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0496" windowHeight="9048"/>
  </bookViews>
  <sheets>
    <sheet name="Summary" sheetId="4" r:id="rId1"/>
    <sheet name="Detail Budget" sheetId="5" r:id="rId2"/>
    <sheet name="Sheet1" sheetId="7" r:id="rId3"/>
  </sheets>
  <calcPr calcId="124519"/>
</workbook>
</file>

<file path=xl/calcChain.xml><?xml version="1.0" encoding="utf-8"?>
<calcChain xmlns="http://schemas.openxmlformats.org/spreadsheetml/2006/main">
  <c r="S21" i="4"/>
  <c r="R21"/>
  <c r="Q21"/>
  <c r="K21"/>
  <c r="L21"/>
  <c r="M21"/>
  <c r="N21"/>
  <c r="O21"/>
  <c r="P21"/>
  <c r="J21"/>
  <c r="V21"/>
  <c r="U21"/>
  <c r="T21"/>
  <c r="U2675" i="5" l="1"/>
  <c r="U2633"/>
  <c r="U953"/>
  <c r="U1015"/>
  <c r="U1033"/>
  <c r="V1033" l="1"/>
  <c r="W1033"/>
  <c r="W922"/>
  <c r="W634"/>
  <c r="W635"/>
  <c r="W637"/>
  <c r="W638"/>
  <c r="U923" l="1"/>
  <c r="U849"/>
  <c r="U2536"/>
  <c r="U2533"/>
  <c r="U2779"/>
  <c r="U2776"/>
  <c r="U2773"/>
  <c r="U2739"/>
  <c r="U2736"/>
  <c r="U2705"/>
  <c r="U2692"/>
  <c r="W2802"/>
  <c r="W2803"/>
  <c r="W2804"/>
  <c r="W2805"/>
  <c r="W2806"/>
  <c r="W2807"/>
  <c r="W2801"/>
  <c r="W2759"/>
  <c r="W2752"/>
  <c r="U2719"/>
  <c r="W2726"/>
  <c r="U2727"/>
  <c r="W2718"/>
  <c r="W2691"/>
  <c r="T2691"/>
  <c r="W2674"/>
  <c r="W2665"/>
  <c r="U2653"/>
  <c r="W2649"/>
  <c r="W2645"/>
  <c r="W2646"/>
  <c r="W2632"/>
  <c r="W2532"/>
  <c r="W2487"/>
  <c r="W2327"/>
  <c r="W2326"/>
  <c r="W2320"/>
  <c r="W2313"/>
  <c r="W2041"/>
  <c r="W2026"/>
  <c r="W1979"/>
  <c r="W1893"/>
  <c r="W923" l="1"/>
  <c r="V922"/>
  <c r="V923" s="1"/>
  <c r="W816" l="1"/>
  <c r="W813"/>
  <c r="V2723" l="1"/>
  <c r="U2723"/>
  <c r="V2671"/>
  <c r="V2555"/>
  <c r="V2499"/>
  <c r="V2506"/>
  <c r="V2719"/>
  <c r="W2742"/>
  <c r="W2743"/>
  <c r="W2744"/>
  <c r="W2745"/>
  <c r="W2746"/>
  <c r="W2747"/>
  <c r="W2748"/>
  <c r="W2749"/>
  <c r="W2750"/>
  <c r="W2751"/>
  <c r="W2753"/>
  <c r="W2754"/>
  <c r="W2755"/>
  <c r="W2756"/>
  <c r="W2757"/>
  <c r="W2758"/>
  <c r="W2760"/>
  <c r="W2761"/>
  <c r="W2762"/>
  <c r="W2763"/>
  <c r="W2764"/>
  <c r="W2765"/>
  <c r="W2766"/>
  <c r="W2767"/>
  <c r="W2768"/>
  <c r="W2769"/>
  <c r="W2741"/>
  <c r="V2770"/>
  <c r="U2770"/>
  <c r="V2790"/>
  <c r="U2790"/>
  <c r="W2589"/>
  <c r="W2340"/>
  <c r="W2341"/>
  <c r="W2342"/>
  <c r="W2343"/>
  <c r="W2344"/>
  <c r="W2345"/>
  <c r="W2346"/>
  <c r="W2347"/>
  <c r="W2348"/>
  <c r="W2349"/>
  <c r="W2350"/>
  <c r="W2351"/>
  <c r="W2352"/>
  <c r="W2339"/>
  <c r="V2353"/>
  <c r="V2337"/>
  <c r="V2272"/>
  <c r="V2269"/>
  <c r="V2266"/>
  <c r="V2262"/>
  <c r="V2258"/>
  <c r="V2251"/>
  <c r="V2248"/>
  <c r="V2242"/>
  <c r="V2239"/>
  <c r="V2228"/>
  <c r="V2223"/>
  <c r="V2208"/>
  <c r="V2200"/>
  <c r="V2197"/>
  <c r="U2197"/>
  <c r="V2193"/>
  <c r="U2193"/>
  <c r="U2188"/>
  <c r="V2166"/>
  <c r="U2166"/>
  <c r="V2116"/>
  <c r="U2116"/>
  <c r="V2094"/>
  <c r="U2094"/>
  <c r="V1951"/>
  <c r="U1951"/>
  <c r="V1937"/>
  <c r="U1937"/>
  <c r="V1929"/>
  <c r="U1929"/>
  <c r="W1870"/>
  <c r="V1909"/>
  <c r="U1909"/>
  <c r="W1716"/>
  <c r="W1717"/>
  <c r="U1683"/>
  <c r="V1683"/>
  <c r="W1674"/>
  <c r="W1675"/>
  <c r="W1676"/>
  <c r="W1670"/>
  <c r="W1671"/>
  <c r="V1641"/>
  <c r="U1641"/>
  <c r="W1638"/>
  <c r="V1636"/>
  <c r="W1621"/>
  <c r="W1622"/>
  <c r="W1623"/>
  <c r="W1624"/>
  <c r="W1625"/>
  <c r="W1626"/>
  <c r="W1627"/>
  <c r="W1628"/>
  <c r="W1629"/>
  <c r="W1630"/>
  <c r="W1631"/>
  <c r="W1632"/>
  <c r="W1633"/>
  <c r="W1634"/>
  <c r="W1635"/>
  <c r="W1620"/>
  <c r="W1615"/>
  <c r="W1616"/>
  <c r="W1541"/>
  <c r="W1490"/>
  <c r="W1455"/>
  <c r="W1456"/>
  <c r="W1460"/>
  <c r="W1142"/>
  <c r="W1143"/>
  <c r="W1144"/>
  <c r="W1145"/>
  <c r="W1146"/>
  <c r="W1147"/>
  <c r="W1148"/>
  <c r="W1149"/>
  <c r="W1150"/>
  <c r="W1151"/>
  <c r="W1152"/>
  <c r="W1153"/>
  <c r="W1154"/>
  <c r="W1155"/>
  <c r="W1156"/>
  <c r="W1157"/>
  <c r="W1158"/>
  <c r="W1159"/>
  <c r="W1160"/>
  <c r="W1161"/>
  <c r="W1162"/>
  <c r="W1163"/>
  <c r="W1164"/>
  <c r="W1165"/>
  <c r="W1166"/>
  <c r="W1167"/>
  <c r="W1168"/>
  <c r="W1169"/>
  <c r="W1170"/>
  <c r="W1171"/>
  <c r="W1172"/>
  <c r="W1173"/>
  <c r="W1174"/>
  <c r="W1175"/>
  <c r="W1176"/>
  <c r="W1177"/>
  <c r="W1178"/>
  <c r="W1179"/>
  <c r="W1180"/>
  <c r="W1181"/>
  <c r="W1182"/>
  <c r="W1183"/>
  <c r="W1184"/>
  <c r="W1185"/>
  <c r="W1186"/>
  <c r="W1187"/>
  <c r="W1188"/>
  <c r="W1189"/>
  <c r="W1190"/>
  <c r="W1191"/>
  <c r="W1192"/>
  <c r="W1193"/>
  <c r="W1194"/>
  <c r="W1195"/>
  <c r="W1196"/>
  <c r="W1197"/>
  <c r="W1198"/>
  <c r="W1199"/>
  <c r="W1200"/>
  <c r="W1201"/>
  <c r="W1202"/>
  <c r="W1203"/>
  <c r="W1204"/>
  <c r="W1205"/>
  <c r="W1206"/>
  <c r="W1207"/>
  <c r="W1208"/>
  <c r="W1209"/>
  <c r="W1210"/>
  <c r="W1211"/>
  <c r="W1212"/>
  <c r="W1213"/>
  <c r="W1214"/>
  <c r="W1215"/>
  <c r="W1216"/>
  <c r="W1217"/>
  <c r="W1218"/>
  <c r="W1219"/>
  <c r="W1220"/>
  <c r="W1221"/>
  <c r="W1222"/>
  <c r="W1223"/>
  <c r="W1224"/>
  <c r="W1225"/>
  <c r="W1226"/>
  <c r="W1227"/>
  <c r="W1228"/>
  <c r="W1229"/>
  <c r="W1230"/>
  <c r="W1231"/>
  <c r="W1232"/>
  <c r="W1233"/>
  <c r="W1234"/>
  <c r="W1235"/>
  <c r="W1236"/>
  <c r="W1237"/>
  <c r="W1238"/>
  <c r="W1239"/>
  <c r="W1240"/>
  <c r="W1241"/>
  <c r="W1242"/>
  <c r="W1243"/>
  <c r="W1244"/>
  <c r="W1245"/>
  <c r="W1246"/>
  <c r="W1247"/>
  <c r="W1248"/>
  <c r="W1249"/>
  <c r="W1250"/>
  <c r="W1251"/>
  <c r="W1252"/>
  <c r="W1253"/>
  <c r="W1254"/>
  <c r="W1255"/>
  <c r="W1256"/>
  <c r="W1257"/>
  <c r="W1258"/>
  <c r="W1259"/>
  <c r="W1260"/>
  <c r="W1261"/>
  <c r="W1262"/>
  <c r="W1263"/>
  <c r="W1264"/>
  <c r="W1265"/>
  <c r="W1266"/>
  <c r="W1267"/>
  <c r="W1268"/>
  <c r="W1269"/>
  <c r="W1270"/>
  <c r="W1271"/>
  <c r="W1272"/>
  <c r="W1273"/>
  <c r="W1274"/>
  <c r="W1275"/>
  <c r="W1276"/>
  <c r="W1277"/>
  <c r="W1278"/>
  <c r="W1279"/>
  <c r="W1280"/>
  <c r="W1281"/>
  <c r="W1282"/>
  <c r="W1283"/>
  <c r="W1284"/>
  <c r="W1285"/>
  <c r="W1286"/>
  <c r="W1287"/>
  <c r="W1288"/>
  <c r="W1289"/>
  <c r="W1290"/>
  <c r="W1291"/>
  <c r="W1292"/>
  <c r="W1293"/>
  <c r="W1294"/>
  <c r="W1295"/>
  <c r="W1296"/>
  <c r="W1297"/>
  <c r="W1298"/>
  <c r="W1299"/>
  <c r="W1300"/>
  <c r="W1301"/>
  <c r="W1302"/>
  <c r="W1303"/>
  <c r="W1304"/>
  <c r="W1305"/>
  <c r="W1306"/>
  <c r="W1307"/>
  <c r="W1308"/>
  <c r="W1309"/>
  <c r="W1310"/>
  <c r="W1311"/>
  <c r="W1312"/>
  <c r="W1313"/>
  <c r="W1314"/>
  <c r="W1315"/>
  <c r="W1316"/>
  <c r="W1317"/>
  <c r="W1318"/>
  <c r="W1319"/>
  <c r="W1320"/>
  <c r="W1321"/>
  <c r="W1322"/>
  <c r="W1323"/>
  <c r="W1324"/>
  <c r="W1325"/>
  <c r="W1326"/>
  <c r="W1327"/>
  <c r="W1328"/>
  <c r="W1329"/>
  <c r="W1330"/>
  <c r="W1331"/>
  <c r="W1332"/>
  <c r="W1333"/>
  <c r="W1334"/>
  <c r="W1335"/>
  <c r="W1336"/>
  <c r="W1337"/>
  <c r="W1338"/>
  <c r="W1339"/>
  <c r="W1340"/>
  <c r="W1341"/>
  <c r="W1342"/>
  <c r="W1343"/>
  <c r="W1344"/>
  <c r="W1345"/>
  <c r="W1346"/>
  <c r="W1347"/>
  <c r="W1348"/>
  <c r="W1349"/>
  <c r="W1350"/>
  <c r="W1351"/>
  <c r="W1352"/>
  <c r="W1353"/>
  <c r="W1354"/>
  <c r="W1355"/>
  <c r="W1356"/>
  <c r="W1357"/>
  <c r="W1358"/>
  <c r="W1359"/>
  <c r="W1360"/>
  <c r="W1361"/>
  <c r="W1362"/>
  <c r="W1363"/>
  <c r="W1364"/>
  <c r="W1365"/>
  <c r="W1366"/>
  <c r="W1367"/>
  <c r="W1368"/>
  <c r="W1369"/>
  <c r="W1370"/>
  <c r="W1371"/>
  <c r="W1372"/>
  <c r="W1373"/>
  <c r="W1374"/>
  <c r="W1375"/>
  <c r="W1376"/>
  <c r="W1377"/>
  <c r="W1378"/>
  <c r="W1379"/>
  <c r="W1380"/>
  <c r="W1402" s="1"/>
  <c r="W1381"/>
  <c r="W1382"/>
  <c r="W1383"/>
  <c r="W1384"/>
  <c r="W1385"/>
  <c r="W1386"/>
  <c r="W1387"/>
  <c r="W1388"/>
  <c r="W1389"/>
  <c r="W1390"/>
  <c r="W1391"/>
  <c r="W1392"/>
  <c r="W1393"/>
  <c r="W1394"/>
  <c r="W1395"/>
  <c r="W1396"/>
  <c r="W1397"/>
  <c r="W1398"/>
  <c r="W1399"/>
  <c r="W1400"/>
  <c r="W1141"/>
  <c r="V1402"/>
  <c r="U1402"/>
  <c r="V1041"/>
  <c r="U1041"/>
  <c r="W1060"/>
  <c r="W1061"/>
  <c r="W1062"/>
  <c r="W1063"/>
  <c r="W1064"/>
  <c r="W1065"/>
  <c r="W1066"/>
  <c r="W1067"/>
  <c r="W1068"/>
  <c r="W1069"/>
  <c r="W1070"/>
  <c r="W1071"/>
  <c r="W1072"/>
  <c r="W1073"/>
  <c r="W1074"/>
  <c r="W1075"/>
  <c r="W1076"/>
  <c r="W1077"/>
  <c r="W1078"/>
  <c r="W1079"/>
  <c r="W1080"/>
  <c r="W1081"/>
  <c r="W1059"/>
  <c r="W714"/>
  <c r="W715"/>
  <c r="W433"/>
  <c r="W434"/>
  <c r="W435"/>
  <c r="W436"/>
  <c r="W437"/>
  <c r="W438"/>
  <c r="W439"/>
  <c r="W440"/>
  <c r="W441"/>
  <c r="W432"/>
  <c r="V442"/>
  <c r="V324"/>
  <c r="V340"/>
  <c r="V355"/>
  <c r="V362"/>
  <c r="V370"/>
  <c r="V411"/>
  <c r="V430"/>
  <c r="V464"/>
  <c r="V468"/>
  <c r="V472"/>
  <c r="V479"/>
  <c r="V482"/>
  <c r="V488"/>
  <c r="U509"/>
  <c r="V509"/>
  <c r="V513"/>
  <c r="V529"/>
  <c r="V546"/>
  <c r="V549"/>
  <c r="V554"/>
  <c r="V558"/>
  <c r="V564"/>
  <c r="V568"/>
  <c r="V586"/>
  <c r="V614"/>
  <c r="V621"/>
  <c r="U621"/>
  <c r="V628"/>
  <c r="W368"/>
  <c r="U614"/>
  <c r="W613"/>
  <c r="W617"/>
  <c r="W618"/>
  <c r="E2849"/>
  <c r="N2849"/>
  <c r="U2489"/>
  <c r="S2847"/>
  <c r="U2847"/>
  <c r="V2847"/>
  <c r="S2844"/>
  <c r="U2844"/>
  <c r="V2844"/>
  <c r="S2832"/>
  <c r="U2832"/>
  <c r="V2832"/>
  <c r="S2829"/>
  <c r="U2829"/>
  <c r="V2829"/>
  <c r="S2825"/>
  <c r="U2825"/>
  <c r="V2825"/>
  <c r="S2821"/>
  <c r="U2821"/>
  <c r="V2821"/>
  <c r="S2817"/>
  <c r="U2817"/>
  <c r="V2817"/>
  <c r="S2808"/>
  <c r="U2808"/>
  <c r="V2808"/>
  <c r="S2790"/>
  <c r="S2784"/>
  <c r="U2784"/>
  <c r="V2784"/>
  <c r="S2770"/>
  <c r="W2731"/>
  <c r="S2732"/>
  <c r="U2732"/>
  <c r="V2732"/>
  <c r="R2732"/>
  <c r="S2727"/>
  <c r="V2727"/>
  <c r="S2723"/>
  <c r="S2719"/>
  <c r="S2705"/>
  <c r="V2705"/>
  <c r="S2701"/>
  <c r="U2701"/>
  <c r="V2701"/>
  <c r="W2695"/>
  <c r="S2696"/>
  <c r="U2696"/>
  <c r="V2696"/>
  <c r="R2696"/>
  <c r="S2692"/>
  <c r="V2692"/>
  <c r="S2688"/>
  <c r="U2688"/>
  <c r="V2688"/>
  <c r="S2685"/>
  <c r="U2685"/>
  <c r="V2685"/>
  <c r="S2675"/>
  <c r="V2675"/>
  <c r="W2662"/>
  <c r="W2663"/>
  <c r="W2664"/>
  <c r="S2671"/>
  <c r="U2671"/>
  <c r="S2659"/>
  <c r="U2659"/>
  <c r="V2659"/>
  <c r="S2656"/>
  <c r="U2656"/>
  <c r="V2656"/>
  <c r="S2653"/>
  <c r="V2653"/>
  <c r="W2641"/>
  <c r="V2639"/>
  <c r="U2639"/>
  <c r="W2638"/>
  <c r="V2636"/>
  <c r="U2636"/>
  <c r="W2635"/>
  <c r="V2633"/>
  <c r="V2629"/>
  <c r="U2629"/>
  <c r="W2628"/>
  <c r="S2647"/>
  <c r="U2647"/>
  <c r="V2647"/>
  <c r="S2642"/>
  <c r="U2642"/>
  <c r="V2642"/>
  <c r="S2639"/>
  <c r="S2636"/>
  <c r="S2633"/>
  <c r="S2626"/>
  <c r="U2626"/>
  <c r="V2626"/>
  <c r="S2623"/>
  <c r="U2623"/>
  <c r="V2623"/>
  <c r="S2620"/>
  <c r="U2620"/>
  <c r="V2620"/>
  <c r="S2617"/>
  <c r="U2617"/>
  <c r="V2617"/>
  <c r="S2614"/>
  <c r="U2614"/>
  <c r="V2614"/>
  <c r="S2610"/>
  <c r="U2610"/>
  <c r="V2610"/>
  <c r="S2606"/>
  <c r="U2606"/>
  <c r="V2606"/>
  <c r="S2603"/>
  <c r="U2603"/>
  <c r="V2603"/>
  <c r="S2600"/>
  <c r="U2600"/>
  <c r="V2600"/>
  <c r="W2595"/>
  <c r="S2584"/>
  <c r="U2584"/>
  <c r="V2584"/>
  <c r="S2578"/>
  <c r="U2578"/>
  <c r="V2578"/>
  <c r="S2568"/>
  <c r="U2568"/>
  <c r="V2568"/>
  <c r="S2565"/>
  <c r="U2565"/>
  <c r="V2565"/>
  <c r="W2560"/>
  <c r="S2561"/>
  <c r="U2561"/>
  <c r="V2561"/>
  <c r="R2561"/>
  <c r="S2555"/>
  <c r="U2555"/>
  <c r="S2547"/>
  <c r="U2547"/>
  <c r="V2547"/>
  <c r="S2543"/>
  <c r="U2543"/>
  <c r="V2543"/>
  <c r="S2540"/>
  <c r="U2540"/>
  <c r="V2540"/>
  <c r="S2536"/>
  <c r="V2536"/>
  <c r="S2533"/>
  <c r="V2533"/>
  <c r="S2529"/>
  <c r="U2529"/>
  <c r="V2529"/>
  <c r="W2524"/>
  <c r="C2514"/>
  <c r="D2514"/>
  <c r="F2514"/>
  <c r="G2514"/>
  <c r="I2514"/>
  <c r="J2514"/>
  <c r="L2514"/>
  <c r="M2514"/>
  <c r="O2514"/>
  <c r="P2514"/>
  <c r="S2514"/>
  <c r="U2514"/>
  <c r="V2514"/>
  <c r="R2514"/>
  <c r="W2508"/>
  <c r="T2508"/>
  <c r="W2491"/>
  <c r="S2493"/>
  <c r="U2493"/>
  <c r="V2493"/>
  <c r="R2493"/>
  <c r="U2519"/>
  <c r="U2506"/>
  <c r="V2502"/>
  <c r="U2502"/>
  <c r="W2502" s="1"/>
  <c r="U2499"/>
  <c r="S2496"/>
  <c r="U2496"/>
  <c r="V2496"/>
  <c r="S2489"/>
  <c r="V2489"/>
  <c r="S2483"/>
  <c r="U2483"/>
  <c r="V2483"/>
  <c r="S2480"/>
  <c r="U2480"/>
  <c r="V2480"/>
  <c r="S2477"/>
  <c r="U2477"/>
  <c r="V2477"/>
  <c r="S2474"/>
  <c r="U2474"/>
  <c r="V2474"/>
  <c r="U2409"/>
  <c r="O2467"/>
  <c r="P2467"/>
  <c r="R2467"/>
  <c r="S2467"/>
  <c r="V2467"/>
  <c r="U2467"/>
  <c r="W2465"/>
  <c r="W2466"/>
  <c r="S2417"/>
  <c r="U2417"/>
  <c r="V2417"/>
  <c r="S2412"/>
  <c r="U2412"/>
  <c r="V2412"/>
  <c r="S2409"/>
  <c r="V2409"/>
  <c r="U2403"/>
  <c r="U2404" s="1"/>
  <c r="V2403"/>
  <c r="V2404" s="1"/>
  <c r="F2398"/>
  <c r="G2398"/>
  <c r="U2397"/>
  <c r="W2394"/>
  <c r="W2395"/>
  <c r="W2396"/>
  <c r="W2397"/>
  <c r="S2392"/>
  <c r="U2392"/>
  <c r="V2392"/>
  <c r="S2389"/>
  <c r="U2389"/>
  <c r="V2389"/>
  <c r="S2386"/>
  <c r="U2386"/>
  <c r="V2386"/>
  <c r="R2386"/>
  <c r="W2384"/>
  <c r="S2382"/>
  <c r="U2382"/>
  <c r="V2382"/>
  <c r="S2375"/>
  <c r="U2375"/>
  <c r="V2375"/>
  <c r="S2372"/>
  <c r="U2372"/>
  <c r="V2372"/>
  <c r="U2368"/>
  <c r="W2368" s="1"/>
  <c r="W2367"/>
  <c r="S2365"/>
  <c r="U2365"/>
  <c r="V2365"/>
  <c r="S2362"/>
  <c r="U2362"/>
  <c r="V2362"/>
  <c r="S2353"/>
  <c r="U2353"/>
  <c r="S2337"/>
  <c r="U2337"/>
  <c r="W2307"/>
  <c r="S2309"/>
  <c r="U2309"/>
  <c r="V2309"/>
  <c r="R2309"/>
  <c r="S2305"/>
  <c r="U2305"/>
  <c r="V2305"/>
  <c r="S2301"/>
  <c r="U2301"/>
  <c r="V2301"/>
  <c r="S2287"/>
  <c r="U2287"/>
  <c r="V2287"/>
  <c r="S2284"/>
  <c r="U2284"/>
  <c r="V2284"/>
  <c r="V2281"/>
  <c r="U2281"/>
  <c r="U2269"/>
  <c r="W2268"/>
  <c r="W2269" s="1"/>
  <c r="S2272"/>
  <c r="U2272"/>
  <c r="S2266"/>
  <c r="U2266"/>
  <c r="S2262"/>
  <c r="U2262"/>
  <c r="S2258"/>
  <c r="U2258"/>
  <c r="S2251"/>
  <c r="U2251"/>
  <c r="S2248"/>
  <c r="U2248"/>
  <c r="S2242"/>
  <c r="U2242"/>
  <c r="S2239"/>
  <c r="U2239"/>
  <c r="R2239"/>
  <c r="W2237"/>
  <c r="W2236"/>
  <c r="S2228"/>
  <c r="U2228"/>
  <c r="S2223"/>
  <c r="U2223"/>
  <c r="S2217"/>
  <c r="U2217"/>
  <c r="V2217"/>
  <c r="S2211"/>
  <c r="U2211"/>
  <c r="V2211"/>
  <c r="S2208"/>
  <c r="U2208"/>
  <c r="U2200"/>
  <c r="W2199"/>
  <c r="W2200" s="1"/>
  <c r="S2203"/>
  <c r="U2203"/>
  <c r="V2203"/>
  <c r="S2197"/>
  <c r="S2193"/>
  <c r="V2185"/>
  <c r="U2185"/>
  <c r="W2184"/>
  <c r="W2185" s="1"/>
  <c r="S2188"/>
  <c r="V2188"/>
  <c r="R2188"/>
  <c r="S2182"/>
  <c r="U2182"/>
  <c r="V2182"/>
  <c r="R2182"/>
  <c r="W1946"/>
  <c r="W1947"/>
  <c r="W1948"/>
  <c r="W1949"/>
  <c r="W1950"/>
  <c r="S2097"/>
  <c r="U2097"/>
  <c r="V2097"/>
  <c r="W1958"/>
  <c r="W1959"/>
  <c r="W1960"/>
  <c r="W1961"/>
  <c r="W1962"/>
  <c r="W1963"/>
  <c r="W1964"/>
  <c r="W1965"/>
  <c r="W1966"/>
  <c r="W1967"/>
  <c r="W1968"/>
  <c r="W1969"/>
  <c r="W1970"/>
  <c r="W1971"/>
  <c r="W1972"/>
  <c r="W1973"/>
  <c r="W1974"/>
  <c r="W1975"/>
  <c r="W1976"/>
  <c r="W1977"/>
  <c r="W1978"/>
  <c r="W1980"/>
  <c r="W1981"/>
  <c r="W1982"/>
  <c r="W1983"/>
  <c r="W1984"/>
  <c r="W1985"/>
  <c r="W1986"/>
  <c r="W1987"/>
  <c r="W1988"/>
  <c r="W1989"/>
  <c r="W1990"/>
  <c r="W1991"/>
  <c r="W1992"/>
  <c r="W1993"/>
  <c r="W1994"/>
  <c r="W1995"/>
  <c r="W1996"/>
  <c r="W1997"/>
  <c r="W1998"/>
  <c r="W1999"/>
  <c r="W2000"/>
  <c r="W2001"/>
  <c r="W2002"/>
  <c r="W2003"/>
  <c r="W2004"/>
  <c r="W2005"/>
  <c r="W2006"/>
  <c r="W2007"/>
  <c r="W2008"/>
  <c r="W2009"/>
  <c r="W2010"/>
  <c r="W2011"/>
  <c r="W2012"/>
  <c r="W2013"/>
  <c r="W2014"/>
  <c r="W2015"/>
  <c r="W2016"/>
  <c r="W2017"/>
  <c r="W2018"/>
  <c r="W2019"/>
  <c r="W2020"/>
  <c r="W2021"/>
  <c r="W2022"/>
  <c r="W2023"/>
  <c r="W2024"/>
  <c r="W2025"/>
  <c r="W2027"/>
  <c r="W2028"/>
  <c r="W2029"/>
  <c r="W2030"/>
  <c r="W2031"/>
  <c r="W2032"/>
  <c r="W2033"/>
  <c r="W2034"/>
  <c r="W2035"/>
  <c r="W2036"/>
  <c r="W2037"/>
  <c r="W2038"/>
  <c r="W2039"/>
  <c r="W2042"/>
  <c r="W2043"/>
  <c r="W2044"/>
  <c r="W2045"/>
  <c r="W2046"/>
  <c r="W2047"/>
  <c r="W2048"/>
  <c r="W2049"/>
  <c r="W2050"/>
  <c r="W2051"/>
  <c r="W2052"/>
  <c r="W2053"/>
  <c r="W2054"/>
  <c r="W2055"/>
  <c r="W2056"/>
  <c r="W2057"/>
  <c r="W2058"/>
  <c r="W2059"/>
  <c r="W2060"/>
  <c r="W2061"/>
  <c r="W2062"/>
  <c r="W2063"/>
  <c r="W2064"/>
  <c r="W2065"/>
  <c r="W2066"/>
  <c r="W2067"/>
  <c r="W2068"/>
  <c r="W2069"/>
  <c r="W2070"/>
  <c r="W2071"/>
  <c r="W2072"/>
  <c r="W2073"/>
  <c r="W2074"/>
  <c r="W2075"/>
  <c r="W2076"/>
  <c r="W2077"/>
  <c r="W2078"/>
  <c r="W2079"/>
  <c r="W2080"/>
  <c r="W2081"/>
  <c r="W2082"/>
  <c r="W2083"/>
  <c r="W2084"/>
  <c r="W2085"/>
  <c r="W2086"/>
  <c r="W2087"/>
  <c r="W2088"/>
  <c r="W2089"/>
  <c r="W2090"/>
  <c r="W2091"/>
  <c r="W2092"/>
  <c r="W2093"/>
  <c r="W1957"/>
  <c r="S2094"/>
  <c r="T2033"/>
  <c r="T2034"/>
  <c r="T2035"/>
  <c r="S1955"/>
  <c r="U1955"/>
  <c r="V1955"/>
  <c r="S1951"/>
  <c r="W1766"/>
  <c r="W1767"/>
  <c r="W1768"/>
  <c r="W1772"/>
  <c r="W1773"/>
  <c r="W1774"/>
  <c r="W1775"/>
  <c r="W1776"/>
  <c r="W1777"/>
  <c r="W1778"/>
  <c r="W1779"/>
  <c r="W1780"/>
  <c r="W1781"/>
  <c r="W1782"/>
  <c r="W1783"/>
  <c r="W1784"/>
  <c r="W1785"/>
  <c r="W1786"/>
  <c r="W1787"/>
  <c r="W1788"/>
  <c r="W1789"/>
  <c r="W1790"/>
  <c r="W1791"/>
  <c r="W1792"/>
  <c r="W1793"/>
  <c r="W1794"/>
  <c r="W1765"/>
  <c r="W1809"/>
  <c r="S1915"/>
  <c r="U1915"/>
  <c r="V1915"/>
  <c r="R1915"/>
  <c r="W1911"/>
  <c r="W1912"/>
  <c r="W1884"/>
  <c r="U1856"/>
  <c r="V1856"/>
  <c r="W1854"/>
  <c r="W1855"/>
  <c r="S1849"/>
  <c r="U1849"/>
  <c r="V1849"/>
  <c r="W1838"/>
  <c r="T1838"/>
  <c r="Q1838"/>
  <c r="W1839"/>
  <c r="T1839"/>
  <c r="Q1839"/>
  <c r="N1839"/>
  <c r="K1839"/>
  <c r="H1839"/>
  <c r="E1839"/>
  <c r="S1795"/>
  <c r="U1795"/>
  <c r="V1795"/>
  <c r="R1795"/>
  <c r="S1810"/>
  <c r="U1810"/>
  <c r="V1810"/>
  <c r="R1810"/>
  <c r="R1636"/>
  <c r="S1636"/>
  <c r="U1636"/>
  <c r="S1757"/>
  <c r="U1757"/>
  <c r="V1757"/>
  <c r="S1752"/>
  <c r="U1752"/>
  <c r="V1752"/>
  <c r="W1745"/>
  <c r="W1746"/>
  <c r="W1747"/>
  <c r="W1744"/>
  <c r="S1748"/>
  <c r="U1748"/>
  <c r="V1748"/>
  <c r="U1720"/>
  <c r="S1720"/>
  <c r="V1720"/>
  <c r="S1707"/>
  <c r="U1707"/>
  <c r="V1707"/>
  <c r="S1704"/>
  <c r="U1704"/>
  <c r="V1704"/>
  <c r="W1698"/>
  <c r="S1700"/>
  <c r="U1700"/>
  <c r="V1700"/>
  <c r="R1700"/>
  <c r="S1683"/>
  <c r="S1641"/>
  <c r="R1641"/>
  <c r="S1618"/>
  <c r="U1618"/>
  <c r="V1618"/>
  <c r="R1618"/>
  <c r="U1557"/>
  <c r="U1597" s="1"/>
  <c r="S1557"/>
  <c r="V1557"/>
  <c r="V1597" s="1"/>
  <c r="S1547"/>
  <c r="U1547"/>
  <c r="V1547"/>
  <c r="T1532"/>
  <c r="S1515"/>
  <c r="U1515"/>
  <c r="V1515"/>
  <c r="S1508"/>
  <c r="U1508"/>
  <c r="V1508"/>
  <c r="U1503"/>
  <c r="V1503"/>
  <c r="U1471"/>
  <c r="V1471"/>
  <c r="S1471"/>
  <c r="S1467"/>
  <c r="U1467"/>
  <c r="V1467"/>
  <c r="U1136"/>
  <c r="V1136"/>
  <c r="W1135"/>
  <c r="S1114"/>
  <c r="U1114"/>
  <c r="V1114"/>
  <c r="S1110"/>
  <c r="U1110"/>
  <c r="V1110"/>
  <c r="R1110"/>
  <c r="W1092"/>
  <c r="T1092"/>
  <c r="S1054"/>
  <c r="U1054"/>
  <c r="V1054"/>
  <c r="S1050"/>
  <c r="U1050"/>
  <c r="V1050"/>
  <c r="R1050"/>
  <c r="W1046"/>
  <c r="W1047"/>
  <c r="T1171"/>
  <c r="T1172"/>
  <c r="T1170"/>
  <c r="W1405"/>
  <c r="S1032"/>
  <c r="U1032"/>
  <c r="V1032"/>
  <c r="S1029"/>
  <c r="U1029"/>
  <c r="V1029"/>
  <c r="S1024"/>
  <c r="U1024"/>
  <c r="V1024"/>
  <c r="S1015"/>
  <c r="V1015"/>
  <c r="S982"/>
  <c r="U982"/>
  <c r="V982"/>
  <c r="S974"/>
  <c r="U974"/>
  <c r="V974"/>
  <c r="S971"/>
  <c r="U971"/>
  <c r="V971"/>
  <c r="R971"/>
  <c r="S968"/>
  <c r="U968"/>
  <c r="V968"/>
  <c r="S957"/>
  <c r="U957"/>
  <c r="V957"/>
  <c r="S953"/>
  <c r="V953"/>
  <c r="U943"/>
  <c r="W943" s="1"/>
  <c r="W942"/>
  <c r="U937"/>
  <c r="V937"/>
  <c r="U940"/>
  <c r="V940"/>
  <c r="U946"/>
  <c r="V946"/>
  <c r="U950"/>
  <c r="V950"/>
  <c r="U913"/>
  <c r="W894"/>
  <c r="S950"/>
  <c r="S946"/>
  <c r="S940"/>
  <c r="S937"/>
  <c r="S934"/>
  <c r="U934"/>
  <c r="V934"/>
  <c r="S931"/>
  <c r="U931"/>
  <c r="V931"/>
  <c r="S926"/>
  <c r="U926"/>
  <c r="V926"/>
  <c r="S920"/>
  <c r="U920"/>
  <c r="V920"/>
  <c r="R920"/>
  <c r="S917"/>
  <c r="U917"/>
  <c r="V917"/>
  <c r="S913"/>
  <c r="V913"/>
  <c r="S849"/>
  <c r="V849"/>
  <c r="S844"/>
  <c r="U844"/>
  <c r="V844"/>
  <c r="S841"/>
  <c r="U841"/>
  <c r="V841"/>
  <c r="S838"/>
  <c r="U838"/>
  <c r="V838"/>
  <c r="S833"/>
  <c r="U833"/>
  <c r="V833"/>
  <c r="S830"/>
  <c r="U830"/>
  <c r="V830"/>
  <c r="U827"/>
  <c r="S827"/>
  <c r="V827"/>
  <c r="U804"/>
  <c r="W804" s="1"/>
  <c r="W803"/>
  <c r="S807"/>
  <c r="U807"/>
  <c r="V807"/>
  <c r="S801"/>
  <c r="U801"/>
  <c r="V801"/>
  <c r="S798"/>
  <c r="U798"/>
  <c r="V798"/>
  <c r="S794"/>
  <c r="U794"/>
  <c r="V794"/>
  <c r="S791"/>
  <c r="U791"/>
  <c r="V791"/>
  <c r="R791"/>
  <c r="S772"/>
  <c r="U772"/>
  <c r="V772"/>
  <c r="R772"/>
  <c r="S768"/>
  <c r="U768"/>
  <c r="V768"/>
  <c r="R768"/>
  <c r="S758"/>
  <c r="U758"/>
  <c r="V758"/>
  <c r="R758"/>
  <c r="S755"/>
  <c r="U755"/>
  <c r="V755"/>
  <c r="S751"/>
  <c r="U751"/>
  <c r="V751"/>
  <c r="S748"/>
  <c r="U748"/>
  <c r="V748"/>
  <c r="S745"/>
  <c r="U745"/>
  <c r="V745"/>
  <c r="S737"/>
  <c r="U737"/>
  <c r="V737"/>
  <c r="S730"/>
  <c r="U730"/>
  <c r="V730"/>
  <c r="S725"/>
  <c r="U725"/>
  <c r="V725"/>
  <c r="R725"/>
  <c r="W720"/>
  <c r="U721"/>
  <c r="S721"/>
  <c r="V721"/>
  <c r="R721"/>
  <c r="W711"/>
  <c r="W701"/>
  <c r="W693"/>
  <c r="W699"/>
  <c r="W695"/>
  <c r="S680"/>
  <c r="U680"/>
  <c r="V680"/>
  <c r="R680"/>
  <c r="W997"/>
  <c r="W998"/>
  <c r="W999"/>
  <c r="U568"/>
  <c r="U628"/>
  <c r="S614"/>
  <c r="R614"/>
  <c r="T595"/>
  <c r="T596"/>
  <c r="T597"/>
  <c r="T594"/>
  <c r="S586"/>
  <c r="U586"/>
  <c r="W582"/>
  <c r="T582"/>
  <c r="Q582"/>
  <c r="N582"/>
  <c r="K582"/>
  <c r="H582"/>
  <c r="E582"/>
  <c r="S568"/>
  <c r="R568"/>
  <c r="S564"/>
  <c r="U564"/>
  <c r="R564"/>
  <c r="S558"/>
  <c r="U558"/>
  <c r="S554"/>
  <c r="U554"/>
  <c r="S549"/>
  <c r="U549"/>
  <c r="R549"/>
  <c r="S546"/>
  <c r="U546"/>
  <c r="R546"/>
  <c r="S529"/>
  <c r="U529"/>
  <c r="R529"/>
  <c r="S513"/>
  <c r="U513"/>
  <c r="R513"/>
  <c r="U464"/>
  <c r="U442"/>
  <c r="U430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372"/>
  <c r="U411"/>
  <c r="W343"/>
  <c r="W344"/>
  <c r="W345"/>
  <c r="W346"/>
  <c r="W347"/>
  <c r="W348"/>
  <c r="W349"/>
  <c r="W350"/>
  <c r="W351"/>
  <c r="W352"/>
  <c r="W353"/>
  <c r="W354"/>
  <c r="W342"/>
  <c r="U355"/>
  <c r="U3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40"/>
  <c r="U223"/>
  <c r="V223"/>
  <c r="U198"/>
  <c r="V198"/>
  <c r="U138"/>
  <c r="V138"/>
  <c r="S138"/>
  <c r="U131"/>
  <c r="V131"/>
  <c r="U126"/>
  <c r="V126"/>
  <c r="U318"/>
  <c r="U313"/>
  <c r="V310"/>
  <c r="W303"/>
  <c r="W304"/>
  <c r="W305"/>
  <c r="W306"/>
  <c r="W307"/>
  <c r="W308"/>
  <c r="W309"/>
  <c r="W302"/>
  <c r="U310"/>
  <c r="V300"/>
  <c r="S300"/>
  <c r="U300"/>
  <c r="R300"/>
  <c r="W288"/>
  <c r="W289"/>
  <c r="W290"/>
  <c r="W291"/>
  <c r="W292"/>
  <c r="W293"/>
  <c r="W294"/>
  <c r="W295"/>
  <c r="W296"/>
  <c r="W297"/>
  <c r="W298"/>
  <c r="W299"/>
  <c r="U285"/>
  <c r="V285"/>
  <c r="W283"/>
  <c r="W284"/>
  <c r="U281"/>
  <c r="V281"/>
  <c r="W272"/>
  <c r="W273"/>
  <c r="W274"/>
  <c r="W275"/>
  <c r="W276"/>
  <c r="W277"/>
  <c r="W278"/>
  <c r="W279"/>
  <c r="W269"/>
  <c r="U270"/>
  <c r="V270"/>
  <c r="W229"/>
  <c r="W231"/>
  <c r="W233"/>
  <c r="W234"/>
  <c r="W235"/>
  <c r="W236"/>
  <c r="W237"/>
  <c r="W238"/>
  <c r="W239"/>
  <c r="W240"/>
  <c r="W241"/>
  <c r="W242"/>
  <c r="W243"/>
  <c r="W244"/>
  <c r="W246"/>
  <c r="W247"/>
  <c r="W248"/>
  <c r="W249"/>
  <c r="W250"/>
  <c r="W251"/>
  <c r="W252"/>
  <c r="W253"/>
  <c r="W254"/>
  <c r="W255"/>
  <c r="W256"/>
  <c r="W257"/>
  <c r="W258"/>
  <c r="W262"/>
  <c r="W264"/>
  <c r="W265"/>
  <c r="W266"/>
  <c r="W268"/>
  <c r="U226"/>
  <c r="W226" s="1"/>
  <c r="W225"/>
  <c r="W214"/>
  <c r="W215"/>
  <c r="W216"/>
  <c r="W217"/>
  <c r="W218"/>
  <c r="W219"/>
  <c r="W220"/>
  <c r="W222"/>
  <c r="U211"/>
  <c r="W211" s="1"/>
  <c r="W210"/>
  <c r="V208"/>
  <c r="W204"/>
  <c r="W205"/>
  <c r="W206"/>
  <c r="W207"/>
  <c r="U208"/>
  <c r="U201"/>
  <c r="W201" s="1"/>
  <c r="W200"/>
  <c r="T163"/>
  <c r="W133"/>
  <c r="W134"/>
  <c r="W135"/>
  <c r="W136"/>
  <c r="W137"/>
  <c r="U96"/>
  <c r="U77"/>
  <c r="U67"/>
  <c r="W67" s="1"/>
  <c r="W66"/>
  <c r="V52"/>
  <c r="W50"/>
  <c r="W51"/>
  <c r="U44"/>
  <c r="U48"/>
  <c r="V48"/>
  <c r="W46"/>
  <c r="W47"/>
  <c r="V44"/>
  <c r="W42"/>
  <c r="W43"/>
  <c r="U40"/>
  <c r="W40" s="1"/>
  <c r="W39"/>
  <c r="U37"/>
  <c r="W37" s="1"/>
  <c r="W36"/>
  <c r="U34"/>
  <c r="W34" s="1"/>
  <c r="W33"/>
  <c r="W30"/>
  <c r="U28"/>
  <c r="W28" s="1"/>
  <c r="W26"/>
  <c r="W27"/>
  <c r="U23"/>
  <c r="W23" s="1"/>
  <c r="W19"/>
  <c r="W20"/>
  <c r="W21"/>
  <c r="W22"/>
  <c r="U12"/>
  <c r="W12" s="1"/>
  <c r="W11"/>
  <c r="U9"/>
  <c r="V9"/>
  <c r="U17"/>
  <c r="V17"/>
  <c r="U31"/>
  <c r="V31"/>
  <c r="U52"/>
  <c r="U60"/>
  <c r="V60"/>
  <c r="U64"/>
  <c r="V64"/>
  <c r="U72"/>
  <c r="V72"/>
  <c r="V77"/>
  <c r="U92"/>
  <c r="V92"/>
  <c r="V96"/>
  <c r="U99"/>
  <c r="V99"/>
  <c r="W316"/>
  <c r="W317"/>
  <c r="W315"/>
  <c r="W2849"/>
  <c r="W2847"/>
  <c r="W2846"/>
  <c r="W2843"/>
  <c r="W2842"/>
  <c r="W2841"/>
  <c r="W2840"/>
  <c r="W2839"/>
  <c r="W2838"/>
  <c r="W2837"/>
  <c r="W2836"/>
  <c r="W2835"/>
  <c r="W2834"/>
  <c r="W2832"/>
  <c r="W2831"/>
  <c r="W2829"/>
  <c r="W2828"/>
  <c r="W2827"/>
  <c r="W2825"/>
  <c r="W2824"/>
  <c r="W2823"/>
  <c r="W2821"/>
  <c r="W2820"/>
  <c r="W2819"/>
  <c r="W2816"/>
  <c r="W2817" s="1"/>
  <c r="W2813"/>
  <c r="W2812"/>
  <c r="W2811"/>
  <c r="W2810"/>
  <c r="W2799"/>
  <c r="W2798"/>
  <c r="W2796"/>
  <c r="W2795"/>
  <c r="W2789"/>
  <c r="W2788"/>
  <c r="W2787"/>
  <c r="W2786"/>
  <c r="W2784"/>
  <c r="W2783"/>
  <c r="W2782"/>
  <c r="W2781"/>
  <c r="W2779"/>
  <c r="W2778"/>
  <c r="W2776"/>
  <c r="W2775"/>
  <c r="W2772"/>
  <c r="W2739"/>
  <c r="W2738"/>
  <c r="W2736"/>
  <c r="W2735"/>
  <c r="W2734"/>
  <c r="W2730"/>
  <c r="W2729"/>
  <c r="W2727"/>
  <c r="W2725"/>
  <c r="W2722"/>
  <c r="W2721"/>
  <c r="W2717"/>
  <c r="W2716"/>
  <c r="W2715"/>
  <c r="W2714"/>
  <c r="W2713"/>
  <c r="W2712"/>
  <c r="W2711"/>
  <c r="W2710"/>
  <c r="W2709"/>
  <c r="W2708"/>
  <c r="W2707"/>
  <c r="W2705"/>
  <c r="W2704"/>
  <c r="W2701"/>
  <c r="W2700"/>
  <c r="W2699"/>
  <c r="W2698"/>
  <c r="W2694"/>
  <c r="W2696" s="1"/>
  <c r="W2692"/>
  <c r="W2688"/>
  <c r="W2687"/>
  <c r="W2685"/>
  <c r="W2684"/>
  <c r="W2683"/>
  <c r="W2681"/>
  <c r="W2680"/>
  <c r="W2678"/>
  <c r="W2677"/>
  <c r="W2675"/>
  <c r="W2670"/>
  <c r="W2668"/>
  <c r="W2667"/>
  <c r="W2666"/>
  <c r="W2661"/>
  <c r="W2658"/>
  <c r="W2659" s="1"/>
  <c r="W2656"/>
  <c r="W2655"/>
  <c r="W2653"/>
  <c r="W2652"/>
  <c r="W2651"/>
  <c r="W2650"/>
  <c r="W2644"/>
  <c r="W2642"/>
  <c r="W2626"/>
  <c r="W2625"/>
  <c r="W2623"/>
  <c r="W2622"/>
  <c r="W2620"/>
  <c r="W2619"/>
  <c r="W2617"/>
  <c r="W2616"/>
  <c r="W2613"/>
  <c r="W2612"/>
  <c r="W2609"/>
  <c r="W2608"/>
  <c r="W2606"/>
  <c r="W2605"/>
  <c r="W2603"/>
  <c r="W2602"/>
  <c r="W2599"/>
  <c r="W2598"/>
  <c r="W2597"/>
  <c r="W2596"/>
  <c r="W2594"/>
  <c r="W2593"/>
  <c r="W2592"/>
  <c r="W2591"/>
  <c r="W2590"/>
  <c r="W2588"/>
  <c r="W2587"/>
  <c r="W2586"/>
  <c r="W2584"/>
  <c r="W2583"/>
  <c r="W2581"/>
  <c r="W2580"/>
  <c r="W2577"/>
  <c r="W2576"/>
  <c r="W2575"/>
  <c r="W2574"/>
  <c r="W2573"/>
  <c r="W2572"/>
  <c r="W2571"/>
  <c r="W2570"/>
  <c r="W2568"/>
  <c r="W2567"/>
  <c r="W2565"/>
  <c r="W2564"/>
  <c r="W2563"/>
  <c r="W2561"/>
  <c r="W2559"/>
  <c r="W2558"/>
  <c r="W2557"/>
  <c r="W2554"/>
  <c r="W2553"/>
  <c r="W2552"/>
  <c r="W2551"/>
  <c r="W2550"/>
  <c r="W2549"/>
  <c r="W2547"/>
  <c r="W2546"/>
  <c r="W2545"/>
  <c r="W2543"/>
  <c r="W2542"/>
  <c r="W2540"/>
  <c r="W2539"/>
  <c r="W2538"/>
  <c r="W2536"/>
  <c r="W2535"/>
  <c r="W2533"/>
  <c r="W2531"/>
  <c r="W2528"/>
  <c r="W2527"/>
  <c r="W2526"/>
  <c r="W2525"/>
  <c r="W2523"/>
  <c r="W2522"/>
  <c r="W2521"/>
  <c r="W2519"/>
  <c r="W2518"/>
  <c r="W2517"/>
  <c r="W2516"/>
  <c r="W2513"/>
  <c r="W2512"/>
  <c r="W2511"/>
  <c r="W2510"/>
  <c r="W2509"/>
  <c r="W2505"/>
  <c r="W2504"/>
  <c r="W2501"/>
  <c r="W2498"/>
  <c r="W2499" s="1"/>
  <c r="W2496"/>
  <c r="W2495"/>
  <c r="W2492"/>
  <c r="W2493" s="1"/>
  <c r="W2489"/>
  <c r="W2488"/>
  <c r="W2485"/>
  <c r="W2483"/>
  <c r="W2482"/>
  <c r="W2480"/>
  <c r="W2479"/>
  <c r="W2477"/>
  <c r="W2476"/>
  <c r="W2474"/>
  <c r="W2473"/>
  <c r="W2472"/>
  <c r="W2464"/>
  <c r="W2463"/>
  <c r="W2462"/>
  <c r="W2461"/>
  <c r="W2460"/>
  <c r="W2459"/>
  <c r="W2458"/>
  <c r="W2457"/>
  <c r="W2456"/>
  <c r="W2455"/>
  <c r="W2454"/>
  <c r="W2453"/>
  <c r="W2452"/>
  <c r="W2451"/>
  <c r="W2450"/>
  <c r="W2449"/>
  <c r="W2448"/>
  <c r="W2447"/>
  <c r="W2446"/>
  <c r="W2445"/>
  <c r="W2444"/>
  <c r="W2443"/>
  <c r="W2442"/>
  <c r="W2441"/>
  <c r="W2440"/>
  <c r="W2439"/>
  <c r="W2438"/>
  <c r="W2437"/>
  <c r="W2436"/>
  <c r="W2435"/>
  <c r="W2434"/>
  <c r="W2433"/>
  <c r="W2432"/>
  <c r="W2431"/>
  <c r="W2430"/>
  <c r="W2429"/>
  <c r="W2428"/>
  <c r="W2427"/>
  <c r="W2426"/>
  <c r="W2425"/>
  <c r="W2424"/>
  <c r="W2423"/>
  <c r="W2422"/>
  <c r="W2420"/>
  <c r="W2419"/>
  <c r="W2417"/>
  <c r="W2416"/>
  <c r="W2415"/>
  <c r="W2414"/>
  <c r="W2412"/>
  <c r="W2411"/>
  <c r="W2408"/>
  <c r="W2402"/>
  <c r="W2392"/>
  <c r="W2391"/>
  <c r="W2389"/>
  <c r="W2388"/>
  <c r="W2385"/>
  <c r="W2381"/>
  <c r="W2380"/>
  <c r="W2375"/>
  <c r="W2374"/>
  <c r="W2372"/>
  <c r="W2371"/>
  <c r="W2370"/>
  <c r="W2365"/>
  <c r="W2364"/>
  <c r="W2361"/>
  <c r="W2362" s="1"/>
  <c r="W2359"/>
  <c r="W2358"/>
  <c r="W2336"/>
  <c r="W2335"/>
  <c r="W2334"/>
  <c r="W2333"/>
  <c r="W2332"/>
  <c r="W2331"/>
  <c r="W2330"/>
  <c r="W2325"/>
  <c r="W2324"/>
  <c r="W2323"/>
  <c r="W2322"/>
  <c r="W2321"/>
  <c r="W2319"/>
  <c r="W2318"/>
  <c r="W2317"/>
  <c r="W2316"/>
  <c r="W2315"/>
  <c r="W2314"/>
  <c r="W2311"/>
  <c r="W2308"/>
  <c r="W2304"/>
  <c r="W2303"/>
  <c r="W2301"/>
  <c r="W2300"/>
  <c r="W2299"/>
  <c r="W2298"/>
  <c r="W2293"/>
  <c r="W2292"/>
  <c r="W2290"/>
  <c r="W2289"/>
  <c r="W2287"/>
  <c r="W2286"/>
  <c r="W2284"/>
  <c r="W2283"/>
  <c r="W2280"/>
  <c r="W2281" s="1"/>
  <c r="W2278"/>
  <c r="W2277"/>
  <c r="W2275"/>
  <c r="W2274"/>
  <c r="W2271"/>
  <c r="W2272" s="1"/>
  <c r="W2265"/>
  <c r="W2264"/>
  <c r="W2261"/>
  <c r="W2260"/>
  <c r="W2257"/>
  <c r="W2256"/>
  <c r="W2255"/>
  <c r="W2254"/>
  <c r="W2253"/>
  <c r="W2250"/>
  <c r="W2251" s="1"/>
  <c r="W2247"/>
  <c r="W2248" s="1"/>
  <c r="W2245"/>
  <c r="W2244"/>
  <c r="W2241"/>
  <c r="W2242" s="1"/>
  <c r="W2238"/>
  <c r="W2235"/>
  <c r="W2234"/>
  <c r="W2232"/>
  <c r="W2231"/>
  <c r="W2230"/>
  <c r="W2227"/>
  <c r="W2226"/>
  <c r="W2225"/>
  <c r="W2222"/>
  <c r="W2221"/>
  <c r="W2220"/>
  <c r="W2219"/>
  <c r="W2217"/>
  <c r="W2216"/>
  <c r="W2214"/>
  <c r="W2213"/>
  <c r="W2210"/>
  <c r="W2211" s="1"/>
  <c r="W2207"/>
  <c r="W2206"/>
  <c r="W2205"/>
  <c r="W2202"/>
  <c r="W2196"/>
  <c r="W2197" s="1"/>
  <c r="W2195"/>
  <c r="W2192"/>
  <c r="W2191"/>
  <c r="W2190"/>
  <c r="W2187"/>
  <c r="W2188" s="1"/>
  <c r="W2181"/>
  <c r="W2180"/>
  <c r="W2179"/>
  <c r="W2178"/>
  <c r="W2172"/>
  <c r="W2171"/>
  <c r="W2169"/>
  <c r="W2168"/>
  <c r="W2165"/>
  <c r="W2164"/>
  <c r="W2163"/>
  <c r="W2162"/>
  <c r="W2161"/>
  <c r="W2160"/>
  <c r="W2159"/>
  <c r="W2158"/>
  <c r="W2157"/>
  <c r="W2156"/>
  <c r="W2155"/>
  <c r="W2154"/>
  <c r="W2153"/>
  <c r="W2152"/>
  <c r="W2151"/>
  <c r="W2150"/>
  <c r="W2149"/>
  <c r="W2148"/>
  <c r="W2147"/>
  <c r="W2146"/>
  <c r="W2145"/>
  <c r="W2144"/>
  <c r="W2143"/>
  <c r="W2142"/>
  <c r="W2141"/>
  <c r="W2140"/>
  <c r="W2139"/>
  <c r="W2138"/>
  <c r="W2137"/>
  <c r="W2136"/>
  <c r="W2135"/>
  <c r="W2134"/>
  <c r="W2133"/>
  <c r="W2132"/>
  <c r="W2131"/>
  <c r="W2130"/>
  <c r="W2128"/>
  <c r="W2127"/>
  <c r="W2125"/>
  <c r="W2124"/>
  <c r="W2122"/>
  <c r="W2121"/>
  <c r="W2119"/>
  <c r="W2118"/>
  <c r="W2115"/>
  <c r="W2114"/>
  <c r="W2113"/>
  <c r="W2112"/>
  <c r="W2111"/>
  <c r="W2110"/>
  <c r="W2109"/>
  <c r="W2108"/>
  <c r="W2107"/>
  <c r="W2106"/>
  <c r="W2105"/>
  <c r="W2104"/>
  <c r="W2103"/>
  <c r="W2102"/>
  <c r="W2101"/>
  <c r="W2100"/>
  <c r="W2099"/>
  <c r="W2096"/>
  <c r="W2097" s="1"/>
  <c r="W1954"/>
  <c r="W1953"/>
  <c r="W1945"/>
  <c r="W1951" s="1"/>
  <c r="W1943"/>
  <c r="W1942"/>
  <c r="W1940"/>
  <c r="W1939"/>
  <c r="W1936"/>
  <c r="W1935"/>
  <c r="W1934"/>
  <c r="W1932"/>
  <c r="W1931"/>
  <c r="W1928"/>
  <c r="W1927"/>
  <c r="W1926"/>
  <c r="W1925"/>
  <c r="W1924"/>
  <c r="W1923"/>
  <c r="U1918"/>
  <c r="W1917"/>
  <c r="W1914"/>
  <c r="W1913"/>
  <c r="W1908"/>
  <c r="W1907"/>
  <c r="W1906"/>
  <c r="W1905"/>
  <c r="W1904"/>
  <c r="W1903"/>
  <c r="W1902"/>
  <c r="W1901"/>
  <c r="W1900"/>
  <c r="W1899"/>
  <c r="W1898"/>
  <c r="W1897"/>
  <c r="W1896"/>
  <c r="W1895"/>
  <c r="W1894"/>
  <c r="W1892"/>
  <c r="W1891"/>
  <c r="W1890"/>
  <c r="W1889"/>
  <c r="W1888"/>
  <c r="W1887"/>
  <c r="W1886"/>
  <c r="W1885"/>
  <c r="W1883"/>
  <c r="W1882"/>
  <c r="W1881"/>
  <c r="W1880"/>
  <c r="W1879"/>
  <c r="W1878"/>
  <c r="W1877"/>
  <c r="W1876"/>
  <c r="W1875"/>
  <c r="W1874"/>
  <c r="W1873"/>
  <c r="W1872"/>
  <c r="W1871"/>
  <c r="W1869"/>
  <c r="W1868"/>
  <c r="U1866"/>
  <c r="W1866" s="1"/>
  <c r="W1865"/>
  <c r="W1864"/>
  <c r="W1863"/>
  <c r="W1862"/>
  <c r="W1861"/>
  <c r="U1859"/>
  <c r="W1859" s="1"/>
  <c r="W1858"/>
  <c r="U1852"/>
  <c r="W1852" s="1"/>
  <c r="W1851"/>
  <c r="W1848"/>
  <c r="W1847"/>
  <c r="W1846"/>
  <c r="U1844"/>
  <c r="W1844" s="1"/>
  <c r="W1843"/>
  <c r="W1842"/>
  <c r="W1841"/>
  <c r="W1840"/>
  <c r="U1836"/>
  <c r="W1836" s="1"/>
  <c r="W1835"/>
  <c r="W1834"/>
  <c r="V1832"/>
  <c r="U1832"/>
  <c r="W1831"/>
  <c r="U1829"/>
  <c r="W1829" s="1"/>
  <c r="W1828"/>
  <c r="U1826"/>
  <c r="W1826" s="1"/>
  <c r="W1825"/>
  <c r="U1823"/>
  <c r="W1823" s="1"/>
  <c r="W1822"/>
  <c r="W1821"/>
  <c r="U1819"/>
  <c r="W1819" s="1"/>
  <c r="W1818"/>
  <c r="U1816"/>
  <c r="W1816" s="1"/>
  <c r="W1815"/>
  <c r="U1813"/>
  <c r="W1813" s="1"/>
  <c r="W1812"/>
  <c r="W1808"/>
  <c r="W1810" s="1"/>
  <c r="U1806"/>
  <c r="W1806" s="1"/>
  <c r="W1805"/>
  <c r="V1803"/>
  <c r="U1803"/>
  <c r="W1801"/>
  <c r="W1799"/>
  <c r="W1795"/>
  <c r="U1763"/>
  <c r="W1763" s="1"/>
  <c r="W1762"/>
  <c r="W1756"/>
  <c r="W1755"/>
  <c r="W1754"/>
  <c r="W1751"/>
  <c r="W1750"/>
  <c r="W1741"/>
  <c r="W1740"/>
  <c r="W1739"/>
  <c r="W1738"/>
  <c r="W1737"/>
  <c r="W1736"/>
  <c r="W1735"/>
  <c r="W1734"/>
  <c r="W1733"/>
  <c r="W1730"/>
  <c r="W1729"/>
  <c r="W1728"/>
  <c r="W1725"/>
  <c r="W1723"/>
  <c r="W1722"/>
  <c r="W1718"/>
  <c r="W1715"/>
  <c r="W1714"/>
  <c r="W1713"/>
  <c r="W1712"/>
  <c r="W1711"/>
  <c r="W1710"/>
  <c r="W1709"/>
  <c r="W1706"/>
  <c r="W1707" s="1"/>
  <c r="W1702"/>
  <c r="W1704" s="1"/>
  <c r="W1699"/>
  <c r="W1700" s="1"/>
  <c r="W1696"/>
  <c r="W1695"/>
  <c r="W1693"/>
  <c r="W1692"/>
  <c r="W1691"/>
  <c r="W1688"/>
  <c r="W1685"/>
  <c r="W1682"/>
  <c r="W1681"/>
  <c r="W1680"/>
  <c r="W1679"/>
  <c r="W1678"/>
  <c r="W1677"/>
  <c r="W1673"/>
  <c r="W1672"/>
  <c r="W1669"/>
  <c r="W1668"/>
  <c r="W1666"/>
  <c r="W1665"/>
  <c r="W1663"/>
  <c r="W1662"/>
  <c r="W1660"/>
  <c r="W1659"/>
  <c r="W1657"/>
  <c r="W1656"/>
  <c r="W1654"/>
  <c r="W1653"/>
  <c r="W1651"/>
  <c r="W1650"/>
  <c r="W1649"/>
  <c r="W1646"/>
  <c r="W1644"/>
  <c r="W1643"/>
  <c r="W1640"/>
  <c r="W1639"/>
  <c r="W1617"/>
  <c r="W1618" s="1"/>
  <c r="W1613"/>
  <c r="W1612"/>
  <c r="W1610"/>
  <c r="W1609"/>
  <c r="W1608"/>
  <c r="W1605"/>
  <c r="W1604"/>
  <c r="W1595"/>
  <c r="W1593"/>
  <c r="W1592"/>
  <c r="W1590"/>
  <c r="W1589"/>
  <c r="W1587"/>
  <c r="W1585"/>
  <c r="W1582"/>
  <c r="W1581"/>
  <c r="W1580"/>
  <c r="W1579"/>
  <c r="W1578"/>
  <c r="W1577"/>
  <c r="W1576"/>
  <c r="W1575"/>
  <c r="W1574"/>
  <c r="W1573"/>
  <c r="W1572"/>
  <c r="W1571"/>
  <c r="W1570"/>
  <c r="W1569"/>
  <c r="W1568"/>
  <c r="W1567"/>
  <c r="W1566"/>
  <c r="W1565"/>
  <c r="W1564"/>
  <c r="W1563"/>
  <c r="W1562"/>
  <c r="W1561"/>
  <c r="W1560"/>
  <c r="W1559"/>
  <c r="W1556"/>
  <c r="W1557" s="1"/>
  <c r="W1551"/>
  <c r="W1550"/>
  <c r="W1549"/>
  <c r="W1546"/>
  <c r="W1545"/>
  <c r="W1544"/>
  <c r="W1543"/>
  <c r="W1542"/>
  <c r="W1540"/>
  <c r="W1539"/>
  <c r="W1538"/>
  <c r="W1537"/>
  <c r="W1535"/>
  <c r="W1534"/>
  <c r="W1532"/>
  <c r="W1531"/>
  <c r="W1529"/>
  <c r="W1528"/>
  <c r="W1527"/>
  <c r="W1526"/>
  <c r="W1525"/>
  <c r="W1524"/>
  <c r="W1523"/>
  <c r="W1522"/>
  <c r="U1520"/>
  <c r="W1520" s="1"/>
  <c r="W1519"/>
  <c r="W1518"/>
  <c r="W1517"/>
  <c r="W1514"/>
  <c r="W1513"/>
  <c r="W1512"/>
  <c r="W1511"/>
  <c r="W1510"/>
  <c r="W1507"/>
  <c r="W1506"/>
  <c r="W1505"/>
  <c r="W1502"/>
  <c r="W1501"/>
  <c r="W1499"/>
  <c r="W1498"/>
  <c r="W1496"/>
  <c r="W1495"/>
  <c r="W1494"/>
  <c r="W1493"/>
  <c r="W1492"/>
  <c r="W1491"/>
  <c r="W1489"/>
  <c r="W1488"/>
  <c r="W1487"/>
  <c r="W1486"/>
  <c r="W1485"/>
  <c r="W1484"/>
  <c r="W1483"/>
  <c r="W1482"/>
  <c r="W1480"/>
  <c r="W1479"/>
  <c r="W1476"/>
  <c r="W1473"/>
  <c r="W1474" s="1"/>
  <c r="W1469"/>
  <c r="W1466"/>
  <c r="W1465"/>
  <c r="W1464"/>
  <c r="W1463"/>
  <c r="W1462"/>
  <c r="W1461"/>
  <c r="W1459"/>
  <c r="W1458"/>
  <c r="W1457"/>
  <c r="W1454"/>
  <c r="W1453"/>
  <c r="W1452"/>
  <c r="W1451"/>
  <c r="W1450"/>
  <c r="W1449"/>
  <c r="W1448"/>
  <c r="W1447"/>
  <c r="W1446"/>
  <c r="W1445"/>
  <c r="W1443"/>
  <c r="W1442"/>
  <c r="W1441"/>
  <c r="W1440"/>
  <c r="W1439"/>
  <c r="W1438"/>
  <c r="W1437"/>
  <c r="W1434"/>
  <c r="W1433"/>
  <c r="W1432"/>
  <c r="W1431"/>
  <c r="W1430"/>
  <c r="W1429"/>
  <c r="W1428"/>
  <c r="W1427"/>
  <c r="W1426"/>
  <c r="W1425"/>
  <c r="W1424"/>
  <c r="W1423"/>
  <c r="W1421"/>
  <c r="W1419"/>
  <c r="W1418"/>
  <c r="W1417"/>
  <c r="W1416"/>
  <c r="W1415"/>
  <c r="W1414"/>
  <c r="W1413"/>
  <c r="W1412"/>
  <c r="W1411"/>
  <c r="W1410"/>
  <c r="V1408"/>
  <c r="U1408"/>
  <c r="W1407"/>
  <c r="W1406"/>
  <c r="W1404"/>
  <c r="U1139"/>
  <c r="W1139" s="1"/>
  <c r="W1138"/>
  <c r="U1133"/>
  <c r="W1133" s="1"/>
  <c r="W1132"/>
  <c r="U1130"/>
  <c r="W1130" s="1"/>
  <c r="W1129"/>
  <c r="U1127"/>
  <c r="W1127" s="1"/>
  <c r="W1126"/>
  <c r="U1124"/>
  <c r="W1124" s="1"/>
  <c r="W1123"/>
  <c r="W1122"/>
  <c r="U1120"/>
  <c r="W1120" s="1"/>
  <c r="W1119"/>
  <c r="W1113"/>
  <c r="W1112"/>
  <c r="W1109"/>
  <c r="W1108"/>
  <c r="W1107"/>
  <c r="W1106"/>
  <c r="W1105"/>
  <c r="W1104"/>
  <c r="W1103"/>
  <c r="W1102"/>
  <c r="W1100"/>
  <c r="W1099"/>
  <c r="W1098"/>
  <c r="W1095"/>
  <c r="W1094"/>
  <c r="W1093"/>
  <c r="V1089"/>
  <c r="U1089"/>
  <c r="W1088"/>
  <c r="W1087"/>
  <c r="V1085"/>
  <c r="U1085"/>
  <c r="W1084"/>
  <c r="W1085" s="1"/>
  <c r="V1082"/>
  <c r="U1082"/>
  <c r="W1053"/>
  <c r="W1052"/>
  <c r="W1049"/>
  <c r="W1050" s="1"/>
  <c r="W1044"/>
  <c r="W1043"/>
  <c r="W1040"/>
  <c r="W1039"/>
  <c r="W1038"/>
  <c r="W1037"/>
  <c r="W1031"/>
  <c r="W1032" s="1"/>
  <c r="W1028"/>
  <c r="W1027"/>
  <c r="W1026"/>
  <c r="W1023"/>
  <c r="W1022"/>
  <c r="W1021"/>
  <c r="W1020"/>
  <c r="W1019"/>
  <c r="W1018"/>
  <c r="W1017"/>
  <c r="W1014"/>
  <c r="W1013"/>
  <c r="W1012"/>
  <c r="W1011"/>
  <c r="W1010"/>
  <c r="W1009"/>
  <c r="W1008"/>
  <c r="W1007"/>
  <c r="W1006"/>
  <c r="W1005"/>
  <c r="W1004"/>
  <c r="W1003"/>
  <c r="W1002"/>
  <c r="W1001"/>
  <c r="W1000"/>
  <c r="W996"/>
  <c r="W995"/>
  <c r="W994"/>
  <c r="W993"/>
  <c r="W992"/>
  <c r="W991"/>
  <c r="W990"/>
  <c r="W989"/>
  <c r="W988"/>
  <c r="W987"/>
  <c r="W986"/>
  <c r="W985"/>
  <c r="W984"/>
  <c r="W981"/>
  <c r="W980"/>
  <c r="W979"/>
  <c r="W978"/>
  <c r="W977"/>
  <c r="W976"/>
  <c r="W973"/>
  <c r="W974" s="1"/>
  <c r="W970"/>
  <c r="W971" s="1"/>
  <c r="W967"/>
  <c r="W966"/>
  <c r="W965"/>
  <c r="W964"/>
  <c r="W963"/>
  <c r="W962"/>
  <c r="W961"/>
  <c r="W960"/>
  <c r="W959"/>
  <c r="W956"/>
  <c r="W955"/>
  <c r="W952"/>
  <c r="W953" s="1"/>
  <c r="W949"/>
  <c r="W948"/>
  <c r="W945"/>
  <c r="W946" s="1"/>
  <c r="W939"/>
  <c r="W940" s="1"/>
  <c r="W936"/>
  <c r="W937" s="1"/>
  <c r="W933"/>
  <c r="W934" s="1"/>
  <c r="W930"/>
  <c r="W929"/>
  <c r="W928"/>
  <c r="W925"/>
  <c r="W926" s="1"/>
  <c r="W919"/>
  <c r="W920" s="1"/>
  <c r="W916"/>
  <c r="W917" s="1"/>
  <c r="W915"/>
  <c r="W912"/>
  <c r="W911"/>
  <c r="W910"/>
  <c r="W909"/>
  <c r="W908"/>
  <c r="W907"/>
  <c r="W906"/>
  <c r="W905"/>
  <c r="W904"/>
  <c r="W903"/>
  <c r="W902"/>
  <c r="W901"/>
  <c r="W900"/>
  <c r="W899"/>
  <c r="W898"/>
  <c r="W897"/>
  <c r="W896"/>
  <c r="W895"/>
  <c r="W893"/>
  <c r="W892"/>
  <c r="W890"/>
  <c r="W891"/>
  <c r="W889"/>
  <c r="W888"/>
  <c r="W887"/>
  <c r="W886"/>
  <c r="W885"/>
  <c r="W884"/>
  <c r="W883"/>
  <c r="W882"/>
  <c r="W881"/>
  <c r="W880"/>
  <c r="W879"/>
  <c r="W878"/>
  <c r="W877"/>
  <c r="W876"/>
  <c r="W875"/>
  <c r="W874"/>
  <c r="W873"/>
  <c r="W872"/>
  <c r="W871"/>
  <c r="W870"/>
  <c r="W869"/>
  <c r="W868"/>
  <c r="W867"/>
  <c r="W866"/>
  <c r="W865"/>
  <c r="W864"/>
  <c r="W863"/>
  <c r="W862"/>
  <c r="W861"/>
  <c r="W860"/>
  <c r="W859"/>
  <c r="W857"/>
  <c r="W856"/>
  <c r="W855"/>
  <c r="W853"/>
  <c r="W852"/>
  <c r="W851"/>
  <c r="W848"/>
  <c r="W847"/>
  <c r="W846"/>
  <c r="W843"/>
  <c r="W844" s="1"/>
  <c r="W840"/>
  <c r="W841" s="1"/>
  <c r="W837"/>
  <c r="W838" s="1"/>
  <c r="W836"/>
  <c r="W832"/>
  <c r="W833" s="1"/>
  <c r="W829"/>
  <c r="W830" s="1"/>
  <c r="W826"/>
  <c r="W825"/>
  <c r="W824"/>
  <c r="W823"/>
  <c r="W822"/>
  <c r="W821"/>
  <c r="W820"/>
  <c r="W819"/>
  <c r="W818"/>
  <c r="W817"/>
  <c r="W815"/>
  <c r="W814"/>
  <c r="W812"/>
  <c r="W811"/>
  <c r="W810"/>
  <c r="W809"/>
  <c r="W806"/>
  <c r="W807" s="1"/>
  <c r="W800"/>
  <c r="W801" s="1"/>
  <c r="W797"/>
  <c r="W796"/>
  <c r="W793"/>
  <c r="W794" s="1"/>
  <c r="W790"/>
  <c r="W789"/>
  <c r="W788"/>
  <c r="W787"/>
  <c r="W786"/>
  <c r="W785"/>
  <c r="W784"/>
  <c r="W783"/>
  <c r="W782"/>
  <c r="W781"/>
  <c r="W780"/>
  <c r="W779"/>
  <c r="W778"/>
  <c r="W777"/>
  <c r="W776"/>
  <c r="W775"/>
  <c r="W774"/>
  <c r="W770"/>
  <c r="W772" s="1"/>
  <c r="W767"/>
  <c r="W766"/>
  <c r="W765"/>
  <c r="W764"/>
  <c r="W763"/>
  <c r="W762"/>
  <c r="W761"/>
  <c r="W760"/>
  <c r="W757"/>
  <c r="W758" s="1"/>
  <c r="W754"/>
  <c r="W753"/>
  <c r="W750"/>
  <c r="W751" s="1"/>
  <c r="W747"/>
  <c r="W748" s="1"/>
  <c r="W744"/>
  <c r="W743"/>
  <c r="W742"/>
  <c r="W741"/>
  <c r="W740"/>
  <c r="W739"/>
  <c r="W736"/>
  <c r="W737" s="1"/>
  <c r="W729"/>
  <c r="W728"/>
  <c r="W724"/>
  <c r="W723"/>
  <c r="W719"/>
  <c r="W718"/>
  <c r="W717"/>
  <c r="W716"/>
  <c r="W713"/>
  <c r="W712"/>
  <c r="W710"/>
  <c r="W709"/>
  <c r="W708"/>
  <c r="W707"/>
  <c r="W706"/>
  <c r="W705"/>
  <c r="W704"/>
  <c r="W703"/>
  <c r="W702"/>
  <c r="W700"/>
  <c r="W698"/>
  <c r="W697"/>
  <c r="W696"/>
  <c r="W694"/>
  <c r="W692"/>
  <c r="W691"/>
  <c r="W690"/>
  <c r="W689"/>
  <c r="W688"/>
  <c r="W683"/>
  <c r="W682"/>
  <c r="W679"/>
  <c r="W678"/>
  <c r="W677"/>
  <c r="W676"/>
  <c r="W675"/>
  <c r="W674"/>
  <c r="W673"/>
  <c r="W672"/>
  <c r="W671"/>
  <c r="W670"/>
  <c r="W669"/>
  <c r="W667"/>
  <c r="W666"/>
  <c r="W665"/>
  <c r="W663"/>
  <c r="W662"/>
  <c r="W661"/>
  <c r="W659"/>
  <c r="W658"/>
  <c r="W657"/>
  <c r="W655"/>
  <c r="W654"/>
  <c r="W653"/>
  <c r="W651"/>
  <c r="W650"/>
  <c r="W649"/>
  <c r="W647"/>
  <c r="W646"/>
  <c r="W645"/>
  <c r="W643"/>
  <c r="W642"/>
  <c r="W641"/>
  <c r="W639"/>
  <c r="W633"/>
  <c r="W627"/>
  <c r="W626"/>
  <c r="W625"/>
  <c r="W624"/>
  <c r="W623"/>
  <c r="W620"/>
  <c r="W619"/>
  <c r="W616"/>
  <c r="W612"/>
  <c r="W611"/>
  <c r="W610"/>
  <c r="W609"/>
  <c r="W608"/>
  <c r="W607"/>
  <c r="W606"/>
  <c r="W605"/>
  <c r="W604"/>
  <c r="W603"/>
  <c r="W602"/>
  <c r="W601"/>
  <c r="W600"/>
  <c r="W599"/>
  <c r="W598"/>
  <c r="W596"/>
  <c r="W595"/>
  <c r="W594"/>
  <c r="W593"/>
  <c r="W592"/>
  <c r="W591"/>
  <c r="W590"/>
  <c r="W589"/>
  <c r="W588"/>
  <c r="W585"/>
  <c r="W584"/>
  <c r="W583"/>
  <c r="W581"/>
  <c r="W580"/>
  <c r="W579"/>
  <c r="W578"/>
  <c r="W577"/>
  <c r="W576"/>
  <c r="W575"/>
  <c r="W574"/>
  <c r="W573"/>
  <c r="W572"/>
  <c r="W571"/>
  <c r="W570"/>
  <c r="W567"/>
  <c r="W566"/>
  <c r="W563"/>
  <c r="W562"/>
  <c r="W561"/>
  <c r="W560"/>
  <c r="W557"/>
  <c r="W556"/>
  <c r="W553"/>
  <c r="W552"/>
  <c r="W551"/>
  <c r="W548"/>
  <c r="W549" s="1"/>
  <c r="W545"/>
  <c r="W544"/>
  <c r="W543"/>
  <c r="W542"/>
  <c r="W541"/>
  <c r="W540"/>
  <c r="W539"/>
  <c r="W538"/>
  <c r="W537"/>
  <c r="W536"/>
  <c r="W535"/>
  <c r="W534"/>
  <c r="W533"/>
  <c r="W532"/>
  <c r="W531"/>
  <c r="W528"/>
  <c r="W527"/>
  <c r="W526"/>
  <c r="W524"/>
  <c r="W523"/>
  <c r="W522"/>
  <c r="W520"/>
  <c r="W519"/>
  <c r="V517"/>
  <c r="U517"/>
  <c r="W516"/>
  <c r="W515"/>
  <c r="W512"/>
  <c r="W511"/>
  <c r="W508"/>
  <c r="W507"/>
  <c r="W506"/>
  <c r="W505"/>
  <c r="W504"/>
  <c r="W503"/>
  <c r="W502"/>
  <c r="W501"/>
  <c r="W500"/>
  <c r="W499"/>
  <c r="W498"/>
  <c r="W497"/>
  <c r="W496"/>
  <c r="W495"/>
  <c r="W494"/>
  <c r="W493"/>
  <c r="W492"/>
  <c r="W491"/>
  <c r="W490"/>
  <c r="U488"/>
  <c r="W487"/>
  <c r="W488" s="1"/>
  <c r="W485"/>
  <c r="W484"/>
  <c r="U482"/>
  <c r="W481"/>
  <c r="W482" s="1"/>
  <c r="U479"/>
  <c r="W478"/>
  <c r="W477"/>
  <c r="W476"/>
  <c r="W475"/>
  <c r="W474"/>
  <c r="U472"/>
  <c r="W471"/>
  <c r="W470"/>
  <c r="U468"/>
  <c r="W467"/>
  <c r="W466"/>
  <c r="W463"/>
  <c r="W462"/>
  <c r="W461"/>
  <c r="W460"/>
  <c r="W459"/>
  <c r="W458"/>
  <c r="W457"/>
  <c r="W456"/>
  <c r="W455"/>
  <c r="W454"/>
  <c r="W453"/>
  <c r="W452"/>
  <c r="W451"/>
  <c r="W450"/>
  <c r="W449"/>
  <c r="W448"/>
  <c r="W447"/>
  <c r="W446"/>
  <c r="W445"/>
  <c r="W444"/>
  <c r="W429"/>
  <c r="W428"/>
  <c r="W427"/>
  <c r="W426"/>
  <c r="W425"/>
  <c r="W424"/>
  <c r="W423"/>
  <c r="W422"/>
  <c r="W421"/>
  <c r="W420"/>
  <c r="W419"/>
  <c r="W418"/>
  <c r="W417"/>
  <c r="W416"/>
  <c r="W415"/>
  <c r="W414"/>
  <c r="U370"/>
  <c r="W369"/>
  <c r="W367"/>
  <c r="W365"/>
  <c r="W364"/>
  <c r="U362"/>
  <c r="W361"/>
  <c r="W360"/>
  <c r="W358"/>
  <c r="W357"/>
  <c r="W339"/>
  <c r="W338"/>
  <c r="W337"/>
  <c r="W336"/>
  <c r="W335"/>
  <c r="W334"/>
  <c r="W333"/>
  <c r="W332"/>
  <c r="W331"/>
  <c r="W330"/>
  <c r="W329"/>
  <c r="W328"/>
  <c r="W327"/>
  <c r="W326"/>
  <c r="U324"/>
  <c r="W323"/>
  <c r="W324" s="1"/>
  <c r="V318"/>
  <c r="W312"/>
  <c r="W313" s="1"/>
  <c r="W130"/>
  <c r="W129"/>
  <c r="W128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95"/>
  <c r="W94"/>
  <c r="W91"/>
  <c r="W90"/>
  <c r="W89"/>
  <c r="W88"/>
  <c r="W87"/>
  <c r="W86"/>
  <c r="W85"/>
  <c r="W84"/>
  <c r="W83"/>
  <c r="W82"/>
  <c r="W81"/>
  <c r="W80"/>
  <c r="W79"/>
  <c r="W76"/>
  <c r="W75"/>
  <c r="W74"/>
  <c r="W71"/>
  <c r="W70"/>
  <c r="W69"/>
  <c r="W63"/>
  <c r="W62"/>
  <c r="W59"/>
  <c r="W58"/>
  <c r="W57"/>
  <c r="W56"/>
  <c r="W55"/>
  <c r="W54"/>
  <c r="W16"/>
  <c r="W15"/>
  <c r="W14"/>
  <c r="W8"/>
  <c r="W7"/>
  <c r="T34"/>
  <c r="W2719" l="1"/>
  <c r="U2791"/>
  <c r="W2770"/>
  <c r="W2633"/>
  <c r="W2791" s="1"/>
  <c r="W2639"/>
  <c r="W2723"/>
  <c r="W2732"/>
  <c r="W1015"/>
  <c r="W1909"/>
  <c r="W2790"/>
  <c r="W913"/>
  <c r="W628"/>
  <c r="W2094"/>
  <c r="W2208"/>
  <c r="W2223"/>
  <c r="W2228"/>
  <c r="W2239"/>
  <c r="W2337"/>
  <c r="W2555"/>
  <c r="W340"/>
  <c r="W362"/>
  <c r="W430"/>
  <c r="W464"/>
  <c r="W468"/>
  <c r="W479"/>
  <c r="W509"/>
  <c r="W558"/>
  <c r="W564"/>
  <c r="W2258"/>
  <c r="W2262"/>
  <c r="W472"/>
  <c r="W513"/>
  <c r="W546"/>
  <c r="W614"/>
  <c r="W621"/>
  <c r="W827"/>
  <c r="W931"/>
  <c r="W1683"/>
  <c r="W1849"/>
  <c r="W2116"/>
  <c r="W2506"/>
  <c r="W1856"/>
  <c r="V2398"/>
  <c r="W2629"/>
  <c r="W2636"/>
  <c r="V2848"/>
  <c r="S2848"/>
  <c r="W1636"/>
  <c r="W2353"/>
  <c r="V2791"/>
  <c r="V2354"/>
  <c r="U2376"/>
  <c r="V2468"/>
  <c r="U2848"/>
  <c r="W529"/>
  <c r="W568"/>
  <c r="W586"/>
  <c r="W1929"/>
  <c r="W1937"/>
  <c r="W1955"/>
  <c r="W2166"/>
  <c r="W2193"/>
  <c r="W2266"/>
  <c r="W2305"/>
  <c r="W2376"/>
  <c r="W2467"/>
  <c r="W355"/>
  <c r="W411"/>
  <c r="V1115"/>
  <c r="S2354"/>
  <c r="V2376"/>
  <c r="U2174"/>
  <c r="W370"/>
  <c r="W554"/>
  <c r="U1115"/>
  <c r="V1552"/>
  <c r="U2354"/>
  <c r="W1641"/>
  <c r="V2174"/>
  <c r="U2398"/>
  <c r="S2376"/>
  <c r="S2398"/>
  <c r="U1552"/>
  <c r="W442"/>
  <c r="V629"/>
  <c r="W2671"/>
  <c r="S2468"/>
  <c r="W2514"/>
  <c r="V1919"/>
  <c r="W2309"/>
  <c r="U2468"/>
  <c r="W1915"/>
  <c r="W2182"/>
  <c r="W2203"/>
  <c r="U1919"/>
  <c r="W2409"/>
  <c r="W1757"/>
  <c r="W1471"/>
  <c r="W1503"/>
  <c r="W1752"/>
  <c r="V1758"/>
  <c r="W1748"/>
  <c r="W1720"/>
  <c r="W1114"/>
  <c r="W1136"/>
  <c r="W1508"/>
  <c r="W1515"/>
  <c r="W1547"/>
  <c r="W1467"/>
  <c r="W1110"/>
  <c r="W1054"/>
  <c r="W725"/>
  <c r="W768"/>
  <c r="W1024"/>
  <c r="W755"/>
  <c r="W957"/>
  <c r="S1033"/>
  <c r="W968"/>
  <c r="W1029"/>
  <c r="W52"/>
  <c r="W798"/>
  <c r="W730"/>
  <c r="W791"/>
  <c r="W950"/>
  <c r="W982"/>
  <c r="W131"/>
  <c r="W745"/>
  <c r="W270"/>
  <c r="W285"/>
  <c r="W849"/>
  <c r="W721"/>
  <c r="W198"/>
  <c r="U629"/>
  <c r="W208"/>
  <c r="W680"/>
  <c r="W126"/>
  <c r="W1096"/>
  <c r="W223"/>
  <c r="W300"/>
  <c r="V319"/>
  <c r="W281"/>
  <c r="W138"/>
  <c r="W310"/>
  <c r="U319"/>
  <c r="W2173"/>
  <c r="W2844"/>
  <c r="W31"/>
  <c r="W1408"/>
  <c r="W1689"/>
  <c r="W2614"/>
  <c r="W96"/>
  <c r="V100"/>
  <c r="W1477"/>
  <c r="W1832"/>
  <c r="U100"/>
  <c r="W48"/>
  <c r="W44"/>
  <c r="W1686"/>
  <c r="W2382"/>
  <c r="W318"/>
  <c r="W517"/>
  <c r="W1041"/>
  <c r="W1742"/>
  <c r="W2600"/>
  <c r="W2647"/>
  <c r="W1082"/>
  <c r="W1583"/>
  <c r="W1606"/>
  <c r="W1731"/>
  <c r="W1803"/>
  <c r="W2403"/>
  <c r="W2404" s="1"/>
  <c r="W2578"/>
  <c r="W92"/>
  <c r="W17"/>
  <c r="W1089"/>
  <c r="U1758"/>
  <c r="W2610"/>
  <c r="W2814"/>
  <c r="W1647"/>
  <c r="W72"/>
  <c r="W77"/>
  <c r="W99"/>
  <c r="W60"/>
  <c r="W64"/>
  <c r="W2529"/>
  <c r="W2808"/>
  <c r="W9"/>
  <c r="W1596"/>
  <c r="W1918"/>
  <c r="W2386"/>
  <c r="W2773"/>
  <c r="R1024"/>
  <c r="R950"/>
  <c r="R844"/>
  <c r="R838"/>
  <c r="R751"/>
  <c r="W2850" l="1"/>
  <c r="W629"/>
  <c r="V2850"/>
  <c r="W2398"/>
  <c r="W1552"/>
  <c r="W1115"/>
  <c r="W2468"/>
  <c r="W2174"/>
  <c r="U2850"/>
  <c r="W2354"/>
  <c r="W1919"/>
  <c r="W1597"/>
  <c r="W319"/>
  <c r="W1758"/>
  <c r="W100"/>
  <c r="W2848"/>
  <c r="T2730"/>
  <c r="T2725"/>
  <c r="T2727" s="1"/>
  <c r="R2727"/>
  <c r="T2646"/>
  <c r="T2644"/>
  <c r="R2647"/>
  <c r="T2721"/>
  <c r="T2717"/>
  <c r="T2703"/>
  <c r="T2705" s="1"/>
  <c r="R2705"/>
  <c r="T2690"/>
  <c r="T2692" s="1"/>
  <c r="R2692"/>
  <c r="T2673"/>
  <c r="T2675" s="1"/>
  <c r="R2675"/>
  <c r="R2671"/>
  <c r="T2670"/>
  <c r="R2653"/>
  <c r="T2652"/>
  <c r="R2633"/>
  <c r="T2631"/>
  <c r="T2633" s="1"/>
  <c r="T2535"/>
  <c r="T2536" s="1"/>
  <c r="R2536"/>
  <c r="T2495"/>
  <c r="T2496" s="1"/>
  <c r="R2496"/>
  <c r="R2474"/>
  <c r="T2473"/>
  <c r="T2453"/>
  <c r="R2337"/>
  <c r="T2322"/>
  <c r="Q2322"/>
  <c r="N2322"/>
  <c r="T2321"/>
  <c r="T2319"/>
  <c r="T2311"/>
  <c r="R2266"/>
  <c r="T2265"/>
  <c r="R2208"/>
  <c r="T2207"/>
  <c r="T2205"/>
  <c r="T2647" l="1"/>
  <c r="T2135"/>
  <c r="R2094"/>
  <c r="T2013"/>
  <c r="T2093"/>
  <c r="T2019"/>
  <c r="T2018"/>
  <c r="T2017"/>
  <c r="T2016"/>
  <c r="T2015"/>
  <c r="T2014"/>
  <c r="T1960"/>
  <c r="T1959" l="1"/>
  <c r="S1909"/>
  <c r="T1782"/>
  <c r="T1679"/>
  <c r="T1678"/>
  <c r="T1650"/>
  <c r="T1649"/>
  <c r="R1651"/>
  <c r="T1651" s="1"/>
  <c r="T1623"/>
  <c r="T1620"/>
  <c r="S1096"/>
  <c r="R1096"/>
  <c r="T1081"/>
  <c r="R1082"/>
  <c r="T970" l="1"/>
  <c r="T971" s="1"/>
  <c r="T860"/>
  <c r="T861"/>
  <c r="T862"/>
  <c r="T863"/>
  <c r="T864"/>
  <c r="T865"/>
  <c r="T866"/>
  <c r="T867"/>
  <c r="T868"/>
  <c r="T869"/>
  <c r="T870"/>
  <c r="T871"/>
  <c r="T872"/>
  <c r="T873"/>
  <c r="T874"/>
  <c r="T875"/>
  <c r="T876"/>
  <c r="T877"/>
  <c r="T878"/>
  <c r="T879"/>
  <c r="T880"/>
  <c r="T881"/>
  <c r="T882"/>
  <c r="T883"/>
  <c r="T884"/>
  <c r="T885"/>
  <c r="T886"/>
  <c r="T887"/>
  <c r="T888"/>
  <c r="T889"/>
  <c r="T891"/>
  <c r="T890"/>
  <c r="T892"/>
  <c r="T893"/>
  <c r="T895"/>
  <c r="T896"/>
  <c r="T897"/>
  <c r="T898"/>
  <c r="T899"/>
  <c r="T900"/>
  <c r="T901"/>
  <c r="T902"/>
  <c r="T903"/>
  <c r="T904"/>
  <c r="T905"/>
  <c r="T906"/>
  <c r="T907"/>
  <c r="T908"/>
  <c r="T909"/>
  <c r="T910"/>
  <c r="T911"/>
  <c r="T912"/>
  <c r="T1020"/>
  <c r="T780" l="1"/>
  <c r="T742"/>
  <c r="T743"/>
  <c r="S628" l="1"/>
  <c r="T610"/>
  <c r="T606"/>
  <c r="R558"/>
  <c r="T556"/>
  <c r="R554"/>
  <c r="T553"/>
  <c r="S517"/>
  <c r="S488"/>
  <c r="S482"/>
  <c r="S479"/>
  <c r="T398"/>
  <c r="T397"/>
  <c r="R313"/>
  <c r="T308"/>
  <c r="T304"/>
  <c r="T287"/>
  <c r="S285"/>
  <c r="R285"/>
  <c r="T283"/>
  <c r="T266"/>
  <c r="T265"/>
  <c r="T225"/>
  <c r="T174"/>
  <c r="T173"/>
  <c r="T172"/>
  <c r="T160"/>
  <c r="T158"/>
  <c r="T157"/>
  <c r="T136" l="1"/>
  <c r="T134"/>
  <c r="R131"/>
  <c r="S131"/>
  <c r="T109"/>
  <c r="T112"/>
  <c r="T118"/>
  <c r="T120"/>
  <c r="T87" l="1"/>
  <c r="T55"/>
  <c r="T56"/>
  <c r="T57"/>
  <c r="T58"/>
  <c r="T59"/>
  <c r="T54"/>
  <c r="T43"/>
  <c r="T42"/>
  <c r="T14"/>
  <c r="T16"/>
  <c r="R17"/>
  <c r="R2847"/>
  <c r="T2846"/>
  <c r="T2847" s="1"/>
  <c r="R2844"/>
  <c r="T2843"/>
  <c r="T2842"/>
  <c r="T2841"/>
  <c r="T2840"/>
  <c r="T2839"/>
  <c r="T2838"/>
  <c r="T2837"/>
  <c r="T2836"/>
  <c r="T2835"/>
  <c r="T2834"/>
  <c r="T2844" s="1"/>
  <c r="R2832"/>
  <c r="T2831"/>
  <c r="T2832" s="1"/>
  <c r="R2829"/>
  <c r="T2828"/>
  <c r="T2827"/>
  <c r="R2825"/>
  <c r="T2824"/>
  <c r="T2823"/>
  <c r="T2825" s="1"/>
  <c r="R2821"/>
  <c r="T2820"/>
  <c r="T2819"/>
  <c r="R2817"/>
  <c r="T2816"/>
  <c r="T2817" s="1"/>
  <c r="R2814"/>
  <c r="T2814" s="1"/>
  <c r="T2813"/>
  <c r="T2812"/>
  <c r="T2811"/>
  <c r="T2810"/>
  <c r="R2808"/>
  <c r="T2807"/>
  <c r="T2806"/>
  <c r="T2805"/>
  <c r="T2804"/>
  <c r="T2803"/>
  <c r="T2802"/>
  <c r="T2801"/>
  <c r="T2808" s="1"/>
  <c r="R2799"/>
  <c r="T2799" s="1"/>
  <c r="T2798"/>
  <c r="R2796"/>
  <c r="T2796" s="1"/>
  <c r="T2795"/>
  <c r="R2790"/>
  <c r="T2789"/>
  <c r="T2788"/>
  <c r="T2787"/>
  <c r="T2786"/>
  <c r="R2784"/>
  <c r="T2783"/>
  <c r="T2782"/>
  <c r="T2781"/>
  <c r="R2779"/>
  <c r="T2779" s="1"/>
  <c r="T2778"/>
  <c r="R2776"/>
  <c r="T2776" s="1"/>
  <c r="T2775"/>
  <c r="R2773"/>
  <c r="T2773" s="1"/>
  <c r="T2772"/>
  <c r="R2770"/>
  <c r="T2769"/>
  <c r="T2768"/>
  <c r="T2767"/>
  <c r="T2766"/>
  <c r="T2765"/>
  <c r="T2764"/>
  <c r="T2763"/>
  <c r="T2762"/>
  <c r="T2761"/>
  <c r="T2760"/>
  <c r="T2758"/>
  <c r="T2757"/>
  <c r="T2756"/>
  <c r="T2755"/>
  <c r="T2754"/>
  <c r="T2753"/>
  <c r="T2751"/>
  <c r="T2750"/>
  <c r="T2749"/>
  <c r="T2748"/>
  <c r="T2747"/>
  <c r="T2746"/>
  <c r="T2745"/>
  <c r="T2744"/>
  <c r="T2743"/>
  <c r="T2742"/>
  <c r="T2770" s="1"/>
  <c r="R2739"/>
  <c r="T2739" s="1"/>
  <c r="T2738"/>
  <c r="R2736"/>
  <c r="T2736" s="1"/>
  <c r="T2735"/>
  <c r="T2734"/>
  <c r="T2729"/>
  <c r="T2732" s="1"/>
  <c r="R2723"/>
  <c r="T2722"/>
  <c r="T2723" s="1"/>
  <c r="R2719"/>
  <c r="T2718"/>
  <c r="T2716"/>
  <c r="T2715"/>
  <c r="T2714"/>
  <c r="T2713"/>
  <c r="T2712"/>
  <c r="T2711"/>
  <c r="T2709"/>
  <c r="T2708"/>
  <c r="T2707"/>
  <c r="R2701"/>
  <c r="T2700"/>
  <c r="T2699"/>
  <c r="T2698"/>
  <c r="T2694"/>
  <c r="T2696" s="1"/>
  <c r="R2688"/>
  <c r="T2687"/>
  <c r="T2688" s="1"/>
  <c r="R2685"/>
  <c r="T2684"/>
  <c r="T2683"/>
  <c r="T2681"/>
  <c r="T2680"/>
  <c r="R2678"/>
  <c r="T2678" s="1"/>
  <c r="T2677"/>
  <c r="T2669"/>
  <c r="T2668"/>
  <c r="T2667"/>
  <c r="T2662"/>
  <c r="T2661"/>
  <c r="R2659"/>
  <c r="T2658"/>
  <c r="T2659" s="1"/>
  <c r="R2656"/>
  <c r="T2655"/>
  <c r="T2656" s="1"/>
  <c r="T2651"/>
  <c r="T2650"/>
  <c r="T2653" s="1"/>
  <c r="R2642"/>
  <c r="T2641"/>
  <c r="T2642" s="1"/>
  <c r="R2639"/>
  <c r="T2638"/>
  <c r="T2639" s="1"/>
  <c r="R2636"/>
  <c r="T2635"/>
  <c r="T2636" s="1"/>
  <c r="R2626"/>
  <c r="T2625"/>
  <c r="T2626" s="1"/>
  <c r="R2623"/>
  <c r="T2622"/>
  <c r="T2623" s="1"/>
  <c r="R2620"/>
  <c r="T2619"/>
  <c r="T2620" s="1"/>
  <c r="R2617"/>
  <c r="T2616"/>
  <c r="T2617" s="1"/>
  <c r="R2614"/>
  <c r="T2613"/>
  <c r="T2612"/>
  <c r="R2610"/>
  <c r="T2609"/>
  <c r="T2608"/>
  <c r="T2610" s="1"/>
  <c r="R2606"/>
  <c r="T2605"/>
  <c r="T2606" s="1"/>
  <c r="R2603"/>
  <c r="T2602"/>
  <c r="T2603" s="1"/>
  <c r="R2600"/>
  <c r="T2599"/>
  <c r="T2598"/>
  <c r="T2597"/>
  <c r="T2596"/>
  <c r="T2594"/>
  <c r="T2593"/>
  <c r="T2592"/>
  <c r="T2591"/>
  <c r="T2590"/>
  <c r="T2588"/>
  <c r="T2587"/>
  <c r="T2586"/>
  <c r="R2584"/>
  <c r="T2583"/>
  <c r="T2584" s="1"/>
  <c r="T2581"/>
  <c r="T2580"/>
  <c r="R2578"/>
  <c r="T2577"/>
  <c r="T2576"/>
  <c r="T2575"/>
  <c r="T2574"/>
  <c r="T2573"/>
  <c r="T2572"/>
  <c r="T2571"/>
  <c r="T2570"/>
  <c r="R2568"/>
  <c r="T2567"/>
  <c r="T2568" s="1"/>
  <c r="R2565"/>
  <c r="T2564"/>
  <c r="T2563"/>
  <c r="T2559"/>
  <c r="T2558"/>
  <c r="T2557"/>
  <c r="T2561" s="1"/>
  <c r="R2555"/>
  <c r="T2554"/>
  <c r="T2553"/>
  <c r="T2552"/>
  <c r="T2551"/>
  <c r="T2550"/>
  <c r="T2549"/>
  <c r="R2547"/>
  <c r="T2546"/>
  <c r="T2545"/>
  <c r="T2547" s="1"/>
  <c r="R2543"/>
  <c r="T2542"/>
  <c r="T2543" s="1"/>
  <c r="R2540"/>
  <c r="T2539"/>
  <c r="T2538"/>
  <c r="R2533"/>
  <c r="T2531"/>
  <c r="T2533" s="1"/>
  <c r="R2529"/>
  <c r="T2528"/>
  <c r="T2527"/>
  <c r="T2526"/>
  <c r="T2525"/>
  <c r="T2523"/>
  <c r="T2522"/>
  <c r="T2521"/>
  <c r="R2519"/>
  <c r="T2519" s="1"/>
  <c r="T2518"/>
  <c r="T2517"/>
  <c r="T2516"/>
  <c r="T2513"/>
  <c r="T2512"/>
  <c r="T2511"/>
  <c r="T2510"/>
  <c r="T2509"/>
  <c r="S2506"/>
  <c r="R2506"/>
  <c r="T2505"/>
  <c r="T2504"/>
  <c r="R2502"/>
  <c r="T2502" s="1"/>
  <c r="T2501"/>
  <c r="S2499"/>
  <c r="R2499"/>
  <c r="T2498"/>
  <c r="T2492"/>
  <c r="T2493" s="1"/>
  <c r="R2489"/>
  <c r="T2488"/>
  <c r="T2486"/>
  <c r="T2485"/>
  <c r="R2483"/>
  <c r="T2482"/>
  <c r="T2483" s="1"/>
  <c r="R2480"/>
  <c r="T2479"/>
  <c r="T2480" s="1"/>
  <c r="R2477"/>
  <c r="T2476"/>
  <c r="T2477" s="1"/>
  <c r="T2472"/>
  <c r="T2474" s="1"/>
  <c r="T2464"/>
  <c r="T2463"/>
  <c r="T2462"/>
  <c r="T2461"/>
  <c r="T2460"/>
  <c r="T2459"/>
  <c r="T2458"/>
  <c r="T2457"/>
  <c r="T2456"/>
  <c r="T2455"/>
  <c r="T2454"/>
  <c r="T2452"/>
  <c r="T2451"/>
  <c r="T2450"/>
  <c r="T2449"/>
  <c r="T2448"/>
  <c r="T2447"/>
  <c r="T2446"/>
  <c r="T2445"/>
  <c r="T2444"/>
  <c r="T2443"/>
  <c r="T2442"/>
  <c r="T2441"/>
  <c r="T2440"/>
  <c r="T2439"/>
  <c r="T2438"/>
  <c r="T2437"/>
  <c r="T2436"/>
  <c r="T2435"/>
  <c r="T2434"/>
  <c r="T2433"/>
  <c r="T2432"/>
  <c r="T2431"/>
  <c r="T2430"/>
  <c r="T2429"/>
  <c r="T2428"/>
  <c r="T2427"/>
  <c r="T2426"/>
  <c r="T2425"/>
  <c r="T2424"/>
  <c r="T2423"/>
  <c r="T2422"/>
  <c r="T2420"/>
  <c r="T2419"/>
  <c r="R2417"/>
  <c r="T2416"/>
  <c r="T2415"/>
  <c r="T2414"/>
  <c r="R2412"/>
  <c r="T2411"/>
  <c r="T2412" s="1"/>
  <c r="R2409"/>
  <c r="T2408"/>
  <c r="T2409" s="1"/>
  <c r="S2403"/>
  <c r="S2404" s="1"/>
  <c r="R2403"/>
  <c r="R2404" s="1"/>
  <c r="T2402"/>
  <c r="R2392"/>
  <c r="T2391"/>
  <c r="T2392" s="1"/>
  <c r="R2389"/>
  <c r="T2388"/>
  <c r="T2389" s="1"/>
  <c r="T2385"/>
  <c r="T2386" s="1"/>
  <c r="R2382"/>
  <c r="T2381"/>
  <c r="T2380"/>
  <c r="T2382" s="1"/>
  <c r="R2375"/>
  <c r="T2374"/>
  <c r="T2375" s="1"/>
  <c r="R2372"/>
  <c r="T2371"/>
  <c r="T2370"/>
  <c r="R2365"/>
  <c r="T2364"/>
  <c r="T2365" s="1"/>
  <c r="R2362"/>
  <c r="T2361"/>
  <c r="T2362" s="1"/>
  <c r="T2359"/>
  <c r="T2358"/>
  <c r="R2353"/>
  <c r="T2352"/>
  <c r="T2351"/>
  <c r="T2349"/>
  <c r="T2348"/>
  <c r="T2347"/>
  <c r="T2346"/>
  <c r="T2345"/>
  <c r="T2344"/>
  <c r="T2343"/>
  <c r="T2342"/>
  <c r="T2341"/>
  <c r="T2340"/>
  <c r="T2339"/>
  <c r="T2336"/>
  <c r="T2335"/>
  <c r="T2334"/>
  <c r="T2333"/>
  <c r="T2332"/>
  <c r="T2331"/>
  <c r="T2330"/>
  <c r="T2329"/>
  <c r="T2328"/>
  <c r="T2327"/>
  <c r="T2326"/>
  <c r="T2325"/>
  <c r="T2324"/>
  <c r="T2323"/>
  <c r="T2318"/>
  <c r="T2317"/>
  <c r="T2316"/>
  <c r="T2315"/>
  <c r="T2314"/>
  <c r="T2312"/>
  <c r="T2308"/>
  <c r="T2309" s="1"/>
  <c r="R2305"/>
  <c r="T2304"/>
  <c r="T2303"/>
  <c r="R2301"/>
  <c r="T2300"/>
  <c r="T2299"/>
  <c r="T2298"/>
  <c r="T2293"/>
  <c r="T2292"/>
  <c r="T2290"/>
  <c r="T2289"/>
  <c r="R2287"/>
  <c r="T2286"/>
  <c r="T2287" s="1"/>
  <c r="R2284"/>
  <c r="T2283"/>
  <c r="T2284" s="1"/>
  <c r="R2281"/>
  <c r="T2281" s="1"/>
  <c r="T2280"/>
  <c r="T2278"/>
  <c r="T2277"/>
  <c r="T2275"/>
  <c r="T2274"/>
  <c r="R2272"/>
  <c r="T2271"/>
  <c r="T2272" s="1"/>
  <c r="T2264"/>
  <c r="T2266" s="1"/>
  <c r="R2262"/>
  <c r="T2261"/>
  <c r="T2260"/>
  <c r="R2258"/>
  <c r="T2257"/>
  <c r="T2256"/>
  <c r="T2255"/>
  <c r="T2254"/>
  <c r="T2253"/>
  <c r="R2251"/>
  <c r="T2250"/>
  <c r="T2251" s="1"/>
  <c r="R2248"/>
  <c r="T2247"/>
  <c r="T2248" s="1"/>
  <c r="T2245"/>
  <c r="T2244"/>
  <c r="R2242"/>
  <c r="T2241"/>
  <c r="T2242" s="1"/>
  <c r="T2238"/>
  <c r="T2235"/>
  <c r="T2234"/>
  <c r="T2232"/>
  <c r="T2231"/>
  <c r="T2230"/>
  <c r="R2228"/>
  <c r="T2227"/>
  <c r="T2226"/>
  <c r="T2225"/>
  <c r="R2223"/>
  <c r="T2222"/>
  <c r="T2221"/>
  <c r="T2220"/>
  <c r="T2219"/>
  <c r="R2217"/>
  <c r="T2216"/>
  <c r="T2217" s="1"/>
  <c r="T2214"/>
  <c r="T2213"/>
  <c r="R2211"/>
  <c r="T2210"/>
  <c r="T2211" s="1"/>
  <c r="T2206"/>
  <c r="T2208" s="1"/>
  <c r="R2203"/>
  <c r="T2202"/>
  <c r="T2203" s="1"/>
  <c r="R2197"/>
  <c r="T2196"/>
  <c r="T2197" s="1"/>
  <c r="T2195"/>
  <c r="R2193"/>
  <c r="T2192"/>
  <c r="T2191"/>
  <c r="T2190"/>
  <c r="T2187"/>
  <c r="T2188" s="1"/>
  <c r="T2181"/>
  <c r="T2180"/>
  <c r="T2179"/>
  <c r="T2178"/>
  <c r="S2173"/>
  <c r="R2173"/>
  <c r="T2172"/>
  <c r="T2171"/>
  <c r="R2169"/>
  <c r="T2169" s="1"/>
  <c r="T2168"/>
  <c r="S2166"/>
  <c r="R2166"/>
  <c r="T2165"/>
  <c r="T2164"/>
  <c r="T2163"/>
  <c r="T2162"/>
  <c r="T2161"/>
  <c r="T2160"/>
  <c r="T2159"/>
  <c r="T2158"/>
  <c r="T2157"/>
  <c r="T2156"/>
  <c r="T2155"/>
  <c r="T2154"/>
  <c r="T2153"/>
  <c r="T2152"/>
  <c r="T2151"/>
  <c r="T2150"/>
  <c r="T2149"/>
  <c r="T2148"/>
  <c r="T2147"/>
  <c r="T2146"/>
  <c r="T2145"/>
  <c r="T2144"/>
  <c r="T2143"/>
  <c r="T2142"/>
  <c r="T2141"/>
  <c r="T2140"/>
  <c r="T2139"/>
  <c r="T2138"/>
  <c r="T2137"/>
  <c r="T2136"/>
  <c r="T2134"/>
  <c r="T2133"/>
  <c r="T2132"/>
  <c r="T2131"/>
  <c r="T2130"/>
  <c r="R2128"/>
  <c r="T2128" s="1"/>
  <c r="T2127"/>
  <c r="R2125"/>
  <c r="T2125" s="1"/>
  <c r="T2124"/>
  <c r="R2122"/>
  <c r="T2122" s="1"/>
  <c r="T2121"/>
  <c r="R2119"/>
  <c r="T2119" s="1"/>
  <c r="T2118"/>
  <c r="S2116"/>
  <c r="R2116"/>
  <c r="T2115"/>
  <c r="T2114"/>
  <c r="T2113"/>
  <c r="T2112"/>
  <c r="T2111"/>
  <c r="T2110"/>
  <c r="T2109"/>
  <c r="T2108"/>
  <c r="T2107"/>
  <c r="T2106"/>
  <c r="T2105"/>
  <c r="T2104"/>
  <c r="T2103"/>
  <c r="T2102"/>
  <c r="T2101"/>
  <c r="T2100"/>
  <c r="T2099"/>
  <c r="R2097"/>
  <c r="T2096"/>
  <c r="T2097" s="1"/>
  <c r="T2092"/>
  <c r="T2091"/>
  <c r="T2090"/>
  <c r="T2089"/>
  <c r="T2088"/>
  <c r="T2087"/>
  <c r="T2086"/>
  <c r="T2085"/>
  <c r="T2084"/>
  <c r="T2083"/>
  <c r="T2082"/>
  <c r="T2081"/>
  <c r="T2080"/>
  <c r="T2079"/>
  <c r="T2078"/>
  <c r="T2077"/>
  <c r="T2076"/>
  <c r="T2075"/>
  <c r="T2074"/>
  <c r="T2073"/>
  <c r="T2072"/>
  <c r="T2071"/>
  <c r="T2070"/>
  <c r="T2069"/>
  <c r="T2068"/>
  <c r="T2067"/>
  <c r="T2066"/>
  <c r="T2065"/>
  <c r="T2064"/>
  <c r="T2063"/>
  <c r="T2062"/>
  <c r="T2061"/>
  <c r="T2060"/>
  <c r="T2059"/>
  <c r="T2058"/>
  <c r="T2057"/>
  <c r="T2056"/>
  <c r="T2055"/>
  <c r="T2054"/>
  <c r="T2053"/>
  <c r="T2052"/>
  <c r="T2051"/>
  <c r="T2049"/>
  <c r="T2048"/>
  <c r="T2047"/>
  <c r="T2046"/>
  <c r="T2045"/>
  <c r="T2044"/>
  <c r="T2043"/>
  <c r="T2042"/>
  <c r="T2040"/>
  <c r="T2039"/>
  <c r="T2038"/>
  <c r="T2037"/>
  <c r="T2036"/>
  <c r="T2032"/>
  <c r="T2031"/>
  <c r="T2030"/>
  <c r="T2029"/>
  <c r="T2028"/>
  <c r="T2027"/>
  <c r="T2024"/>
  <c r="T2023"/>
  <c r="T2022"/>
  <c r="T2021"/>
  <c r="T2020"/>
  <c r="T2012"/>
  <c r="T2011"/>
  <c r="T2010"/>
  <c r="T2009"/>
  <c r="T2008"/>
  <c r="T2007"/>
  <c r="T2006"/>
  <c r="T2005"/>
  <c r="T2004"/>
  <c r="T2003"/>
  <c r="T2002"/>
  <c r="T2001"/>
  <c r="T2000"/>
  <c r="T1999"/>
  <c r="T1998"/>
  <c r="T1997"/>
  <c r="T1996"/>
  <c r="T1995"/>
  <c r="T1994"/>
  <c r="T1993"/>
  <c r="T1992"/>
  <c r="T1991"/>
  <c r="T1990"/>
  <c r="T1989"/>
  <c r="T1988"/>
  <c r="T1987"/>
  <c r="T1986"/>
  <c r="T1985"/>
  <c r="T1984"/>
  <c r="T1983"/>
  <c r="T1982"/>
  <c r="T1981"/>
  <c r="T1980"/>
  <c r="T1979"/>
  <c r="T1978"/>
  <c r="T1977"/>
  <c r="T1976"/>
  <c r="T1975"/>
  <c r="T1974"/>
  <c r="T1973"/>
  <c r="T1972"/>
  <c r="T1971"/>
  <c r="T1970"/>
  <c r="T1969"/>
  <c r="T1968"/>
  <c r="T1967"/>
  <c r="T1966"/>
  <c r="T1965"/>
  <c r="T1964"/>
  <c r="T1963"/>
  <c r="T1962"/>
  <c r="T1961"/>
  <c r="T1958"/>
  <c r="T1957"/>
  <c r="R1955"/>
  <c r="T1954"/>
  <c r="T1953"/>
  <c r="R1951"/>
  <c r="T1945"/>
  <c r="T1951" s="1"/>
  <c r="T1943"/>
  <c r="T1942"/>
  <c r="R1940"/>
  <c r="T1940" s="1"/>
  <c r="T1939"/>
  <c r="R1937"/>
  <c r="T1937" s="1"/>
  <c r="T1936"/>
  <c r="T1935"/>
  <c r="T1934"/>
  <c r="R1932"/>
  <c r="T1932" s="1"/>
  <c r="T1931"/>
  <c r="S1929"/>
  <c r="R1929"/>
  <c r="T1928"/>
  <c r="T1927"/>
  <c r="T1926"/>
  <c r="T1925"/>
  <c r="T1924"/>
  <c r="T1923"/>
  <c r="R1918"/>
  <c r="T1918" s="1"/>
  <c r="T1917"/>
  <c r="T1914"/>
  <c r="T1913"/>
  <c r="R1909"/>
  <c r="T1909" s="1"/>
  <c r="T1908"/>
  <c r="T1907"/>
  <c r="T1906"/>
  <c r="T1905"/>
  <c r="T1904"/>
  <c r="T1903"/>
  <c r="T1902"/>
  <c r="T1901"/>
  <c r="T1900"/>
  <c r="T1899"/>
  <c r="T1898"/>
  <c r="T1897"/>
  <c r="T1896"/>
  <c r="T1895"/>
  <c r="T1894"/>
  <c r="T1892"/>
  <c r="T1891"/>
  <c r="T1890"/>
  <c r="T1889"/>
  <c r="T1888"/>
  <c r="T1887"/>
  <c r="T1886"/>
  <c r="T1885"/>
  <c r="T1883"/>
  <c r="T1882"/>
  <c r="T1881"/>
  <c r="T1880"/>
  <c r="T1879"/>
  <c r="T1878"/>
  <c r="T1877"/>
  <c r="T1876"/>
  <c r="T1875"/>
  <c r="T1874"/>
  <c r="T1873"/>
  <c r="T1872"/>
  <c r="T1871"/>
  <c r="T1869"/>
  <c r="T1868"/>
  <c r="R1866"/>
  <c r="T1866" s="1"/>
  <c r="T1865"/>
  <c r="T1864"/>
  <c r="T1863"/>
  <c r="T1862"/>
  <c r="T1861"/>
  <c r="R1859"/>
  <c r="T1859" s="1"/>
  <c r="T1858"/>
  <c r="R1852"/>
  <c r="T1852" s="1"/>
  <c r="T1851"/>
  <c r="R1849"/>
  <c r="T1848"/>
  <c r="T1847"/>
  <c r="R1844"/>
  <c r="T1844" s="1"/>
  <c r="T1843"/>
  <c r="T1842"/>
  <c r="T1841"/>
  <c r="T1840"/>
  <c r="R1836"/>
  <c r="T1836" s="1"/>
  <c r="T1835"/>
  <c r="T1834"/>
  <c r="S1832"/>
  <c r="R1832"/>
  <c r="T1831"/>
  <c r="R1829"/>
  <c r="T1829" s="1"/>
  <c r="T1828"/>
  <c r="R1826"/>
  <c r="T1826" s="1"/>
  <c r="T1825"/>
  <c r="R1823"/>
  <c r="T1823" s="1"/>
  <c r="T1822"/>
  <c r="T1821"/>
  <c r="R1819"/>
  <c r="T1819" s="1"/>
  <c r="T1818"/>
  <c r="R1816"/>
  <c r="T1816" s="1"/>
  <c r="T1815"/>
  <c r="R1813"/>
  <c r="T1813" s="1"/>
  <c r="T1812"/>
  <c r="T1808"/>
  <c r="T1810" s="1"/>
  <c r="R1806"/>
  <c r="T1806" s="1"/>
  <c r="T1805"/>
  <c r="S1803"/>
  <c r="R1803"/>
  <c r="T1802"/>
  <c r="T1801"/>
  <c r="T1800"/>
  <c r="T1799"/>
  <c r="T1798"/>
  <c r="T1797"/>
  <c r="T1794"/>
  <c r="T1793"/>
  <c r="T1792"/>
  <c r="T1791"/>
  <c r="T1790"/>
  <c r="T1787"/>
  <c r="T1786"/>
  <c r="T1785"/>
  <c r="T1784"/>
  <c r="T1783"/>
  <c r="T1779"/>
  <c r="T1778"/>
  <c r="T1775"/>
  <c r="T1774"/>
  <c r="T1771"/>
  <c r="T1770"/>
  <c r="T1766"/>
  <c r="R1763"/>
  <c r="T1763" s="1"/>
  <c r="T1762"/>
  <c r="R1757"/>
  <c r="T1756"/>
  <c r="T1755"/>
  <c r="T1754"/>
  <c r="R1752"/>
  <c r="T1751"/>
  <c r="T1750"/>
  <c r="R1748"/>
  <c r="T1747"/>
  <c r="T1746"/>
  <c r="T1745"/>
  <c r="T1744"/>
  <c r="S1742"/>
  <c r="R1742"/>
  <c r="T1741"/>
  <c r="T1740"/>
  <c r="T1739"/>
  <c r="T1738"/>
  <c r="T1737"/>
  <c r="T1736"/>
  <c r="T1735"/>
  <c r="T1734"/>
  <c r="T1733"/>
  <c r="S1731"/>
  <c r="R1731"/>
  <c r="T1730"/>
  <c r="T1729"/>
  <c r="T1728"/>
  <c r="T1725"/>
  <c r="R1723"/>
  <c r="T1723" s="1"/>
  <c r="T1722"/>
  <c r="R1720"/>
  <c r="T1718"/>
  <c r="T1715"/>
  <c r="T1714"/>
  <c r="T1713"/>
  <c r="T1712"/>
  <c r="T1711"/>
  <c r="T1710"/>
  <c r="T1709"/>
  <c r="R1707"/>
  <c r="T1706"/>
  <c r="T1707" s="1"/>
  <c r="R1704"/>
  <c r="T1702"/>
  <c r="T1704" s="1"/>
  <c r="T1699"/>
  <c r="T1700" s="1"/>
  <c r="R1696"/>
  <c r="T1696" s="1"/>
  <c r="T1695"/>
  <c r="R1693"/>
  <c r="T1693" s="1"/>
  <c r="T1692"/>
  <c r="T1691"/>
  <c r="S1689"/>
  <c r="R1689"/>
  <c r="T1688"/>
  <c r="S1686"/>
  <c r="R1686"/>
  <c r="T1685"/>
  <c r="R1683"/>
  <c r="T1682"/>
  <c r="T1681"/>
  <c r="T1680"/>
  <c r="T1677"/>
  <c r="T1674"/>
  <c r="T1673"/>
  <c r="T1672"/>
  <c r="T1671"/>
  <c r="T1669"/>
  <c r="T1668"/>
  <c r="R1666"/>
  <c r="T1666" s="1"/>
  <c r="T1665"/>
  <c r="R1663"/>
  <c r="T1663" s="1"/>
  <c r="T1662"/>
  <c r="R1660"/>
  <c r="T1660" s="1"/>
  <c r="T1659"/>
  <c r="R1657"/>
  <c r="T1657" s="1"/>
  <c r="T1656"/>
  <c r="R1654"/>
  <c r="T1654" s="1"/>
  <c r="T1653"/>
  <c r="S1647"/>
  <c r="R1647"/>
  <c r="T1646"/>
  <c r="R1644"/>
  <c r="T1644" s="1"/>
  <c r="T1643"/>
  <c r="T1640"/>
  <c r="T1639"/>
  <c r="T1635"/>
  <c r="T1634"/>
  <c r="T1633"/>
  <c r="T1632"/>
  <c r="T1631"/>
  <c r="T1630"/>
  <c r="T1629"/>
  <c r="T1628"/>
  <c r="T1627"/>
  <c r="T1626"/>
  <c r="T1625"/>
  <c r="T1624"/>
  <c r="T1622"/>
  <c r="T1621"/>
  <c r="T1617"/>
  <c r="T1618" s="1"/>
  <c r="R1613"/>
  <c r="T1612"/>
  <c r="R1610"/>
  <c r="T1610" s="1"/>
  <c r="T1609"/>
  <c r="T1608"/>
  <c r="S1606"/>
  <c r="R1606"/>
  <c r="T1605"/>
  <c r="T1604"/>
  <c r="R1596"/>
  <c r="T1595"/>
  <c r="R1593"/>
  <c r="T1593" s="1"/>
  <c r="T1592"/>
  <c r="R1590"/>
  <c r="T1590" s="1"/>
  <c r="T1589"/>
  <c r="R1587"/>
  <c r="T1587" s="1"/>
  <c r="T1585"/>
  <c r="S1583"/>
  <c r="S1597" s="1"/>
  <c r="R1583"/>
  <c r="T1582"/>
  <c r="T1581"/>
  <c r="T1580"/>
  <c r="T1579"/>
  <c r="T1578"/>
  <c r="T1577"/>
  <c r="T1576"/>
  <c r="T1575"/>
  <c r="T1574"/>
  <c r="T1573"/>
  <c r="T1572"/>
  <c r="T1571"/>
  <c r="T1570"/>
  <c r="T1569"/>
  <c r="T1568"/>
  <c r="T1567"/>
  <c r="T1566"/>
  <c r="T1565"/>
  <c r="T1564"/>
  <c r="T1563"/>
  <c r="T1562"/>
  <c r="T1561"/>
  <c r="T1560"/>
  <c r="T1559"/>
  <c r="R1557"/>
  <c r="T1556"/>
  <c r="T1557" s="1"/>
  <c r="R1551"/>
  <c r="T1550"/>
  <c r="T1549"/>
  <c r="R1547"/>
  <c r="T1546"/>
  <c r="T1545"/>
  <c r="T1544"/>
  <c r="T1543"/>
  <c r="T1542"/>
  <c r="T1540"/>
  <c r="T1539"/>
  <c r="T1538"/>
  <c r="T1537"/>
  <c r="R1535"/>
  <c r="T1535" s="1"/>
  <c r="T1534"/>
  <c r="T1531"/>
  <c r="R1529"/>
  <c r="T1529" s="1"/>
  <c r="T1528"/>
  <c r="T1527"/>
  <c r="T1526"/>
  <c r="T1525"/>
  <c r="T1524"/>
  <c r="T1523"/>
  <c r="T1522"/>
  <c r="R1520"/>
  <c r="T1520" s="1"/>
  <c r="T1519"/>
  <c r="T1518"/>
  <c r="T1517"/>
  <c r="R1515"/>
  <c r="T1514"/>
  <c r="T1513"/>
  <c r="T1512"/>
  <c r="T1511"/>
  <c r="T1510"/>
  <c r="R1508"/>
  <c r="T1507"/>
  <c r="T1506"/>
  <c r="T1505"/>
  <c r="S1503"/>
  <c r="T1502"/>
  <c r="T1501"/>
  <c r="T1499"/>
  <c r="T1498"/>
  <c r="R1496"/>
  <c r="T1496" s="1"/>
  <c r="T1495"/>
  <c r="T1494"/>
  <c r="T1493"/>
  <c r="T1492"/>
  <c r="T1491"/>
  <c r="T1489"/>
  <c r="T1488"/>
  <c r="T1487"/>
  <c r="T1486"/>
  <c r="T1485"/>
  <c r="T1484"/>
  <c r="T1483"/>
  <c r="T1482"/>
  <c r="R1480"/>
  <c r="T1480" s="1"/>
  <c r="T1479"/>
  <c r="S1477"/>
  <c r="R1477"/>
  <c r="T1476"/>
  <c r="S1474"/>
  <c r="R1474"/>
  <c r="T1473"/>
  <c r="T1474" s="1"/>
  <c r="T1470"/>
  <c r="T1469"/>
  <c r="R1467"/>
  <c r="T1466"/>
  <c r="T1465"/>
  <c r="T1464"/>
  <c r="T1463"/>
  <c r="T1462"/>
  <c r="T1461"/>
  <c r="T1459"/>
  <c r="T1458"/>
  <c r="T1457"/>
  <c r="T1454"/>
  <c r="T1453"/>
  <c r="T1452"/>
  <c r="T1451"/>
  <c r="T1450"/>
  <c r="T1449"/>
  <c r="T1448"/>
  <c r="T1447"/>
  <c r="T1446"/>
  <c r="T1445"/>
  <c r="T1443"/>
  <c r="T1442"/>
  <c r="T1441"/>
  <c r="T1440"/>
  <c r="T1439"/>
  <c r="T1438"/>
  <c r="T1437"/>
  <c r="T1435"/>
  <c r="T1434"/>
  <c r="T1433"/>
  <c r="T1432"/>
  <c r="T1431"/>
  <c r="T1430"/>
  <c r="T1429"/>
  <c r="T1428"/>
  <c r="T1427"/>
  <c r="T1426"/>
  <c r="T1425"/>
  <c r="T1424"/>
  <c r="T1423"/>
  <c r="T1421"/>
  <c r="R1419"/>
  <c r="T1419" s="1"/>
  <c r="T1418"/>
  <c r="T1417"/>
  <c r="T1416"/>
  <c r="T1415"/>
  <c r="T1414"/>
  <c r="T1413"/>
  <c r="T1412"/>
  <c r="T1411"/>
  <c r="T1410"/>
  <c r="S1408"/>
  <c r="R1408"/>
  <c r="T1407"/>
  <c r="T1406"/>
  <c r="T1404"/>
  <c r="S1402"/>
  <c r="R1402"/>
  <c r="T1401"/>
  <c r="T1400"/>
  <c r="T1399"/>
  <c r="T1398"/>
  <c r="T1397"/>
  <c r="T1396"/>
  <c r="T1395"/>
  <c r="T1394"/>
  <c r="T1391"/>
  <c r="T1390"/>
  <c r="T1389"/>
  <c r="T1388"/>
  <c r="T1387"/>
  <c r="T1386"/>
  <c r="T1385"/>
  <c r="T1384"/>
  <c r="T1383"/>
  <c r="T1382"/>
  <c r="T1381"/>
  <c r="T1380"/>
  <c r="T1379"/>
  <c r="T1378"/>
  <c r="T1376"/>
  <c r="T1375"/>
  <c r="T1374"/>
  <c r="T1373"/>
  <c r="T1367"/>
  <c r="T1366"/>
  <c r="T1365"/>
  <c r="T1364"/>
  <c r="T1362"/>
  <c r="T1361"/>
  <c r="T1360"/>
  <c r="T1359"/>
  <c r="T1358"/>
  <c r="T1357"/>
  <c r="T1356"/>
  <c r="T1355"/>
  <c r="T1354"/>
  <c r="T1352"/>
  <c r="T1351"/>
  <c r="T1350"/>
  <c r="T1349"/>
  <c r="T1348"/>
  <c r="T1347"/>
  <c r="T1346"/>
  <c r="T1343"/>
  <c r="T1342"/>
  <c r="T1341"/>
  <c r="T1340"/>
  <c r="T1339"/>
  <c r="T1338"/>
  <c r="T1337"/>
  <c r="T1336"/>
  <c r="T1335"/>
  <c r="T1334"/>
  <c r="T1333"/>
  <c r="T1332"/>
  <c r="T1331"/>
  <c r="T1330"/>
  <c r="T1329"/>
  <c r="T1328"/>
  <c r="T1327"/>
  <c r="T1326"/>
  <c r="T1325"/>
  <c r="T1324"/>
  <c r="T1323"/>
  <c r="T1322"/>
  <c r="T1321"/>
  <c r="T1320"/>
  <c r="T1319"/>
  <c r="T1318"/>
  <c r="T1317"/>
  <c r="T1316"/>
  <c r="T1315"/>
  <c r="T1314"/>
  <c r="T1313"/>
  <c r="T1312"/>
  <c r="T1311"/>
  <c r="T1310"/>
  <c r="T1309"/>
  <c r="T1308"/>
  <c r="T1307"/>
  <c r="T1306"/>
  <c r="T1305"/>
  <c r="T1304"/>
  <c r="T1303"/>
  <c r="T1302"/>
  <c r="T1301"/>
  <c r="T1300"/>
  <c r="T1299"/>
  <c r="T1298"/>
  <c r="T1297"/>
  <c r="T1296"/>
  <c r="T1295"/>
  <c r="T1294"/>
  <c r="T1293"/>
  <c r="T1292"/>
  <c r="T1291"/>
  <c r="T1290"/>
  <c r="T1289"/>
  <c r="T1288"/>
  <c r="T1287"/>
  <c r="T1286"/>
  <c r="T1285"/>
  <c r="T1284"/>
  <c r="T1283"/>
  <c r="T1282"/>
  <c r="T1281"/>
  <c r="T1280"/>
  <c r="T1279"/>
  <c r="T1278"/>
  <c r="T1277"/>
  <c r="T1276"/>
  <c r="T1275"/>
  <c r="T1274"/>
  <c r="T1273"/>
  <c r="T1272"/>
  <c r="T1270"/>
  <c r="T1269"/>
  <c r="T1268"/>
  <c r="T1267"/>
  <c r="T1266"/>
  <c r="T1265"/>
  <c r="T1264"/>
  <c r="T1263"/>
  <c r="T1262"/>
  <c r="T1261"/>
  <c r="T1260"/>
  <c r="T1259"/>
  <c r="T1258"/>
  <c r="T1257"/>
  <c r="T1256"/>
  <c r="T1255"/>
  <c r="T1254"/>
  <c r="T1253"/>
  <c r="T1252"/>
  <c r="T1251"/>
  <c r="T1250"/>
  <c r="T1249"/>
  <c r="T1248"/>
  <c r="T1247"/>
  <c r="T1246"/>
  <c r="T1245"/>
  <c r="T1244"/>
  <c r="T1243"/>
  <c r="T1242"/>
  <c r="T1241"/>
  <c r="T1240"/>
  <c r="T1239"/>
  <c r="T1238"/>
  <c r="T1237"/>
  <c r="T1236"/>
  <c r="T1235"/>
  <c r="T1234"/>
  <c r="T1233"/>
  <c r="T1232"/>
  <c r="T1231"/>
  <c r="T1230"/>
  <c r="T1229"/>
  <c r="T1228"/>
  <c r="T1227"/>
  <c r="T1226"/>
  <c r="T1225"/>
  <c r="T1224"/>
  <c r="T1223"/>
  <c r="T1222"/>
  <c r="T1221"/>
  <c r="T1220"/>
  <c r="T1219"/>
  <c r="T1218"/>
  <c r="T1217"/>
  <c r="T1216"/>
  <c r="T1215"/>
  <c r="T1214"/>
  <c r="T1213"/>
  <c r="T1212"/>
  <c r="T1211"/>
  <c r="T1210"/>
  <c r="T1209"/>
  <c r="T1208"/>
  <c r="T1207"/>
  <c r="T1206"/>
  <c r="T1205"/>
  <c r="T1204"/>
  <c r="T1203"/>
  <c r="T1202"/>
  <c r="T1201"/>
  <c r="T1200"/>
  <c r="T1199"/>
  <c r="T1198"/>
  <c r="T1197"/>
  <c r="T1196"/>
  <c r="T1195"/>
  <c r="T1194"/>
  <c r="T1193"/>
  <c r="T1192"/>
  <c r="T1191"/>
  <c r="T1190"/>
  <c r="T1189"/>
  <c r="T1188"/>
  <c r="T1187"/>
  <c r="T1186"/>
  <c r="T1185"/>
  <c r="T1184"/>
  <c r="T1183"/>
  <c r="T1182"/>
  <c r="T1181"/>
  <c r="T1180"/>
  <c r="T1179"/>
  <c r="T1178"/>
  <c r="T1177"/>
  <c r="T1176"/>
  <c r="T1175"/>
  <c r="T1174"/>
  <c r="T1173"/>
  <c r="T1169"/>
  <c r="T1168"/>
  <c r="T1167"/>
  <c r="T1166"/>
  <c r="T1165"/>
  <c r="T1164"/>
  <c r="T1163"/>
  <c r="T1162"/>
  <c r="T1161"/>
  <c r="T1160"/>
  <c r="T1159"/>
  <c r="T1158"/>
  <c r="T1157"/>
  <c r="T1156"/>
  <c r="T1155"/>
  <c r="T1154"/>
  <c r="T1153"/>
  <c r="T1152"/>
  <c r="T1151"/>
  <c r="T1150"/>
  <c r="T1149"/>
  <c r="T1148"/>
  <c r="T1147"/>
  <c r="T1146"/>
  <c r="T1145"/>
  <c r="T1144"/>
  <c r="T1143"/>
  <c r="T1142"/>
  <c r="R1139"/>
  <c r="T1139" s="1"/>
  <c r="T1138"/>
  <c r="R1133"/>
  <c r="T1133" s="1"/>
  <c r="T1132"/>
  <c r="R1130"/>
  <c r="T1130" s="1"/>
  <c r="T1129"/>
  <c r="R1127"/>
  <c r="T1127" s="1"/>
  <c r="T1126"/>
  <c r="R1124"/>
  <c r="T1124" s="1"/>
  <c r="T1123"/>
  <c r="T1122"/>
  <c r="R1120"/>
  <c r="T1120" s="1"/>
  <c r="T1119"/>
  <c r="R1114"/>
  <c r="T1113"/>
  <c r="T1112"/>
  <c r="T1109"/>
  <c r="T1108"/>
  <c r="T1107"/>
  <c r="T1106"/>
  <c r="T1105"/>
  <c r="T1104"/>
  <c r="T1103"/>
  <c r="T1102"/>
  <c r="R1100"/>
  <c r="T1100" s="1"/>
  <c r="T1099"/>
  <c r="T1098"/>
  <c r="T1095"/>
  <c r="T1094"/>
  <c r="T1093"/>
  <c r="S1089"/>
  <c r="R1089"/>
  <c r="T1088"/>
  <c r="T1087"/>
  <c r="S1085"/>
  <c r="R1085"/>
  <c r="T1084"/>
  <c r="T1085" s="1"/>
  <c r="S1082"/>
  <c r="T1080"/>
  <c r="T1079"/>
  <c r="T1078"/>
  <c r="T1077"/>
  <c r="T1076"/>
  <c r="T1075"/>
  <c r="T1074"/>
  <c r="T1073"/>
  <c r="T1071"/>
  <c r="T1070"/>
  <c r="T1069"/>
  <c r="T1068"/>
  <c r="T1067"/>
  <c r="T1066"/>
  <c r="T1065"/>
  <c r="T1064"/>
  <c r="T1062"/>
  <c r="T1061"/>
  <c r="T1060"/>
  <c r="T1058"/>
  <c r="T1057"/>
  <c r="T1056"/>
  <c r="R1054"/>
  <c r="T1053"/>
  <c r="T1052"/>
  <c r="T1049"/>
  <c r="T1050" s="1"/>
  <c r="R1044"/>
  <c r="T1044" s="1"/>
  <c r="T1043"/>
  <c r="S1041"/>
  <c r="R1041"/>
  <c r="T1040"/>
  <c r="T1039"/>
  <c r="T1038"/>
  <c r="T1037"/>
  <c r="R1032"/>
  <c r="T1031"/>
  <c r="T1032" s="1"/>
  <c r="R1029"/>
  <c r="T1028"/>
  <c r="T1027"/>
  <c r="T1026"/>
  <c r="T1023"/>
  <c r="T1022"/>
  <c r="T1021"/>
  <c r="T1019"/>
  <c r="T1018"/>
  <c r="T1017"/>
  <c r="R1015"/>
  <c r="T1014"/>
  <c r="T1013"/>
  <c r="T1012"/>
  <c r="T1011"/>
  <c r="T1010"/>
  <c r="T1009"/>
  <c r="T1008"/>
  <c r="T1007"/>
  <c r="T1006"/>
  <c r="T1005"/>
  <c r="T1004"/>
  <c r="T1003"/>
  <c r="T1002"/>
  <c r="T1001"/>
  <c r="T1000"/>
  <c r="T999"/>
  <c r="T997"/>
  <c r="T996"/>
  <c r="T995"/>
  <c r="T994"/>
  <c r="T993"/>
  <c r="T992"/>
  <c r="T991"/>
  <c r="T990"/>
  <c r="T989"/>
  <c r="T988"/>
  <c r="T987"/>
  <c r="T986"/>
  <c r="T985"/>
  <c r="T984"/>
  <c r="R982"/>
  <c r="T981"/>
  <c r="T980"/>
  <c r="T979"/>
  <c r="T978"/>
  <c r="T977"/>
  <c r="T976"/>
  <c r="R974"/>
  <c r="T973"/>
  <c r="T974" s="1"/>
  <c r="R968"/>
  <c r="T967"/>
  <c r="T966"/>
  <c r="T965"/>
  <c r="T964"/>
  <c r="T963"/>
  <c r="T962"/>
  <c r="T961"/>
  <c r="T960"/>
  <c r="T959"/>
  <c r="R957"/>
  <c r="T956"/>
  <c r="T955"/>
  <c r="R953"/>
  <c r="T952"/>
  <c r="T953" s="1"/>
  <c r="T949"/>
  <c r="T948"/>
  <c r="R946"/>
  <c r="T945"/>
  <c r="T946" s="1"/>
  <c r="R940"/>
  <c r="T939"/>
  <c r="T940" s="1"/>
  <c r="R937"/>
  <c r="T936"/>
  <c r="T937" s="1"/>
  <c r="R934"/>
  <c r="T933"/>
  <c r="T934" s="1"/>
  <c r="R931"/>
  <c r="T930"/>
  <c r="T929"/>
  <c r="T928"/>
  <c r="R926"/>
  <c r="T925"/>
  <c r="T926" s="1"/>
  <c r="T919"/>
  <c r="T920" s="1"/>
  <c r="R917"/>
  <c r="T916"/>
  <c r="T917" s="1"/>
  <c r="T915"/>
  <c r="R913"/>
  <c r="T859"/>
  <c r="T913" s="1"/>
  <c r="T857"/>
  <c r="T856"/>
  <c r="T855"/>
  <c r="T853"/>
  <c r="T852"/>
  <c r="T851"/>
  <c r="R849"/>
  <c r="T848"/>
  <c r="T847"/>
  <c r="T846"/>
  <c r="T843"/>
  <c r="T844" s="1"/>
  <c r="R841"/>
  <c r="T840"/>
  <c r="T841" s="1"/>
  <c r="T837"/>
  <c r="T838" s="1"/>
  <c r="T836"/>
  <c r="R833"/>
  <c r="T832"/>
  <c r="T833" s="1"/>
  <c r="R830"/>
  <c r="T829"/>
  <c r="T830" s="1"/>
  <c r="R827"/>
  <c r="T826"/>
  <c r="T825"/>
  <c r="T824"/>
  <c r="T823"/>
  <c r="T822"/>
  <c r="T821"/>
  <c r="T820"/>
  <c r="T819"/>
  <c r="T818"/>
  <c r="T817"/>
  <c r="T815"/>
  <c r="T814"/>
  <c r="T812"/>
  <c r="T811"/>
  <c r="T810"/>
  <c r="T809"/>
  <c r="R807"/>
  <c r="T806"/>
  <c r="T807" s="1"/>
  <c r="R801"/>
  <c r="T800"/>
  <c r="T801" s="1"/>
  <c r="R798"/>
  <c r="T797"/>
  <c r="T796"/>
  <c r="R794"/>
  <c r="T793"/>
  <c r="T794" s="1"/>
  <c r="T790"/>
  <c r="T789"/>
  <c r="T788"/>
  <c r="T787"/>
  <c r="T786"/>
  <c r="T785"/>
  <c r="T784"/>
  <c r="T783"/>
  <c r="T782"/>
  <c r="T781"/>
  <c r="T779"/>
  <c r="T778"/>
  <c r="T777"/>
  <c r="T776"/>
  <c r="T775"/>
  <c r="T774"/>
  <c r="T770"/>
  <c r="T772" s="1"/>
  <c r="T767"/>
  <c r="T766"/>
  <c r="T765"/>
  <c r="T764"/>
  <c r="T763"/>
  <c r="T762"/>
  <c r="T761"/>
  <c r="T760"/>
  <c r="T757"/>
  <c r="T758" s="1"/>
  <c r="R755"/>
  <c r="T754"/>
  <c r="T753"/>
  <c r="T750"/>
  <c r="T751" s="1"/>
  <c r="R748"/>
  <c r="T747"/>
  <c r="T748" s="1"/>
  <c r="R745"/>
  <c r="T744"/>
  <c r="T741"/>
  <c r="T740"/>
  <c r="T739"/>
  <c r="R737"/>
  <c r="T736"/>
  <c r="T737" s="1"/>
  <c r="R730"/>
  <c r="T729"/>
  <c r="T728"/>
  <c r="T724"/>
  <c r="T723"/>
  <c r="T719"/>
  <c r="T718"/>
  <c r="T717"/>
  <c r="T716"/>
  <c r="T713"/>
  <c r="T712"/>
  <c r="T710"/>
  <c r="T709"/>
  <c r="T708"/>
  <c r="T707"/>
  <c r="T706"/>
  <c r="T705"/>
  <c r="T704"/>
  <c r="T703"/>
  <c r="T702"/>
  <c r="T700"/>
  <c r="T698"/>
  <c r="T697"/>
  <c r="T696"/>
  <c r="T694"/>
  <c r="T692"/>
  <c r="T691"/>
  <c r="T690"/>
  <c r="T689"/>
  <c r="T688"/>
  <c r="T683"/>
  <c r="T682"/>
  <c r="T679"/>
  <c r="T678"/>
  <c r="T677"/>
  <c r="T676"/>
  <c r="T675"/>
  <c r="T674"/>
  <c r="T673"/>
  <c r="T672"/>
  <c r="T671"/>
  <c r="T670"/>
  <c r="T669"/>
  <c r="T667"/>
  <c r="T666"/>
  <c r="T665"/>
  <c r="T663"/>
  <c r="T662"/>
  <c r="T661"/>
  <c r="T659"/>
  <c r="T658"/>
  <c r="T657"/>
  <c r="T655"/>
  <c r="T654"/>
  <c r="T653"/>
  <c r="T651"/>
  <c r="T650"/>
  <c r="T649"/>
  <c r="T647"/>
  <c r="T646"/>
  <c r="T645"/>
  <c r="T643"/>
  <c r="T642"/>
  <c r="T641"/>
  <c r="T639"/>
  <c r="T638"/>
  <c r="T637"/>
  <c r="T635"/>
  <c r="T634"/>
  <c r="T633"/>
  <c r="R628"/>
  <c r="T627"/>
  <c r="T626"/>
  <c r="T625"/>
  <c r="T624"/>
  <c r="T623"/>
  <c r="S621"/>
  <c r="R621"/>
  <c r="T620"/>
  <c r="T619"/>
  <c r="T617"/>
  <c r="T616"/>
  <c r="T612"/>
  <c r="T611"/>
  <c r="T609"/>
  <c r="T608"/>
  <c r="T607"/>
  <c r="T605"/>
  <c r="T604"/>
  <c r="T603"/>
  <c r="T602"/>
  <c r="T601"/>
  <c r="T600"/>
  <c r="T599"/>
  <c r="T598"/>
  <c r="T593"/>
  <c r="T592"/>
  <c r="T591"/>
  <c r="T590"/>
  <c r="T589"/>
  <c r="T588"/>
  <c r="R586"/>
  <c r="T585"/>
  <c r="T584"/>
  <c r="T583"/>
  <c r="T581"/>
  <c r="T580"/>
  <c r="T579"/>
  <c r="T578"/>
  <c r="T577"/>
  <c r="T576"/>
  <c r="T575"/>
  <c r="T574"/>
  <c r="T573"/>
  <c r="T572"/>
  <c r="T571"/>
  <c r="T570"/>
  <c r="T567"/>
  <c r="T566"/>
  <c r="T563"/>
  <c r="T562"/>
  <c r="T561"/>
  <c r="T560"/>
  <c r="T557"/>
  <c r="T558" s="1"/>
  <c r="T552"/>
  <c r="T551"/>
  <c r="T548"/>
  <c r="T549" s="1"/>
  <c r="T545"/>
  <c r="T544"/>
  <c r="T543"/>
  <c r="T542"/>
  <c r="T541"/>
  <c r="T540"/>
  <c r="T539"/>
  <c r="T538"/>
  <c r="T537"/>
  <c r="T536"/>
  <c r="T535"/>
  <c r="T534"/>
  <c r="T533"/>
  <c r="T532"/>
  <c r="T531"/>
  <c r="T528"/>
  <c r="T527"/>
  <c r="T526"/>
  <c r="T524"/>
  <c r="T523"/>
  <c r="T522"/>
  <c r="T520"/>
  <c r="T519"/>
  <c r="R517"/>
  <c r="T517" s="1"/>
  <c r="T516"/>
  <c r="T515"/>
  <c r="T512"/>
  <c r="T511"/>
  <c r="S509"/>
  <c r="R509"/>
  <c r="T508"/>
  <c r="T507"/>
  <c r="T506"/>
  <c r="T505"/>
  <c r="T504"/>
  <c r="T503"/>
  <c r="T502"/>
  <c r="T501"/>
  <c r="T500"/>
  <c r="T499"/>
  <c r="T498"/>
  <c r="T497"/>
  <c r="T496"/>
  <c r="T495"/>
  <c r="T494"/>
  <c r="T493"/>
  <c r="T492"/>
  <c r="T491"/>
  <c r="T490"/>
  <c r="R488"/>
  <c r="T488" s="1"/>
  <c r="T487"/>
  <c r="T485"/>
  <c r="T484"/>
  <c r="R482"/>
  <c r="T482" s="1"/>
  <c r="T481"/>
  <c r="R479"/>
  <c r="T479" s="1"/>
  <c r="T478"/>
  <c r="T477"/>
  <c r="T476"/>
  <c r="T475"/>
  <c r="T474"/>
  <c r="S472"/>
  <c r="R472"/>
  <c r="T471"/>
  <c r="T470"/>
  <c r="R468"/>
  <c r="T468" s="1"/>
  <c r="T467"/>
  <c r="T466"/>
  <c r="S464"/>
  <c r="R464"/>
  <c r="T463"/>
  <c r="T462"/>
  <c r="T461"/>
  <c r="T460"/>
  <c r="T459"/>
  <c r="T458"/>
  <c r="T457"/>
  <c r="T456"/>
  <c r="T455"/>
  <c r="T454"/>
  <c r="T453"/>
  <c r="T452"/>
  <c r="T451"/>
  <c r="T450"/>
  <c r="T449"/>
  <c r="T448"/>
  <c r="T447"/>
  <c r="T446"/>
  <c r="T445"/>
  <c r="T444"/>
  <c r="S442"/>
  <c r="R442"/>
  <c r="T441"/>
  <c r="T439"/>
  <c r="T438"/>
  <c r="T437"/>
  <c r="T436"/>
  <c r="T435"/>
  <c r="T434"/>
  <c r="T433"/>
  <c r="T432"/>
  <c r="S430"/>
  <c r="R430"/>
  <c r="T429"/>
  <c r="T428"/>
  <c r="T427"/>
  <c r="T426"/>
  <c r="T425"/>
  <c r="T424"/>
  <c r="T423"/>
  <c r="T422"/>
  <c r="T421"/>
  <c r="T420"/>
  <c r="T419"/>
  <c r="T418"/>
  <c r="T417"/>
  <c r="T416"/>
  <c r="T415"/>
  <c r="T414"/>
  <c r="T413"/>
  <c r="S411"/>
  <c r="R411"/>
  <c r="T410"/>
  <c r="T409"/>
  <c r="T408"/>
  <c r="T407"/>
  <c r="T406"/>
  <c r="T405"/>
  <c r="T404"/>
  <c r="T402"/>
  <c r="T401"/>
  <c r="T400"/>
  <c r="T399"/>
  <c r="T395"/>
  <c r="T394"/>
  <c r="T393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S370"/>
  <c r="R370"/>
  <c r="T369"/>
  <c r="T367"/>
  <c r="T365"/>
  <c r="T364"/>
  <c r="S362"/>
  <c r="R362"/>
  <c r="T361"/>
  <c r="T360"/>
  <c r="T358"/>
  <c r="T357"/>
  <c r="S355"/>
  <c r="R355"/>
  <c r="T354"/>
  <c r="T353"/>
  <c r="T352"/>
  <c r="T351"/>
  <c r="T350"/>
  <c r="T349"/>
  <c r="T348"/>
  <c r="T347"/>
  <c r="T346"/>
  <c r="T345"/>
  <c r="T344"/>
  <c r="T343"/>
  <c r="T342"/>
  <c r="S340"/>
  <c r="R340"/>
  <c r="T339"/>
  <c r="T338"/>
  <c r="T337"/>
  <c r="T336"/>
  <c r="T335"/>
  <c r="T334"/>
  <c r="T333"/>
  <c r="T332"/>
  <c r="T331"/>
  <c r="T330"/>
  <c r="T329"/>
  <c r="T328"/>
  <c r="T327"/>
  <c r="T326"/>
  <c r="S324"/>
  <c r="R324"/>
  <c r="T323"/>
  <c r="T324" s="1"/>
  <c r="S318"/>
  <c r="R318"/>
  <c r="T316"/>
  <c r="T315"/>
  <c r="T312"/>
  <c r="T313" s="1"/>
  <c r="S310"/>
  <c r="R310"/>
  <c r="T309"/>
  <c r="T307"/>
  <c r="T305"/>
  <c r="T303"/>
  <c r="T299"/>
  <c r="T298"/>
  <c r="T297"/>
  <c r="T296"/>
  <c r="T293"/>
  <c r="T292"/>
  <c r="T291"/>
  <c r="T290"/>
  <c r="T289"/>
  <c r="T284"/>
  <c r="T285" s="1"/>
  <c r="S281"/>
  <c r="R281"/>
  <c r="T280"/>
  <c r="T279"/>
  <c r="T278"/>
  <c r="T277"/>
  <c r="T276"/>
  <c r="T275"/>
  <c r="T274"/>
  <c r="T273"/>
  <c r="T272"/>
  <c r="S270"/>
  <c r="R270"/>
  <c r="T269"/>
  <c r="T268"/>
  <c r="T267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6"/>
  <c r="T245"/>
  <c r="T244"/>
  <c r="T243"/>
  <c r="T242"/>
  <c r="T241"/>
  <c r="T240"/>
  <c r="T239"/>
  <c r="T234"/>
  <c r="T233"/>
  <c r="T232"/>
  <c r="T231"/>
  <c r="T230"/>
  <c r="T229"/>
  <c r="T228"/>
  <c r="T226"/>
  <c r="S226"/>
  <c r="R226"/>
  <c r="S223"/>
  <c r="R223"/>
  <c r="T222"/>
  <c r="T221"/>
  <c r="T220"/>
  <c r="T219"/>
  <c r="T218"/>
  <c r="T217"/>
  <c r="T216"/>
  <c r="T215"/>
  <c r="T214"/>
  <c r="T211"/>
  <c r="S211"/>
  <c r="R211"/>
  <c r="S208"/>
  <c r="R208"/>
  <c r="T207"/>
  <c r="T206"/>
  <c r="T205"/>
  <c r="T204"/>
  <c r="S201"/>
  <c r="R201"/>
  <c r="T200"/>
  <c r="T201" s="1"/>
  <c r="S198"/>
  <c r="R198"/>
  <c r="T197"/>
  <c r="T192"/>
  <c r="T191"/>
  <c r="T190"/>
  <c r="T189"/>
  <c r="T188"/>
  <c r="T187"/>
  <c r="T186"/>
  <c r="T185"/>
  <c r="T184"/>
  <c r="T182"/>
  <c r="T181"/>
  <c r="T180"/>
  <c r="T179"/>
  <c r="T178"/>
  <c r="T177"/>
  <c r="T176"/>
  <c r="T175"/>
  <c r="T169"/>
  <c r="T167"/>
  <c r="T166"/>
  <c r="T165"/>
  <c r="T162"/>
  <c r="T161"/>
  <c r="T159"/>
  <c r="T156"/>
  <c r="T155"/>
  <c r="T153"/>
  <c r="T152"/>
  <c r="T151"/>
  <c r="T150"/>
  <c r="T149"/>
  <c r="T148"/>
  <c r="T147"/>
  <c r="T146"/>
  <c r="T145"/>
  <c r="T143"/>
  <c r="T141"/>
  <c r="T140"/>
  <c r="T137"/>
  <c r="T135"/>
  <c r="T133"/>
  <c r="T130"/>
  <c r="T129"/>
  <c r="T128"/>
  <c r="S126"/>
  <c r="R126"/>
  <c r="T125"/>
  <c r="T124"/>
  <c r="T123"/>
  <c r="T122"/>
  <c r="T121"/>
  <c r="T119"/>
  <c r="T117"/>
  <c r="T116"/>
  <c r="T115"/>
  <c r="T114"/>
  <c r="T113"/>
  <c r="T111"/>
  <c r="T110"/>
  <c r="T108"/>
  <c r="T107"/>
  <c r="T106"/>
  <c r="T105"/>
  <c r="T104"/>
  <c r="S99"/>
  <c r="R99"/>
  <c r="S96"/>
  <c r="R96"/>
  <c r="T95"/>
  <c r="T94"/>
  <c r="S92"/>
  <c r="R92"/>
  <c r="T91"/>
  <c r="T90"/>
  <c r="T89"/>
  <c r="T88"/>
  <c r="T86"/>
  <c r="T85"/>
  <c r="T84"/>
  <c r="T83"/>
  <c r="T82"/>
  <c r="T81"/>
  <c r="T80"/>
  <c r="T79"/>
  <c r="S77"/>
  <c r="R77"/>
  <c r="T76"/>
  <c r="T75"/>
  <c r="T74"/>
  <c r="S72"/>
  <c r="R72"/>
  <c r="T71"/>
  <c r="T70"/>
  <c r="T69"/>
  <c r="S64"/>
  <c r="R64"/>
  <c r="T63"/>
  <c r="T62"/>
  <c r="S60"/>
  <c r="R60"/>
  <c r="T52"/>
  <c r="S52"/>
  <c r="R52"/>
  <c r="T48"/>
  <c r="S48"/>
  <c r="R48"/>
  <c r="S44"/>
  <c r="R44"/>
  <c r="T40"/>
  <c r="S40"/>
  <c r="R40"/>
  <c r="T37"/>
  <c r="S37"/>
  <c r="R37"/>
  <c r="S34"/>
  <c r="R34"/>
  <c r="T31"/>
  <c r="S31"/>
  <c r="R31"/>
  <c r="T23"/>
  <c r="S23"/>
  <c r="R23"/>
  <c r="S17"/>
  <c r="T15"/>
  <c r="S9"/>
  <c r="R9"/>
  <c r="T8"/>
  <c r="T7"/>
  <c r="T1849" l="1"/>
  <c r="T2337"/>
  <c r="T2353"/>
  <c r="T2372"/>
  <c r="T2376" s="1"/>
  <c r="R2398"/>
  <c r="T2417"/>
  <c r="T2467"/>
  <c r="S2791"/>
  <c r="T2529"/>
  <c r="T2540"/>
  <c r="T2565"/>
  <c r="T2614"/>
  <c r="T2685"/>
  <c r="T2701"/>
  <c r="T2784"/>
  <c r="T2790"/>
  <c r="T2821"/>
  <c r="T2829"/>
  <c r="T2719"/>
  <c r="T2671"/>
  <c r="T2600"/>
  <c r="T2578"/>
  <c r="T2514"/>
  <c r="T2555"/>
  <c r="T1915"/>
  <c r="T1955"/>
  <c r="T2398"/>
  <c r="T2489"/>
  <c r="T2193"/>
  <c r="T2228"/>
  <c r="T2262"/>
  <c r="T2301"/>
  <c r="T2305"/>
  <c r="T2223"/>
  <c r="T2094"/>
  <c r="T2182"/>
  <c r="T2258"/>
  <c r="T2239"/>
  <c r="T2166"/>
  <c r="T1503"/>
  <c r="T1720"/>
  <c r="T1636"/>
  <c r="T1795"/>
  <c r="T1752"/>
  <c r="T1748"/>
  <c r="T1757"/>
  <c r="T1683"/>
  <c r="T1508"/>
  <c r="S1552"/>
  <c r="T1054"/>
  <c r="T1467"/>
  <c r="T1641"/>
  <c r="T1547"/>
  <c r="T1114"/>
  <c r="T1471"/>
  <c r="T1515"/>
  <c r="T1110"/>
  <c r="T1024"/>
  <c r="S629"/>
  <c r="T968"/>
  <c r="T982"/>
  <c r="T1029"/>
  <c r="T1015"/>
  <c r="T628"/>
  <c r="T931"/>
  <c r="T950"/>
  <c r="T957"/>
  <c r="R1033"/>
  <c r="T730"/>
  <c r="T798"/>
  <c r="T725"/>
  <c r="T791"/>
  <c r="T755"/>
  <c r="T768"/>
  <c r="T849"/>
  <c r="T827"/>
  <c r="T721"/>
  <c r="T745"/>
  <c r="T554"/>
  <c r="R629"/>
  <c r="T680"/>
  <c r="T310"/>
  <c r="T529"/>
  <c r="T614"/>
  <c r="T198"/>
  <c r="T208"/>
  <c r="T281"/>
  <c r="T300"/>
  <c r="T546"/>
  <c r="T564"/>
  <c r="T568"/>
  <c r="T586"/>
  <c r="T355"/>
  <c r="T513"/>
  <c r="T131"/>
  <c r="T138"/>
  <c r="T1583"/>
  <c r="T44"/>
  <c r="R2468"/>
  <c r="R2791"/>
  <c r="T1613"/>
  <c r="R1758"/>
  <c r="T1402"/>
  <c r="T17"/>
  <c r="R1115"/>
  <c r="T1551"/>
  <c r="R1552"/>
  <c r="T1803"/>
  <c r="T1929"/>
  <c r="T2116"/>
  <c r="T318"/>
  <c r="T509"/>
  <c r="T64"/>
  <c r="T96"/>
  <c r="T99"/>
  <c r="T126"/>
  <c r="T223"/>
  <c r="T411"/>
  <c r="T442"/>
  <c r="T464"/>
  <c r="T621"/>
  <c r="T1041"/>
  <c r="T1477"/>
  <c r="T1689"/>
  <c r="T1742"/>
  <c r="T2499"/>
  <c r="T60"/>
  <c r="R1597"/>
  <c r="T1596"/>
  <c r="T77"/>
  <c r="T270"/>
  <c r="T340"/>
  <c r="S1115"/>
  <c r="S1919"/>
  <c r="S2174"/>
  <c r="T362"/>
  <c r="T370"/>
  <c r="T430"/>
  <c r="T472"/>
  <c r="T1082"/>
  <c r="T1089"/>
  <c r="T1096"/>
  <c r="T1408"/>
  <c r="T1606"/>
  <c r="T1647"/>
  <c r="T1686"/>
  <c r="T1731"/>
  <c r="T1832"/>
  <c r="R319"/>
  <c r="S319"/>
  <c r="T92"/>
  <c r="T72"/>
  <c r="R100"/>
  <c r="S100"/>
  <c r="T9"/>
  <c r="R2376"/>
  <c r="R1919"/>
  <c r="S1758"/>
  <c r="R2174"/>
  <c r="T2173"/>
  <c r="R2354"/>
  <c r="T2403"/>
  <c r="T2404" s="1"/>
  <c r="T2506"/>
  <c r="R2848"/>
  <c r="T2848" l="1"/>
  <c r="T2468"/>
  <c r="T2791"/>
  <c r="S2850"/>
  <c r="T2354"/>
  <c r="T1597"/>
  <c r="T1552"/>
  <c r="T1033"/>
  <c r="T629"/>
  <c r="T1758"/>
  <c r="T1919"/>
  <c r="T2174"/>
  <c r="T1115"/>
  <c r="T100"/>
  <c r="T319" s="1"/>
  <c r="R2850"/>
  <c r="O2502"/>
  <c r="O2365"/>
  <c r="Q2361"/>
  <c r="Q2210"/>
  <c r="O2301"/>
  <c r="O2239"/>
  <c r="O2193"/>
  <c r="Q2099"/>
  <c r="O1918"/>
  <c r="Q1897"/>
  <c r="P1909"/>
  <c r="Q1847"/>
  <c r="T2850" l="1"/>
  <c r="Q1605"/>
  <c r="Q1604"/>
  <c r="O1689"/>
  <c r="O1551"/>
  <c r="O1480"/>
  <c r="P1474"/>
  <c r="O1474"/>
  <c r="O1130"/>
  <c r="O1127"/>
  <c r="O1535"/>
  <c r="O1477"/>
  <c r="O1419"/>
  <c r="P1085" l="1"/>
  <c r="O1085"/>
  <c r="Q1057"/>
  <c r="Q1058"/>
  <c r="Q1060"/>
  <c r="Q1061"/>
  <c r="Q1062"/>
  <c r="Q1064"/>
  <c r="Q1065"/>
  <c r="Q1066"/>
  <c r="Q1067"/>
  <c r="Q1068"/>
  <c r="Q1069"/>
  <c r="Q1070"/>
  <c r="Q1071"/>
  <c r="Q1073"/>
  <c r="Q1074"/>
  <c r="Q1075"/>
  <c r="Q1076"/>
  <c r="Q1077"/>
  <c r="Q1078"/>
  <c r="Q1079"/>
  <c r="Q1080"/>
  <c r="Q1056"/>
  <c r="P1054"/>
  <c r="Q1052"/>
  <c r="O1050"/>
  <c r="O1044"/>
  <c r="Q1038"/>
  <c r="Q1039"/>
  <c r="Q1040"/>
  <c r="Q1037"/>
  <c r="O1032"/>
  <c r="Q1018"/>
  <c r="Q1019"/>
  <c r="Q1021"/>
  <c r="Q1022"/>
  <c r="Q1023"/>
  <c r="Q1017"/>
  <c r="O974"/>
  <c r="O953"/>
  <c r="O946"/>
  <c r="O940"/>
  <c r="O937"/>
  <c r="O934"/>
  <c r="P931"/>
  <c r="O926"/>
  <c r="P917"/>
  <c r="O917"/>
  <c r="O844"/>
  <c r="O841"/>
  <c r="O838"/>
  <c r="O833"/>
  <c r="O830"/>
  <c r="O807"/>
  <c r="O801"/>
  <c r="O794"/>
  <c r="O772"/>
  <c r="P768"/>
  <c r="O768"/>
  <c r="O751"/>
  <c r="O748"/>
  <c r="O737"/>
  <c r="Q689"/>
  <c r="Q690"/>
  <c r="Q691"/>
  <c r="Q692"/>
  <c r="Q694"/>
  <c r="Q696"/>
  <c r="Q697"/>
  <c r="Q698"/>
  <c r="Q700"/>
  <c r="Q702"/>
  <c r="Q703"/>
  <c r="Q704"/>
  <c r="Q705"/>
  <c r="Q706"/>
  <c r="Q707"/>
  <c r="Q708"/>
  <c r="Q709"/>
  <c r="Q710"/>
  <c r="Q712"/>
  <c r="Q713"/>
  <c r="Q716"/>
  <c r="Q717"/>
  <c r="Q718"/>
  <c r="Q719"/>
  <c r="Q688"/>
  <c r="P586"/>
  <c r="Q572"/>
  <c r="Q573"/>
  <c r="Q574"/>
  <c r="Q575"/>
  <c r="Q576"/>
  <c r="Q577"/>
  <c r="Q578"/>
  <c r="Q579"/>
  <c r="Q580"/>
  <c r="Q581"/>
  <c r="Q583"/>
  <c r="Q584"/>
  <c r="Q585"/>
  <c r="Q571"/>
  <c r="O558"/>
  <c r="P554"/>
  <c r="Q552"/>
  <c r="Q551"/>
  <c r="O549"/>
  <c r="O517"/>
  <c r="O513"/>
  <c r="Q493"/>
  <c r="Q491"/>
  <c r="Q492"/>
  <c r="Q494"/>
  <c r="Q495"/>
  <c r="Q496"/>
  <c r="Q497"/>
  <c r="Q498"/>
  <c r="Q499"/>
  <c r="Q500"/>
  <c r="Q501"/>
  <c r="Q502"/>
  <c r="Q503"/>
  <c r="Q504"/>
  <c r="Q505"/>
  <c r="Q506"/>
  <c r="Q507"/>
  <c r="Q508"/>
  <c r="Q490"/>
  <c r="O488"/>
  <c r="O482"/>
  <c r="O468"/>
  <c r="Q468" s="1"/>
  <c r="O46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44"/>
  <c r="P442"/>
  <c r="Q433"/>
  <c r="Q434"/>
  <c r="Q435"/>
  <c r="Q436"/>
  <c r="Q437"/>
  <c r="Q438"/>
  <c r="Q439"/>
  <c r="Q441"/>
  <c r="Q432"/>
  <c r="P430"/>
  <c r="Q415"/>
  <c r="Q416"/>
  <c r="Q417"/>
  <c r="Q418"/>
  <c r="Q419"/>
  <c r="Q420"/>
  <c r="Q421"/>
  <c r="Q422"/>
  <c r="Q423"/>
  <c r="Q424"/>
  <c r="Q425"/>
  <c r="Q426"/>
  <c r="Q427"/>
  <c r="Q428"/>
  <c r="Q429"/>
  <c r="Q414"/>
  <c r="O430"/>
  <c r="P370"/>
  <c r="O370"/>
  <c r="P362"/>
  <c r="O362"/>
  <c r="P355"/>
  <c r="O355"/>
  <c r="P340"/>
  <c r="O340"/>
  <c r="P324"/>
  <c r="O324"/>
  <c r="O318"/>
  <c r="P310"/>
  <c r="P300"/>
  <c r="O300"/>
  <c r="P285"/>
  <c r="O285"/>
  <c r="P281"/>
  <c r="Q230"/>
  <c r="Q231"/>
  <c r="Q232"/>
  <c r="Q233"/>
  <c r="Q234"/>
  <c r="Q239"/>
  <c r="Q240"/>
  <c r="Q241"/>
  <c r="Q242"/>
  <c r="Q243"/>
  <c r="Q244"/>
  <c r="Q245"/>
  <c r="Q246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7"/>
  <c r="Q268"/>
  <c r="Q269"/>
  <c r="Q228"/>
  <c r="Q229"/>
  <c r="O270"/>
  <c r="P270"/>
  <c r="P226"/>
  <c r="Q226"/>
  <c r="O226"/>
  <c r="P223"/>
  <c r="O223"/>
  <c r="P211"/>
  <c r="Q211"/>
  <c r="O211"/>
  <c r="P208"/>
  <c r="O208"/>
  <c r="P126"/>
  <c r="O126"/>
  <c r="P318"/>
  <c r="O310"/>
  <c r="Q277"/>
  <c r="O281"/>
  <c r="Q270" l="1"/>
  <c r="Q430"/>
  <c r="Q442"/>
  <c r="Q554"/>
  <c r="O2653"/>
  <c r="N2472"/>
  <c r="O2847"/>
  <c r="P2844"/>
  <c r="O2844"/>
  <c r="O2832"/>
  <c r="O2829"/>
  <c r="O2825"/>
  <c r="O2821"/>
  <c r="O2817"/>
  <c r="O2814"/>
  <c r="P2808"/>
  <c r="O2808"/>
  <c r="O2799"/>
  <c r="O2796"/>
  <c r="Q2597"/>
  <c r="Q2596"/>
  <c r="O2659"/>
  <c r="Q2658"/>
  <c r="Q2659" s="1"/>
  <c r="P2790"/>
  <c r="O2790"/>
  <c r="O2784"/>
  <c r="O2779"/>
  <c r="O2776"/>
  <c r="O2773"/>
  <c r="P2770"/>
  <c r="O2770"/>
  <c r="Q2753"/>
  <c r="O2739"/>
  <c r="O2736"/>
  <c r="O2732"/>
  <c r="O2723"/>
  <c r="P2719"/>
  <c r="O2719"/>
  <c r="O2701"/>
  <c r="Q2700"/>
  <c r="O2696"/>
  <c r="O2688"/>
  <c r="O2685"/>
  <c r="O2678"/>
  <c r="O2671"/>
  <c r="O2656"/>
  <c r="O2642"/>
  <c r="O2639"/>
  <c r="O2636"/>
  <c r="O2626"/>
  <c r="O2623"/>
  <c r="O2620"/>
  <c r="O2617"/>
  <c r="P2614"/>
  <c r="O2614"/>
  <c r="P2610"/>
  <c r="O2610"/>
  <c r="O2606"/>
  <c r="O2603"/>
  <c r="P2600"/>
  <c r="O2600"/>
  <c r="Q2586"/>
  <c r="O2584"/>
  <c r="P2578"/>
  <c r="O2578"/>
  <c r="Q2574"/>
  <c r="O2568"/>
  <c r="O2565"/>
  <c r="O2561"/>
  <c r="P2555"/>
  <c r="O2555"/>
  <c r="Q2553"/>
  <c r="Q2552"/>
  <c r="O2547"/>
  <c r="O2543"/>
  <c r="O2540"/>
  <c r="O2533"/>
  <c r="P2529"/>
  <c r="O2529"/>
  <c r="Q2528"/>
  <c r="O2519"/>
  <c r="P2506"/>
  <c r="O2506"/>
  <c r="P2499"/>
  <c r="O2499"/>
  <c r="O2493"/>
  <c r="O2489"/>
  <c r="O2483"/>
  <c r="O2480"/>
  <c r="O2477"/>
  <c r="O2474"/>
  <c r="Q2424"/>
  <c r="P2468"/>
  <c r="O2417"/>
  <c r="O2412"/>
  <c r="O2409"/>
  <c r="P2403"/>
  <c r="P2404" s="1"/>
  <c r="O2403"/>
  <c r="O2404" s="1"/>
  <c r="O2392"/>
  <c r="O2389"/>
  <c r="O2386"/>
  <c r="P2382"/>
  <c r="P2398" s="1"/>
  <c r="O2382"/>
  <c r="O2398" l="1"/>
  <c r="O2468"/>
  <c r="O2791"/>
  <c r="O2848"/>
  <c r="P2791"/>
  <c r="P2848"/>
  <c r="Q2770"/>
  <c r="Q2362"/>
  <c r="O2375"/>
  <c r="O2372"/>
  <c r="O2362"/>
  <c r="Q2211"/>
  <c r="O2211"/>
  <c r="P2193"/>
  <c r="O2376" l="1"/>
  <c r="P2353"/>
  <c r="O2353"/>
  <c r="Q2348"/>
  <c r="P2337"/>
  <c r="O2337"/>
  <c r="O2309"/>
  <c r="O2305"/>
  <c r="O2287"/>
  <c r="O2284"/>
  <c r="O2281"/>
  <c r="Q2271"/>
  <c r="O2272"/>
  <c r="Q2272" s="1"/>
  <c r="O2266"/>
  <c r="Q2264"/>
  <c r="Q2266" s="1"/>
  <c r="O2262"/>
  <c r="P2354" l="1"/>
  <c r="O2258"/>
  <c r="O2251"/>
  <c r="O2248"/>
  <c r="O2242"/>
  <c r="Q2238"/>
  <c r="O2228"/>
  <c r="O2223"/>
  <c r="O2217"/>
  <c r="O2208"/>
  <c r="O2203"/>
  <c r="O2197"/>
  <c r="O2188"/>
  <c r="P2173"/>
  <c r="O2173"/>
  <c r="O2169"/>
  <c r="Q2154"/>
  <c r="Q2155"/>
  <c r="P2166"/>
  <c r="O2166"/>
  <c r="O2128"/>
  <c r="O2125"/>
  <c r="O2122"/>
  <c r="O2119"/>
  <c r="P2116"/>
  <c r="O2116"/>
  <c r="O2097"/>
  <c r="Q2032"/>
  <c r="P2094"/>
  <c r="O2094"/>
  <c r="O1955"/>
  <c r="O1951"/>
  <c r="O1940"/>
  <c r="O1937"/>
  <c r="O1932"/>
  <c r="P1929"/>
  <c r="O1929"/>
  <c r="O1915"/>
  <c r="P1832"/>
  <c r="O1909"/>
  <c r="Q1883"/>
  <c r="Q1889"/>
  <c r="O1866"/>
  <c r="O1859"/>
  <c r="O1852"/>
  <c r="O1849"/>
  <c r="O1844"/>
  <c r="O1836"/>
  <c r="O1832"/>
  <c r="O1829"/>
  <c r="O1826"/>
  <c r="O1823"/>
  <c r="O1819"/>
  <c r="O1816"/>
  <c r="O1813"/>
  <c r="O1810"/>
  <c r="O1806"/>
  <c r="P1803"/>
  <c r="O1803"/>
  <c r="O1795"/>
  <c r="Q1775"/>
  <c r="O1763"/>
  <c r="Q1685"/>
  <c r="P1686"/>
  <c r="O1686"/>
  <c r="P1636"/>
  <c r="O1757"/>
  <c r="Q1755"/>
  <c r="O1752"/>
  <c r="O1748"/>
  <c r="Q1746"/>
  <c r="P1742"/>
  <c r="O1742"/>
  <c r="P1731"/>
  <c r="O1731"/>
  <c r="O1723"/>
  <c r="P1720"/>
  <c r="O1720"/>
  <c r="O1707"/>
  <c r="O1704"/>
  <c r="O1700"/>
  <c r="O1696"/>
  <c r="O1693"/>
  <c r="P1689"/>
  <c r="O1683"/>
  <c r="O1666"/>
  <c r="O1663"/>
  <c r="O1660"/>
  <c r="O1657"/>
  <c r="O1654"/>
  <c r="P1647"/>
  <c r="O1647"/>
  <c r="O1644"/>
  <c r="P1641"/>
  <c r="O1641"/>
  <c r="O1636"/>
  <c r="Q1631"/>
  <c r="Q1624"/>
  <c r="O1618"/>
  <c r="O1613"/>
  <c r="O1610"/>
  <c r="P1606"/>
  <c r="O1606"/>
  <c r="O1596"/>
  <c r="O1593"/>
  <c r="O1590"/>
  <c r="O1587"/>
  <c r="Q1569"/>
  <c r="P1583"/>
  <c r="P1597" s="1"/>
  <c r="O1583"/>
  <c r="O1557"/>
  <c r="Q1473"/>
  <c r="Q1474" s="1"/>
  <c r="Q1535"/>
  <c r="P1477"/>
  <c r="O1139"/>
  <c r="O1133"/>
  <c r="O1120"/>
  <c r="P1547"/>
  <c r="O1547"/>
  <c r="O1529"/>
  <c r="Q1529" s="1"/>
  <c r="O1520"/>
  <c r="Q1519"/>
  <c r="P1515"/>
  <c r="O1515"/>
  <c r="P1508"/>
  <c r="O1508"/>
  <c r="P1503"/>
  <c r="O1496"/>
  <c r="P1471"/>
  <c r="P1467"/>
  <c r="O1467"/>
  <c r="Q1426"/>
  <c r="Q1414"/>
  <c r="P1408"/>
  <c r="O1408"/>
  <c r="O2354" l="1"/>
  <c r="Q1606"/>
  <c r="O1758"/>
  <c r="O1919"/>
  <c r="P2174"/>
  <c r="O1597"/>
  <c r="P1758"/>
  <c r="P1919"/>
  <c r="O2174"/>
  <c r="Q1686"/>
  <c r="O1402"/>
  <c r="P1402"/>
  <c r="P1552" s="1"/>
  <c r="Q1396"/>
  <c r="Q1176"/>
  <c r="O1124"/>
  <c r="P1096"/>
  <c r="O1100"/>
  <c r="O1114"/>
  <c r="P1110"/>
  <c r="O1110"/>
  <c r="O1096"/>
  <c r="P1089"/>
  <c r="O1089"/>
  <c r="P1082"/>
  <c r="O1082"/>
  <c r="O1552" l="1"/>
  <c r="O1054"/>
  <c r="P1041"/>
  <c r="P1115" s="1"/>
  <c r="O1041"/>
  <c r="O1029"/>
  <c r="O1024"/>
  <c r="P1015"/>
  <c r="O1015"/>
  <c r="O1115" l="1"/>
  <c r="P982"/>
  <c r="O982"/>
  <c r="O968"/>
  <c r="O957"/>
  <c r="O950"/>
  <c r="O931"/>
  <c r="P913"/>
  <c r="O913"/>
  <c r="Q878" l="1"/>
  <c r="Q875"/>
  <c r="O849"/>
  <c r="P827"/>
  <c r="O827"/>
  <c r="Q826"/>
  <c r="Q812"/>
  <c r="O798"/>
  <c r="P791"/>
  <c r="O791"/>
  <c r="Q786"/>
  <c r="O755"/>
  <c r="O745"/>
  <c r="O730"/>
  <c r="O725"/>
  <c r="P721"/>
  <c r="O721"/>
  <c r="P680"/>
  <c r="O680"/>
  <c r="O628"/>
  <c r="P621"/>
  <c r="O621"/>
  <c r="P614"/>
  <c r="O614"/>
  <c r="Q605"/>
  <c r="O586"/>
  <c r="P564"/>
  <c r="O564"/>
  <c r="O554"/>
  <c r="P546"/>
  <c r="O546"/>
  <c r="Q541"/>
  <c r="O529"/>
  <c r="P509"/>
  <c r="O509"/>
  <c r="O479"/>
  <c r="Q470"/>
  <c r="Q471"/>
  <c r="P472"/>
  <c r="O472"/>
  <c r="P464"/>
  <c r="O442"/>
  <c r="P411"/>
  <c r="O411"/>
  <c r="Q367"/>
  <c r="Q369"/>
  <c r="Q360"/>
  <c r="Q361"/>
  <c r="Q385"/>
  <c r="Q373"/>
  <c r="Q336"/>
  <c r="Q721" l="1"/>
  <c r="O629"/>
  <c r="P629"/>
  <c r="P1033"/>
  <c r="Q362"/>
  <c r="Q370"/>
  <c r="O1033"/>
  <c r="Q472"/>
  <c r="Q205"/>
  <c r="Q206"/>
  <c r="Q204"/>
  <c r="Q1033" l="1"/>
  <c r="O201"/>
  <c r="P201"/>
  <c r="O198"/>
  <c r="P198"/>
  <c r="Q117"/>
  <c r="Q119"/>
  <c r="M126"/>
  <c r="Q95"/>
  <c r="Q94"/>
  <c r="Q91"/>
  <c r="Q83"/>
  <c r="M99"/>
  <c r="O99"/>
  <c r="P99"/>
  <c r="L99"/>
  <c r="P96"/>
  <c r="O96"/>
  <c r="O60"/>
  <c r="O17"/>
  <c r="O92"/>
  <c r="P92"/>
  <c r="M92"/>
  <c r="Q75"/>
  <c r="Q74"/>
  <c r="M77"/>
  <c r="O77"/>
  <c r="P77"/>
  <c r="L77"/>
  <c r="M72"/>
  <c r="O72"/>
  <c r="P72"/>
  <c r="L72"/>
  <c r="M64"/>
  <c r="O64"/>
  <c r="P64"/>
  <c r="L64"/>
  <c r="M60"/>
  <c r="P60"/>
  <c r="Q60"/>
  <c r="L60"/>
  <c r="P48"/>
  <c r="Q48"/>
  <c r="O48"/>
  <c r="M52"/>
  <c r="O52"/>
  <c r="P52"/>
  <c r="Q52"/>
  <c r="M44"/>
  <c r="O44"/>
  <c r="P44"/>
  <c r="Q44"/>
  <c r="L44"/>
  <c r="M40"/>
  <c r="O40"/>
  <c r="P40"/>
  <c r="Q40"/>
  <c r="M37"/>
  <c r="O37"/>
  <c r="P37"/>
  <c r="Q37"/>
  <c r="M34"/>
  <c r="O34"/>
  <c r="P34"/>
  <c r="Q34"/>
  <c r="L34"/>
  <c r="O23"/>
  <c r="M31"/>
  <c r="O31"/>
  <c r="P31"/>
  <c r="Q31"/>
  <c r="L31"/>
  <c r="M23"/>
  <c r="P23"/>
  <c r="Q23"/>
  <c r="P17"/>
  <c r="M17"/>
  <c r="Q14"/>
  <c r="Q15"/>
  <c r="Q16"/>
  <c r="O9"/>
  <c r="P9"/>
  <c r="Q7"/>
  <c r="Q8"/>
  <c r="Q62"/>
  <c r="Q63"/>
  <c r="N62"/>
  <c r="Q2849"/>
  <c r="Q2847"/>
  <c r="Q2846"/>
  <c r="Q2843"/>
  <c r="Q2842"/>
  <c r="Q2841"/>
  <c r="Q2840"/>
  <c r="Q2839"/>
  <c r="Q2838"/>
  <c r="Q2837"/>
  <c r="Q2836"/>
  <c r="Q2835"/>
  <c r="Q2834"/>
  <c r="Q2832"/>
  <c r="Q2831"/>
  <c r="Q2829"/>
  <c r="Q2828"/>
  <c r="Q2827"/>
  <c r="Q2825"/>
  <c r="Q2824"/>
  <c r="Q2823"/>
  <c r="Q2821"/>
  <c r="Q2820"/>
  <c r="Q2819"/>
  <c r="Q2816"/>
  <c r="Q2817" s="1"/>
  <c r="Q2814"/>
  <c r="Q2813"/>
  <c r="Q2812"/>
  <c r="Q2811"/>
  <c r="Q2810"/>
  <c r="Q2808"/>
  <c r="Q2807"/>
  <c r="Q2806"/>
  <c r="Q2805"/>
  <c r="Q2804"/>
  <c r="Q2803"/>
  <c r="Q2802"/>
  <c r="Q2801"/>
  <c r="Q2799"/>
  <c r="Q2798"/>
  <c r="Q2796"/>
  <c r="Q2795"/>
  <c r="Q2790"/>
  <c r="Q2789"/>
  <c r="Q2788"/>
  <c r="Q2787"/>
  <c r="Q2786"/>
  <c r="Q2784"/>
  <c r="Q2783"/>
  <c r="Q2782"/>
  <c r="Q2781"/>
  <c r="Q2779"/>
  <c r="Q2778"/>
  <c r="Q2776"/>
  <c r="Q2775"/>
  <c r="Q2773"/>
  <c r="Q2772"/>
  <c r="Q2769"/>
  <c r="Q2768"/>
  <c r="Q2767"/>
  <c r="Q2766"/>
  <c r="Q2765"/>
  <c r="Q2764"/>
  <c r="Q2763"/>
  <c r="Q2762"/>
  <c r="Q2761"/>
  <c r="Q2760"/>
  <c r="Q2758"/>
  <c r="Q2757"/>
  <c r="Q2756"/>
  <c r="Q2755"/>
  <c r="Q2754"/>
  <c r="Q2751"/>
  <c r="Q2750"/>
  <c r="Q2749"/>
  <c r="Q2748"/>
  <c r="Q2747"/>
  <c r="Q2746"/>
  <c r="Q2745"/>
  <c r="Q2744"/>
  <c r="Q2743"/>
  <c r="Q2742"/>
  <c r="Q2739"/>
  <c r="Q2738"/>
  <c r="Q2736"/>
  <c r="Q2735"/>
  <c r="Q2734"/>
  <c r="Q2732"/>
  <c r="Q2729"/>
  <c r="Q2723"/>
  <c r="Q2722"/>
  <c r="Q2719"/>
  <c r="Q2718"/>
  <c r="Q2716"/>
  <c r="Q2715"/>
  <c r="Q2714"/>
  <c r="Q2713"/>
  <c r="Q2712"/>
  <c r="Q2711"/>
  <c r="Q2709"/>
  <c r="Q2708"/>
  <c r="Q2707"/>
  <c r="Q2701"/>
  <c r="Q2699"/>
  <c r="Q2698"/>
  <c r="Q2696"/>
  <c r="Q2694"/>
  <c r="Q2688"/>
  <c r="Q2687"/>
  <c r="Q2685"/>
  <c r="Q2684"/>
  <c r="Q2683"/>
  <c r="Q2681"/>
  <c r="Q2680"/>
  <c r="Q2678"/>
  <c r="Q2677"/>
  <c r="Q2671"/>
  <c r="Q2669"/>
  <c r="Q2668"/>
  <c r="Q2667"/>
  <c r="Q2662"/>
  <c r="Q2661"/>
  <c r="Q2656"/>
  <c r="Q2655"/>
  <c r="Q2653"/>
  <c r="Q2651"/>
  <c r="Q2650"/>
  <c r="Q2642"/>
  <c r="Q2641"/>
  <c r="Q2639"/>
  <c r="Q2638"/>
  <c r="Q2636"/>
  <c r="Q2635"/>
  <c r="Q2626"/>
  <c r="Q2625"/>
  <c r="Q2623"/>
  <c r="Q2622"/>
  <c r="Q2620"/>
  <c r="Q2619"/>
  <c r="Q2617"/>
  <c r="Q2616"/>
  <c r="Q2614"/>
  <c r="Q2613"/>
  <c r="Q2612"/>
  <c r="Q2609"/>
  <c r="Q2608"/>
  <c r="Q2606"/>
  <c r="Q2605"/>
  <c r="Q2603"/>
  <c r="Q2602"/>
  <c r="Q2600"/>
  <c r="Q2599"/>
  <c r="Q2598"/>
  <c r="Q2594"/>
  <c r="Q2593"/>
  <c r="Q2592"/>
  <c r="Q2591"/>
  <c r="Q2590"/>
  <c r="Q2588"/>
  <c r="Q2587"/>
  <c r="Q2583"/>
  <c r="Q2580"/>
  <c r="Q2578"/>
  <c r="Q2577"/>
  <c r="Q2576"/>
  <c r="Q2575"/>
  <c r="Q2573"/>
  <c r="Q2572"/>
  <c r="Q2571"/>
  <c r="Q2570"/>
  <c r="Q2568"/>
  <c r="Q2567"/>
  <c r="Q2565"/>
  <c r="Q2564"/>
  <c r="Q2563"/>
  <c r="Q2561"/>
  <c r="Q2559"/>
  <c r="Q2558"/>
  <c r="Q2557"/>
  <c r="Q2555"/>
  <c r="Q2554"/>
  <c r="Q2551"/>
  <c r="Q2550"/>
  <c r="Q2549"/>
  <c r="Q2547"/>
  <c r="Q2546"/>
  <c r="Q2545"/>
  <c r="Q2543"/>
  <c r="Q2542"/>
  <c r="Q2540"/>
  <c r="Q2539"/>
  <c r="Q2538"/>
  <c r="Q2533"/>
  <c r="Q2531"/>
  <c r="Q2529"/>
  <c r="Q2527"/>
  <c r="Q2526"/>
  <c r="Q2525"/>
  <c r="Q2523"/>
  <c r="Q2522"/>
  <c r="Q2521"/>
  <c r="Q2519"/>
  <c r="Q2518"/>
  <c r="Q2517"/>
  <c r="Q2516"/>
  <c r="Q2513"/>
  <c r="Q2512"/>
  <c r="Q2511"/>
  <c r="Q2510"/>
  <c r="Q2509"/>
  <c r="Q2506"/>
  <c r="Q2505"/>
  <c r="Q2504"/>
  <c r="Q2502"/>
  <c r="Q2501"/>
  <c r="Q2498"/>
  <c r="Q2493"/>
  <c r="Q2492"/>
  <c r="Q2489"/>
  <c r="Q2488"/>
  <c r="Q2486"/>
  <c r="Q2485"/>
  <c r="Q2483"/>
  <c r="Q2482"/>
  <c r="Q2480"/>
  <c r="Q2479"/>
  <c r="Q2477"/>
  <c r="Q2476"/>
  <c r="Q2474"/>
  <c r="Q2472"/>
  <c r="Q2464"/>
  <c r="Q2463"/>
  <c r="Q2462"/>
  <c r="Q2461"/>
  <c r="Q2460"/>
  <c r="Q2459"/>
  <c r="Q2458"/>
  <c r="Q2457"/>
  <c r="Q2456"/>
  <c r="Q2455"/>
  <c r="Q2454"/>
  <c r="Q2452"/>
  <c r="Q2451"/>
  <c r="Q2450"/>
  <c r="Q2449"/>
  <c r="Q2448"/>
  <c r="Q2447"/>
  <c r="Q2446"/>
  <c r="Q2445"/>
  <c r="Q2444"/>
  <c r="Q2443"/>
  <c r="Q2442"/>
  <c r="Q2441"/>
  <c r="Q2440"/>
  <c r="Q2439"/>
  <c r="Q2438"/>
  <c r="Q2437"/>
  <c r="Q2436"/>
  <c r="Q2435"/>
  <c r="Q2434"/>
  <c r="Q2433"/>
  <c r="Q2432"/>
  <c r="Q2431"/>
  <c r="Q2430"/>
  <c r="Q2429"/>
  <c r="Q2428"/>
  <c r="Q2427"/>
  <c r="Q2426"/>
  <c r="Q2425"/>
  <c r="Q2423"/>
  <c r="Q2422"/>
  <c r="Q2420"/>
  <c r="Q2419"/>
  <c r="Q2417"/>
  <c r="Q2416"/>
  <c r="Q2415"/>
  <c r="Q2414"/>
  <c r="Q2412"/>
  <c r="Q2411"/>
  <c r="Q2409"/>
  <c r="Q2408"/>
  <c r="Q2403"/>
  <c r="Q2404" s="1"/>
  <c r="Q2402"/>
  <c r="Q2391"/>
  <c r="Q2389"/>
  <c r="Q2388"/>
  <c r="Q2386"/>
  <c r="Q2385"/>
  <c r="Q2382"/>
  <c r="Q2381"/>
  <c r="Q2380"/>
  <c r="Q2375"/>
  <c r="Q2374"/>
  <c r="Q2372"/>
  <c r="Q2371"/>
  <c r="Q2370"/>
  <c r="Q2365"/>
  <c r="Q2364"/>
  <c r="Q2359"/>
  <c r="Q2358"/>
  <c r="Q2353"/>
  <c r="Q2352"/>
  <c r="Q2351"/>
  <c r="Q2349"/>
  <c r="Q2347"/>
  <c r="Q2346"/>
  <c r="Q2345"/>
  <c r="Q2344"/>
  <c r="Q2343"/>
  <c r="Q2342"/>
  <c r="Q2341"/>
  <c r="Q2340"/>
  <c r="Q2339"/>
  <c r="Q2337"/>
  <c r="Q2336"/>
  <c r="Q2335"/>
  <c r="Q2334"/>
  <c r="Q2333"/>
  <c r="Q2332"/>
  <c r="Q2331"/>
  <c r="Q2330"/>
  <c r="Q2329"/>
  <c r="Q2328"/>
  <c r="Q2327"/>
  <c r="Q2326"/>
  <c r="Q2325"/>
  <c r="Q2324"/>
  <c r="Q2323"/>
  <c r="Q2318"/>
  <c r="Q2317"/>
  <c r="Q2316"/>
  <c r="Q2315"/>
  <c r="Q2314"/>
  <c r="Q2312"/>
  <c r="Q2309"/>
  <c r="Q2308"/>
  <c r="Q2305"/>
  <c r="Q2304"/>
  <c r="Q2303"/>
  <c r="Q2301"/>
  <c r="Q2300"/>
  <c r="Q2299"/>
  <c r="Q2298"/>
  <c r="Q2293"/>
  <c r="Q2292"/>
  <c r="Q2290"/>
  <c r="Q2289"/>
  <c r="Q2287"/>
  <c r="Q2286"/>
  <c r="Q2284"/>
  <c r="Q2283"/>
  <c r="Q2281"/>
  <c r="Q2280"/>
  <c r="Q2278"/>
  <c r="Q2277"/>
  <c r="Q2275"/>
  <c r="Q2274"/>
  <c r="Q2262"/>
  <c r="Q2261"/>
  <c r="Q2260"/>
  <c r="Q2258"/>
  <c r="Q2257"/>
  <c r="Q2256"/>
  <c r="Q2255"/>
  <c r="Q2254"/>
  <c r="Q2253"/>
  <c r="Q2251"/>
  <c r="Q2250"/>
  <c r="Q2248"/>
  <c r="Q2247"/>
  <c r="Q2245"/>
  <c r="Q2244"/>
  <c r="Q2242"/>
  <c r="Q2241"/>
  <c r="Q2239"/>
  <c r="Q2235"/>
  <c r="Q2234"/>
  <c r="Q2232"/>
  <c r="Q2231"/>
  <c r="Q2230"/>
  <c r="Q2228"/>
  <c r="Q2227"/>
  <c r="Q2226"/>
  <c r="Q2225"/>
  <c r="Q2223"/>
  <c r="Q2222"/>
  <c r="Q2221"/>
  <c r="Q2220"/>
  <c r="Q2219"/>
  <c r="Q2217"/>
  <c r="Q2216"/>
  <c r="Q2214"/>
  <c r="Q2213"/>
  <c r="Q2208"/>
  <c r="Q2206"/>
  <c r="Q2203"/>
  <c r="Q2202"/>
  <c r="Q2197"/>
  <c r="Q2196"/>
  <c r="Q2195"/>
  <c r="Q2193"/>
  <c r="Q2192"/>
  <c r="Q2191"/>
  <c r="Q2190"/>
  <c r="Q2188"/>
  <c r="Q2187"/>
  <c r="Q2182"/>
  <c r="Q2181"/>
  <c r="Q2180"/>
  <c r="Q2179"/>
  <c r="Q2178"/>
  <c r="Q2172"/>
  <c r="Q2171"/>
  <c r="Q2169"/>
  <c r="Q2168"/>
  <c r="Q2166"/>
  <c r="Q2165"/>
  <c r="Q2164"/>
  <c r="Q2163"/>
  <c r="Q2162"/>
  <c r="Q2161"/>
  <c r="Q2160"/>
  <c r="Q2159"/>
  <c r="Q2158"/>
  <c r="Q2157"/>
  <c r="Q2156"/>
  <c r="Q2153"/>
  <c r="Q2152"/>
  <c r="Q2151"/>
  <c r="Q2150"/>
  <c r="Q2149"/>
  <c r="Q2148"/>
  <c r="Q2147"/>
  <c r="Q2146"/>
  <c r="Q2145"/>
  <c r="Q2144"/>
  <c r="Q2143"/>
  <c r="Q2142"/>
  <c r="Q2141"/>
  <c r="Q2140"/>
  <c r="Q2139"/>
  <c r="Q2138"/>
  <c r="Q2137"/>
  <c r="Q2136"/>
  <c r="Q2134"/>
  <c r="Q2133"/>
  <c r="Q2132"/>
  <c r="Q2131"/>
  <c r="Q2130"/>
  <c r="Q2128"/>
  <c r="Q2127"/>
  <c r="Q2125"/>
  <c r="Q2124"/>
  <c r="Q2122"/>
  <c r="Q2121"/>
  <c r="Q2119"/>
  <c r="Q2118"/>
  <c r="Q2116"/>
  <c r="Q2115"/>
  <c r="Q2114"/>
  <c r="Q2113"/>
  <c r="Q2112"/>
  <c r="Q2111"/>
  <c r="Q2110"/>
  <c r="Q2109"/>
  <c r="Q2108"/>
  <c r="Q2107"/>
  <c r="Q2106"/>
  <c r="Q2105"/>
  <c r="Q2104"/>
  <c r="Q2103"/>
  <c r="Q2102"/>
  <c r="Q2101"/>
  <c r="Q2100"/>
  <c r="Q2097"/>
  <c r="Q2096"/>
  <c r="Q2094"/>
  <c r="Q2092"/>
  <c r="Q2091"/>
  <c r="Q2090"/>
  <c r="Q2089"/>
  <c r="Q2088"/>
  <c r="Q2087"/>
  <c r="Q2086"/>
  <c r="Q2085"/>
  <c r="Q2084"/>
  <c r="Q2083"/>
  <c r="Q2082"/>
  <c r="Q2081"/>
  <c r="Q2080"/>
  <c r="Q2079"/>
  <c r="Q2078"/>
  <c r="Q2077"/>
  <c r="Q2076"/>
  <c r="Q2075"/>
  <c r="Q2074"/>
  <c r="Q2073"/>
  <c r="Q2072"/>
  <c r="Q2071"/>
  <c r="Q2070"/>
  <c r="Q2069"/>
  <c r="Q2068"/>
  <c r="Q2067"/>
  <c r="Q2066"/>
  <c r="Q2065"/>
  <c r="Q2064"/>
  <c r="Q2063"/>
  <c r="Q2062"/>
  <c r="Q2061"/>
  <c r="Q2060"/>
  <c r="Q2059"/>
  <c r="Q2058"/>
  <c r="Q2057"/>
  <c r="Q2056"/>
  <c r="Q2055"/>
  <c r="Q2054"/>
  <c r="Q2053"/>
  <c r="Q2052"/>
  <c r="Q2051"/>
  <c r="Q2049"/>
  <c r="Q2048"/>
  <c r="Q2047"/>
  <c r="Q2046"/>
  <c r="Q2045"/>
  <c r="Q2044"/>
  <c r="Q2043"/>
  <c r="Q2042"/>
  <c r="Q2040"/>
  <c r="Q2039"/>
  <c r="Q2038"/>
  <c r="Q2037"/>
  <c r="Q2036"/>
  <c r="Q2031"/>
  <c r="Q2030"/>
  <c r="Q2029"/>
  <c r="Q2028"/>
  <c r="Q2027"/>
  <c r="Q2024"/>
  <c r="Q2023"/>
  <c r="Q2022"/>
  <c r="Q2021"/>
  <c r="Q2020"/>
  <c r="Q2012"/>
  <c r="Q2011"/>
  <c r="Q2010"/>
  <c r="Q2009"/>
  <c r="Q2008"/>
  <c r="Q2007"/>
  <c r="Q2006"/>
  <c r="Q2005"/>
  <c r="Q2004"/>
  <c r="Q2003"/>
  <c r="Q2002"/>
  <c r="Q2001"/>
  <c r="Q2000"/>
  <c r="Q1999"/>
  <c r="Q1998"/>
  <c r="Q1997"/>
  <c r="Q1996"/>
  <c r="Q1995"/>
  <c r="Q1994"/>
  <c r="Q1993"/>
  <c r="Q1992"/>
  <c r="Q1991"/>
  <c r="Q1990"/>
  <c r="Q1989"/>
  <c r="Q1988"/>
  <c r="Q1987"/>
  <c r="Q1986"/>
  <c r="Q1985"/>
  <c r="Q1984"/>
  <c r="Q1983"/>
  <c r="Q1982"/>
  <c r="Q1981"/>
  <c r="Q1980"/>
  <c r="Q1979"/>
  <c r="Q1978"/>
  <c r="Q1977"/>
  <c r="Q1976"/>
  <c r="Q1975"/>
  <c r="Q1974"/>
  <c r="Q1973"/>
  <c r="Q1972"/>
  <c r="Q1971"/>
  <c r="Q1970"/>
  <c r="Q1969"/>
  <c r="Q1968"/>
  <c r="Q1967"/>
  <c r="Q1966"/>
  <c r="Q1965"/>
  <c r="Q1964"/>
  <c r="Q1963"/>
  <c r="Q1962"/>
  <c r="Q1961"/>
  <c r="Q1958"/>
  <c r="Q1957"/>
  <c r="Q1955"/>
  <c r="Q1954"/>
  <c r="Q1953"/>
  <c r="Q1951"/>
  <c r="Q1945"/>
  <c r="Q1943"/>
  <c r="Q1942"/>
  <c r="Q1940"/>
  <c r="Q1939"/>
  <c r="Q1937"/>
  <c r="Q1936"/>
  <c r="Q1935"/>
  <c r="Q1934"/>
  <c r="Q1932"/>
  <c r="Q1931"/>
  <c r="Q1929"/>
  <c r="Q1928"/>
  <c r="Q1927"/>
  <c r="Q1926"/>
  <c r="Q1925"/>
  <c r="Q1924"/>
  <c r="Q1923"/>
  <c r="Q1918"/>
  <c r="Q1917"/>
  <c r="Q1915"/>
  <c r="Q1914"/>
  <c r="Q1913"/>
  <c r="Q1908"/>
  <c r="Q1907"/>
  <c r="Q1906"/>
  <c r="Q1905"/>
  <c r="Q1904"/>
  <c r="Q1903"/>
  <c r="Q1902"/>
  <c r="Q1901"/>
  <c r="Q1900"/>
  <c r="Q1899"/>
  <c r="Q1898"/>
  <c r="Q1896"/>
  <c r="Q1895"/>
  <c r="Q1894"/>
  <c r="Q1892"/>
  <c r="Q1891"/>
  <c r="Q1890"/>
  <c r="Q1888"/>
  <c r="Q1887"/>
  <c r="Q1886"/>
  <c r="Q1885"/>
  <c r="Q1882"/>
  <c r="Q1881"/>
  <c r="Q1880"/>
  <c r="Q1879"/>
  <c r="Q1878"/>
  <c r="Q1877"/>
  <c r="Q1876"/>
  <c r="Q1875"/>
  <c r="Q1874"/>
  <c r="Q1873"/>
  <c r="Q1872"/>
  <c r="Q1871"/>
  <c r="Q1869"/>
  <c r="Q1868"/>
  <c r="Q1866"/>
  <c r="Q1865"/>
  <c r="Q1864"/>
  <c r="Q1863"/>
  <c r="Q1862"/>
  <c r="Q1861"/>
  <c r="Q1859"/>
  <c r="Q1858"/>
  <c r="Q1852"/>
  <c r="Q1851"/>
  <c r="Q1848"/>
  <c r="Q1849" s="1"/>
  <c r="Q1846"/>
  <c r="Q1844"/>
  <c r="Q1843"/>
  <c r="Q1842"/>
  <c r="Q1841"/>
  <c r="Q1840"/>
  <c r="Q1836"/>
  <c r="Q1835"/>
  <c r="Q1834"/>
  <c r="Q1832"/>
  <c r="Q1831"/>
  <c r="Q1829"/>
  <c r="Q1828"/>
  <c r="Q1826"/>
  <c r="Q1825"/>
  <c r="Q1823"/>
  <c r="Q1822"/>
  <c r="Q1821"/>
  <c r="Q1819"/>
  <c r="Q1818"/>
  <c r="Q1816"/>
  <c r="Q1815"/>
  <c r="Q1813"/>
  <c r="Q1812"/>
  <c r="Q1810"/>
  <c r="Q1808"/>
  <c r="Q1806"/>
  <c r="Q1805"/>
  <c r="Q1803"/>
  <c r="Q1802"/>
  <c r="Q1801"/>
  <c r="Q1800"/>
  <c r="Q1799"/>
  <c r="Q1798"/>
  <c r="Q1797"/>
  <c r="Q1795"/>
  <c r="Q1794"/>
  <c r="Q1793"/>
  <c r="Q1792"/>
  <c r="Q1791"/>
  <c r="Q1790"/>
  <c r="Q1787"/>
  <c r="Q1786"/>
  <c r="Q1785"/>
  <c r="Q1784"/>
  <c r="Q1783"/>
  <c r="Q1779"/>
  <c r="Q1778"/>
  <c r="Q1774"/>
  <c r="Q1771"/>
  <c r="Q1770"/>
  <c r="Q1766"/>
  <c r="Q1763"/>
  <c r="Q1762"/>
  <c r="Q1757"/>
  <c r="Q1756"/>
  <c r="Q1754"/>
  <c r="Q1752"/>
  <c r="Q1751"/>
  <c r="Q1750"/>
  <c r="Q1748"/>
  <c r="Q1747"/>
  <c r="Q1745"/>
  <c r="Q1744"/>
  <c r="Q1742"/>
  <c r="Q1741"/>
  <c r="Q1740"/>
  <c r="Q1739"/>
  <c r="Q1738"/>
  <c r="Q1737"/>
  <c r="Q1736"/>
  <c r="Q1735"/>
  <c r="Q1734"/>
  <c r="Q1733"/>
  <c r="Q1731"/>
  <c r="Q1730"/>
  <c r="Q1729"/>
  <c r="Q1728"/>
  <c r="Q1725"/>
  <c r="Q1723"/>
  <c r="Q1722"/>
  <c r="Q1718"/>
  <c r="Q1715"/>
  <c r="Q1714"/>
  <c r="Q1713"/>
  <c r="Q1712"/>
  <c r="Q1711"/>
  <c r="Q1710"/>
  <c r="Q1709"/>
  <c r="Q1707"/>
  <c r="Q1706"/>
  <c r="Q1704"/>
  <c r="Q1702"/>
  <c r="Q1700"/>
  <c r="Q1699"/>
  <c r="Q1696"/>
  <c r="Q1695"/>
  <c r="Q1693"/>
  <c r="Q1692"/>
  <c r="Q1691"/>
  <c r="Q1689"/>
  <c r="Q1688"/>
  <c r="Q1683"/>
  <c r="Q1682"/>
  <c r="Q1681"/>
  <c r="Q1680"/>
  <c r="Q1677"/>
  <c r="Q1674"/>
  <c r="Q1673"/>
  <c r="Q1672"/>
  <c r="Q1671"/>
  <c r="Q1669"/>
  <c r="Q1668"/>
  <c r="Q1666"/>
  <c r="Q1665"/>
  <c r="Q1663"/>
  <c r="Q1662"/>
  <c r="Q1660"/>
  <c r="Q1659"/>
  <c r="Q1657"/>
  <c r="Q1656"/>
  <c r="Q1654"/>
  <c r="Q1653"/>
  <c r="Q1647"/>
  <c r="Q1646"/>
  <c r="Q1644"/>
  <c r="Q1643"/>
  <c r="Q1641"/>
  <c r="Q1640"/>
  <c r="Q1639"/>
  <c r="Q1636"/>
  <c r="Q1635"/>
  <c r="Q1634"/>
  <c r="Q1633"/>
  <c r="Q1632"/>
  <c r="Q1630"/>
  <c r="Q1629"/>
  <c r="Q1628"/>
  <c r="Q1627"/>
  <c r="Q1626"/>
  <c r="Q1625"/>
  <c r="Q1622"/>
  <c r="Q1621"/>
  <c r="Q1618"/>
  <c r="Q1617"/>
  <c r="Q1613"/>
  <c r="Q1612"/>
  <c r="Q1610"/>
  <c r="Q1609"/>
  <c r="Q1608"/>
  <c r="Q1596"/>
  <c r="Q1595"/>
  <c r="Q1593"/>
  <c r="Q1592"/>
  <c r="Q1590"/>
  <c r="Q1589"/>
  <c r="Q1587"/>
  <c r="Q1585"/>
  <c r="Q1583"/>
  <c r="Q1582"/>
  <c r="Q1581"/>
  <c r="Q1580"/>
  <c r="Q1579"/>
  <c r="Q1578"/>
  <c r="Q1577"/>
  <c r="Q1576"/>
  <c r="Q1575"/>
  <c r="Q1574"/>
  <c r="Q1573"/>
  <c r="Q1572"/>
  <c r="Q1571"/>
  <c r="Q1570"/>
  <c r="Q1568"/>
  <c r="Q1567"/>
  <c r="Q1566"/>
  <c r="Q1565"/>
  <c r="Q1564"/>
  <c r="Q1563"/>
  <c r="Q1562"/>
  <c r="Q1561"/>
  <c r="Q1560"/>
  <c r="Q1559"/>
  <c r="Q1557"/>
  <c r="Q1556"/>
  <c r="Q1551"/>
  <c r="Q1550"/>
  <c r="Q1549"/>
  <c r="Q1546"/>
  <c r="Q1545"/>
  <c r="Q1544"/>
  <c r="Q1543"/>
  <c r="Q1542"/>
  <c r="Q1540"/>
  <c r="Q1539"/>
  <c r="Q1538"/>
  <c r="Q1537"/>
  <c r="Q1534"/>
  <c r="Q1532"/>
  <c r="Q1531"/>
  <c r="Q1528"/>
  <c r="Q1527"/>
  <c r="Q1526"/>
  <c r="Q1525"/>
  <c r="Q1524"/>
  <c r="Q1523"/>
  <c r="Q1522"/>
  <c r="Q1520"/>
  <c r="Q1518"/>
  <c r="Q1517"/>
  <c r="Q1515"/>
  <c r="Q1514"/>
  <c r="Q1513"/>
  <c r="Q1512"/>
  <c r="Q1511"/>
  <c r="Q1510"/>
  <c r="Q1508"/>
  <c r="Q1507"/>
  <c r="Q1506"/>
  <c r="Q1505"/>
  <c r="Q1503"/>
  <c r="Q1502"/>
  <c r="Q1501"/>
  <c r="Q1499"/>
  <c r="Q1498"/>
  <c r="Q1496"/>
  <c r="Q1495"/>
  <c r="Q1494"/>
  <c r="Q1493"/>
  <c r="Q1492"/>
  <c r="Q1491"/>
  <c r="Q1489"/>
  <c r="Q1488"/>
  <c r="Q1487"/>
  <c r="Q1486"/>
  <c r="Q1485"/>
  <c r="Q1484"/>
  <c r="Q1483"/>
  <c r="Q1482"/>
  <c r="Q1480"/>
  <c r="Q1479"/>
  <c r="Q1477"/>
  <c r="Q1476"/>
  <c r="Q1471"/>
  <c r="Q1470"/>
  <c r="Q1469"/>
  <c r="Q1467"/>
  <c r="Q1466"/>
  <c r="Q1465"/>
  <c r="Q1464"/>
  <c r="Q1463"/>
  <c r="Q1462"/>
  <c r="Q1461"/>
  <c r="Q1459"/>
  <c r="Q1458"/>
  <c r="Q1457"/>
  <c r="Q1454"/>
  <c r="Q1453"/>
  <c r="Q1452"/>
  <c r="Q1451"/>
  <c r="Q1450"/>
  <c r="Q1449"/>
  <c r="Q1448"/>
  <c r="Q1447"/>
  <c r="Q1446"/>
  <c r="Q1445"/>
  <c r="Q1444"/>
  <c r="Q1443"/>
  <c r="Q1442"/>
  <c r="Q1441"/>
  <c r="Q1440"/>
  <c r="Q1439"/>
  <c r="Q1438"/>
  <c r="Q1437"/>
  <c r="Q1435"/>
  <c r="Q1434"/>
  <c r="Q1433"/>
  <c r="Q1432"/>
  <c r="Q1431"/>
  <c r="Q1430"/>
  <c r="Q1429"/>
  <c r="Q1428"/>
  <c r="Q1427"/>
  <c r="Q1425"/>
  <c r="Q1424"/>
  <c r="Q1423"/>
  <c r="Q1421"/>
  <c r="Q1419"/>
  <c r="Q1418"/>
  <c r="Q1417"/>
  <c r="Q1416"/>
  <c r="Q1415"/>
  <c r="Q1413"/>
  <c r="Q1412"/>
  <c r="Q1411"/>
  <c r="Q1410"/>
  <c r="Q1408"/>
  <c r="Q1407"/>
  <c r="Q1406"/>
  <c r="Q1404"/>
  <c r="Q1402"/>
  <c r="Q1401"/>
  <c r="Q1400"/>
  <c r="Q1399"/>
  <c r="Q1398"/>
  <c r="Q1397"/>
  <c r="Q1395"/>
  <c r="Q1394"/>
  <c r="Q1393"/>
  <c r="Q1392"/>
  <c r="Q1391"/>
  <c r="Q1390"/>
  <c r="Q1389"/>
  <c r="Q1388"/>
  <c r="Q1387"/>
  <c r="Q1386"/>
  <c r="Q1385"/>
  <c r="Q1384"/>
  <c r="Q1383"/>
  <c r="Q1382"/>
  <c r="Q1381"/>
  <c r="Q1380"/>
  <c r="Q1379"/>
  <c r="Q1378"/>
  <c r="Q1376"/>
  <c r="Q1375"/>
  <c r="Q1374"/>
  <c r="Q1373"/>
  <c r="Q1372"/>
  <c r="Q1371"/>
  <c r="Q1370"/>
  <c r="Q1369"/>
  <c r="Q1368"/>
  <c r="Q1367"/>
  <c r="Q1366"/>
  <c r="Q1365"/>
  <c r="Q1364"/>
  <c r="Q1362"/>
  <c r="Q1361"/>
  <c r="Q1360"/>
  <c r="Q1359"/>
  <c r="Q1358"/>
  <c r="Q1357"/>
  <c r="Q1356"/>
  <c r="Q1355"/>
  <c r="Q1354"/>
  <c r="Q1352"/>
  <c r="Q1351"/>
  <c r="Q1350"/>
  <c r="Q1349"/>
  <c r="Q1348"/>
  <c r="Q1347"/>
  <c r="Q1346"/>
  <c r="Q1345"/>
  <c r="Q1344"/>
  <c r="Q1343"/>
  <c r="Q1342"/>
  <c r="Q1341"/>
  <c r="Q1340"/>
  <c r="Q1339"/>
  <c r="Q1338"/>
  <c r="Q1337"/>
  <c r="Q1336"/>
  <c r="Q1335"/>
  <c r="Q1334"/>
  <c r="Q1333"/>
  <c r="Q1332"/>
  <c r="Q1331"/>
  <c r="Q1330"/>
  <c r="Q1329"/>
  <c r="Q1328"/>
  <c r="Q1327"/>
  <c r="Q1326"/>
  <c r="Q1325"/>
  <c r="Q1324"/>
  <c r="Q1323"/>
  <c r="Q1322"/>
  <c r="Q1321"/>
  <c r="Q1320"/>
  <c r="Q1319"/>
  <c r="Q1318"/>
  <c r="Q1317"/>
  <c r="Q1316"/>
  <c r="Q1315"/>
  <c r="Q1314"/>
  <c r="Q1313"/>
  <c r="Q1312"/>
  <c r="Q1311"/>
  <c r="Q1310"/>
  <c r="Q1309"/>
  <c r="Q1308"/>
  <c r="Q1307"/>
  <c r="Q1306"/>
  <c r="Q1305"/>
  <c r="Q1304"/>
  <c r="Q1303"/>
  <c r="Q1302"/>
  <c r="Q1301"/>
  <c r="Q1300"/>
  <c r="Q1299"/>
  <c r="Q1298"/>
  <c r="Q1297"/>
  <c r="Q1296"/>
  <c r="Q1295"/>
  <c r="Q1294"/>
  <c r="Q1293"/>
  <c r="Q1292"/>
  <c r="Q1291"/>
  <c r="Q1290"/>
  <c r="Q1289"/>
  <c r="Q1288"/>
  <c r="Q1287"/>
  <c r="Q1286"/>
  <c r="Q1285"/>
  <c r="Q1284"/>
  <c r="Q1283"/>
  <c r="Q1282"/>
  <c r="Q1281"/>
  <c r="Q1280"/>
  <c r="Q1279"/>
  <c r="Q1278"/>
  <c r="Q1277"/>
  <c r="Q1276"/>
  <c r="Q1275"/>
  <c r="Q1274"/>
  <c r="Q1273"/>
  <c r="Q1272"/>
  <c r="Q1270"/>
  <c r="Q1269"/>
  <c r="Q1268"/>
  <c r="Q1267"/>
  <c r="Q1266"/>
  <c r="Q1265"/>
  <c r="Q1264"/>
  <c r="Q1263"/>
  <c r="Q1262"/>
  <c r="Q1261"/>
  <c r="Q1260"/>
  <c r="Q1259"/>
  <c r="Q1258"/>
  <c r="Q1257"/>
  <c r="Q1256"/>
  <c r="Q1255"/>
  <c r="Q1254"/>
  <c r="Q1253"/>
  <c r="Q1252"/>
  <c r="Q1251"/>
  <c r="Q1250"/>
  <c r="Q1249"/>
  <c r="Q1248"/>
  <c r="Q1247"/>
  <c r="Q1246"/>
  <c r="Q1245"/>
  <c r="Q1244"/>
  <c r="Q1243"/>
  <c r="Q1242"/>
  <c r="Q1241"/>
  <c r="Q1240"/>
  <c r="Q1239"/>
  <c r="Q1238"/>
  <c r="Q1237"/>
  <c r="Q1236"/>
  <c r="Q1235"/>
  <c r="Q1234"/>
  <c r="Q1233"/>
  <c r="Q1232"/>
  <c r="Q1231"/>
  <c r="Q1230"/>
  <c r="Q1229"/>
  <c r="Q1228"/>
  <c r="Q1227"/>
  <c r="Q1226"/>
  <c r="Q1225"/>
  <c r="Q1224"/>
  <c r="Q1223"/>
  <c r="Q1222"/>
  <c r="Q1221"/>
  <c r="Q1220"/>
  <c r="Q1219"/>
  <c r="Q1218"/>
  <c r="Q1217"/>
  <c r="Q1216"/>
  <c r="Q1215"/>
  <c r="Q1214"/>
  <c r="Q1213"/>
  <c r="Q1212"/>
  <c r="Q1211"/>
  <c r="Q1210"/>
  <c r="Q1209"/>
  <c r="Q1208"/>
  <c r="Q1207"/>
  <c r="Q1206"/>
  <c r="Q1205"/>
  <c r="Q1204"/>
  <c r="Q1203"/>
  <c r="Q1202"/>
  <c r="Q1201"/>
  <c r="Q1200"/>
  <c r="Q1199"/>
  <c r="Q1198"/>
  <c r="Q1197"/>
  <c r="Q1196"/>
  <c r="Q1195"/>
  <c r="Q1194"/>
  <c r="Q1193"/>
  <c r="Q1192"/>
  <c r="Q1191"/>
  <c r="Q1190"/>
  <c r="Q1189"/>
  <c r="Q1188"/>
  <c r="Q1187"/>
  <c r="Q1186"/>
  <c r="Q1185"/>
  <c r="Q1184"/>
  <c r="Q1183"/>
  <c r="Q1182"/>
  <c r="Q1181"/>
  <c r="Q1180"/>
  <c r="Q1179"/>
  <c r="Q1178"/>
  <c r="Q1177"/>
  <c r="Q1175"/>
  <c r="Q1174"/>
  <c r="Q1173"/>
  <c r="Q1172"/>
  <c r="Q1170"/>
  <c r="Q1169"/>
  <c r="Q1168"/>
  <c r="Q1167"/>
  <c r="Q1166"/>
  <c r="Q1165"/>
  <c r="Q1164"/>
  <c r="Q1163"/>
  <c r="Q1162"/>
  <c r="Q1161"/>
  <c r="Q1160"/>
  <c r="Q1159"/>
  <c r="Q1158"/>
  <c r="Q1157"/>
  <c r="Q1156"/>
  <c r="Q1155"/>
  <c r="Q1154"/>
  <c r="Q1153"/>
  <c r="Q1152"/>
  <c r="Q1151"/>
  <c r="Q1150"/>
  <c r="Q1149"/>
  <c r="Q1148"/>
  <c r="Q1147"/>
  <c r="Q1146"/>
  <c r="Q1145"/>
  <c r="Q1144"/>
  <c r="Q1143"/>
  <c r="Q1142"/>
  <c r="Q1139"/>
  <c r="Q1138"/>
  <c r="Q1133"/>
  <c r="Q1132"/>
  <c r="Q1130"/>
  <c r="Q1129"/>
  <c r="Q1127"/>
  <c r="Q1126"/>
  <c r="Q1124"/>
  <c r="Q1123"/>
  <c r="Q1122"/>
  <c r="Q1120"/>
  <c r="Q1119"/>
  <c r="Q1113"/>
  <c r="Q1112"/>
  <c r="Q1110"/>
  <c r="Q1109"/>
  <c r="Q1108"/>
  <c r="Q1107"/>
  <c r="Q1106"/>
  <c r="Q1105"/>
  <c r="Q1104"/>
  <c r="Q1103"/>
  <c r="Q1102"/>
  <c r="Q1100"/>
  <c r="Q1099"/>
  <c r="Q1098"/>
  <c r="Q1096"/>
  <c r="Q1095"/>
  <c r="Q1094"/>
  <c r="Q1093"/>
  <c r="Q1091"/>
  <c r="Q1089"/>
  <c r="Q1088"/>
  <c r="Q1087"/>
  <c r="Q1084"/>
  <c r="Q1085" s="1"/>
  <c r="Q1082"/>
  <c r="Q1053"/>
  <c r="Q1054" s="1"/>
  <c r="Q1050"/>
  <c r="Q1049"/>
  <c r="Q1044"/>
  <c r="Q1043"/>
  <c r="Q1041"/>
  <c r="Q1032"/>
  <c r="Q1031"/>
  <c r="Q1028"/>
  <c r="Q1027"/>
  <c r="Q1026"/>
  <c r="Q1015"/>
  <c r="Q1014"/>
  <c r="Q1013"/>
  <c r="Q1012"/>
  <c r="Q1011"/>
  <c r="Q1010"/>
  <c r="Q1009"/>
  <c r="Q1008"/>
  <c r="Q1007"/>
  <c r="Q1006"/>
  <c r="Q1005"/>
  <c r="Q1004"/>
  <c r="Q1003"/>
  <c r="Q1002"/>
  <c r="Q1001"/>
  <c r="Q1000"/>
  <c r="Q999"/>
  <c r="Q997"/>
  <c r="Q996"/>
  <c r="Q995"/>
  <c r="Q994"/>
  <c r="Q993"/>
  <c r="Q992"/>
  <c r="Q991"/>
  <c r="Q990"/>
  <c r="Q989"/>
  <c r="Q988"/>
  <c r="Q987"/>
  <c r="Q986"/>
  <c r="Q985"/>
  <c r="Q984"/>
  <c r="Q982"/>
  <c r="Q981"/>
  <c r="Q980"/>
  <c r="Q979"/>
  <c r="Q978"/>
  <c r="Q977"/>
  <c r="Q976"/>
  <c r="Q974"/>
  <c r="Q973"/>
  <c r="Q968"/>
  <c r="Q967"/>
  <c r="Q966"/>
  <c r="Q965"/>
  <c r="Q964"/>
  <c r="Q963"/>
  <c r="Q962"/>
  <c r="Q961"/>
  <c r="Q960"/>
  <c r="Q959"/>
  <c r="Q957"/>
  <c r="Q956"/>
  <c r="Q955"/>
  <c r="Q953"/>
  <c r="Q952"/>
  <c r="Q950"/>
  <c r="Q949"/>
  <c r="Q948"/>
  <c r="Q946"/>
  <c r="Q945"/>
  <c r="Q940"/>
  <c r="Q939"/>
  <c r="Q937"/>
  <c r="Q936"/>
  <c r="Q934"/>
  <c r="Q933"/>
  <c r="Q930"/>
  <c r="Q929"/>
  <c r="Q928"/>
  <c r="Q926"/>
  <c r="Q925"/>
  <c r="Q920"/>
  <c r="Q919"/>
  <c r="Q916"/>
  <c r="Q917" s="1"/>
  <c r="Q915"/>
  <c r="Q912"/>
  <c r="Q911"/>
  <c r="Q910"/>
  <c r="Q909"/>
  <c r="Q908"/>
  <c r="Q907"/>
  <c r="Q906"/>
  <c r="Q905"/>
  <c r="Q904"/>
  <c r="Q903"/>
  <c r="Q902"/>
  <c r="Q901"/>
  <c r="Q900"/>
  <c r="Q899"/>
  <c r="Q898"/>
  <c r="Q897"/>
  <c r="Q896"/>
  <c r="Q895"/>
  <c r="Q893"/>
  <c r="Q892"/>
  <c r="Q891"/>
  <c r="Q889"/>
  <c r="Q888"/>
  <c r="Q887"/>
  <c r="Q886"/>
  <c r="Q885"/>
  <c r="Q884"/>
  <c r="Q883"/>
  <c r="Q882"/>
  <c r="Q880"/>
  <c r="Q879"/>
  <c r="Q877"/>
  <c r="Q876"/>
  <c r="Q874"/>
  <c r="Q873"/>
  <c r="Q872"/>
  <c r="Q871"/>
  <c r="Q870"/>
  <c r="Q869"/>
  <c r="Q868"/>
  <c r="Q867"/>
  <c r="Q866"/>
  <c r="Q865"/>
  <c r="Q864"/>
  <c r="Q863"/>
  <c r="Q862"/>
  <c r="Q861"/>
  <c r="Q860"/>
  <c r="Q859"/>
  <c r="Q857"/>
  <c r="Q856"/>
  <c r="Q855"/>
  <c r="Q853"/>
  <c r="Q852"/>
  <c r="Q851"/>
  <c r="Q849"/>
  <c r="Q848"/>
  <c r="Q847"/>
  <c r="Q846"/>
  <c r="Q844"/>
  <c r="Q843"/>
  <c r="Q841"/>
  <c r="Q840"/>
  <c r="Q838"/>
  <c r="Q837"/>
  <c r="Q836"/>
  <c r="Q833"/>
  <c r="Q832"/>
  <c r="Q830"/>
  <c r="Q829"/>
  <c r="Q827"/>
  <c r="Q825"/>
  <c r="Q824"/>
  <c r="Q823"/>
  <c r="Q822"/>
  <c r="Q821"/>
  <c r="Q820"/>
  <c r="Q819"/>
  <c r="Q818"/>
  <c r="Q817"/>
  <c r="Q815"/>
  <c r="Q814"/>
  <c r="Q811"/>
  <c r="Q810"/>
  <c r="Q809"/>
  <c r="Q807"/>
  <c r="Q806"/>
  <c r="Q801"/>
  <c r="Q800"/>
  <c r="Q798"/>
  <c r="Q797"/>
  <c r="Q796"/>
  <c r="Q794"/>
  <c r="Q793"/>
  <c r="Q791"/>
  <c r="Q790"/>
  <c r="Q789"/>
  <c r="Q788"/>
  <c r="Q787"/>
  <c r="Q785"/>
  <c r="Q784"/>
  <c r="Q783"/>
  <c r="Q782"/>
  <c r="Q781"/>
  <c r="Q779"/>
  <c r="Q778"/>
  <c r="Q777"/>
  <c r="Q776"/>
  <c r="Q775"/>
  <c r="Q774"/>
  <c r="Q772"/>
  <c r="Q770"/>
  <c r="Q767"/>
  <c r="Q766"/>
  <c r="Q765"/>
  <c r="Q764"/>
  <c r="Q763"/>
  <c r="Q762"/>
  <c r="Q761"/>
  <c r="Q760"/>
  <c r="Q758"/>
  <c r="Q757"/>
  <c r="Q755"/>
  <c r="Q754"/>
  <c r="Q753"/>
  <c r="Q751"/>
  <c r="Q750"/>
  <c r="Q748"/>
  <c r="Q747"/>
  <c r="Q745"/>
  <c r="Q744"/>
  <c r="Q741"/>
  <c r="Q740"/>
  <c r="Q739"/>
  <c r="Q737"/>
  <c r="Q736"/>
  <c r="Q730"/>
  <c r="Q729"/>
  <c r="Q728"/>
  <c r="Q725"/>
  <c r="Q724"/>
  <c r="Q723"/>
  <c r="Q683"/>
  <c r="Q682"/>
  <c r="Q680"/>
  <c r="Q679"/>
  <c r="Q678"/>
  <c r="Q677"/>
  <c r="Q676"/>
  <c r="Q675"/>
  <c r="Q674"/>
  <c r="Q673"/>
  <c r="Q672"/>
  <c r="Q671"/>
  <c r="Q670"/>
  <c r="Q669"/>
  <c r="Q667"/>
  <c r="Q666"/>
  <c r="Q665"/>
  <c r="Q663"/>
  <c r="Q662"/>
  <c r="Q661"/>
  <c r="Q659"/>
  <c r="Q658"/>
  <c r="Q657"/>
  <c r="Q655"/>
  <c r="Q654"/>
  <c r="Q653"/>
  <c r="Q651"/>
  <c r="Q650"/>
  <c r="Q649"/>
  <c r="Q647"/>
  <c r="Q646"/>
  <c r="Q645"/>
  <c r="Q643"/>
  <c r="Q642"/>
  <c r="Q641"/>
  <c r="Q639"/>
  <c r="Q638"/>
  <c r="Q637"/>
  <c r="Q635"/>
  <c r="Q634"/>
  <c r="Q633"/>
  <c r="Q627"/>
  <c r="Q626"/>
  <c r="Q625"/>
  <c r="Q624"/>
  <c r="Q623"/>
  <c r="Q621"/>
  <c r="Q620"/>
  <c r="Q619"/>
  <c r="Q617"/>
  <c r="Q616"/>
  <c r="Q614"/>
  <c r="Q612"/>
  <c r="Q611"/>
  <c r="Q609"/>
  <c r="Q608"/>
  <c r="Q607"/>
  <c r="Q604"/>
  <c r="Q603"/>
  <c r="Q602"/>
  <c r="Q601"/>
  <c r="Q600"/>
  <c r="Q599"/>
  <c r="Q598"/>
  <c r="Q596"/>
  <c r="Q595"/>
  <c r="Q594"/>
  <c r="Q593"/>
  <c r="Q592"/>
  <c r="Q591"/>
  <c r="Q590"/>
  <c r="Q589"/>
  <c r="Q588"/>
  <c r="Q570"/>
  <c r="Q586" s="1"/>
  <c r="Q568"/>
  <c r="Q567"/>
  <c r="Q566"/>
  <c r="Q563"/>
  <c r="Q562"/>
  <c r="Q561"/>
  <c r="Q560"/>
  <c r="Q558"/>
  <c r="Q557"/>
  <c r="Q549"/>
  <c r="Q548"/>
  <c r="Q545"/>
  <c r="Q544"/>
  <c r="Q543"/>
  <c r="Q542"/>
  <c r="Q540"/>
  <c r="Q539"/>
  <c r="Q538"/>
  <c r="Q537"/>
  <c r="Q536"/>
  <c r="Q535"/>
  <c r="Q534"/>
  <c r="Q533"/>
  <c r="Q532"/>
  <c r="Q531"/>
  <c r="Q529"/>
  <c r="Q528"/>
  <c r="Q527"/>
  <c r="Q526"/>
  <c r="Q524"/>
  <c r="Q523"/>
  <c r="Q522"/>
  <c r="Q520"/>
  <c r="Q519"/>
  <c r="Q517"/>
  <c r="Q516"/>
  <c r="Q515"/>
  <c r="Q513"/>
  <c r="Q512"/>
  <c r="Q511"/>
  <c r="Q488"/>
  <c r="Q487"/>
  <c r="Q485"/>
  <c r="Q484"/>
  <c r="Q482"/>
  <c r="Q481"/>
  <c r="Q479"/>
  <c r="Q478"/>
  <c r="Q477"/>
  <c r="Q476"/>
  <c r="Q475"/>
  <c r="Q474"/>
  <c r="Q467"/>
  <c r="Q466"/>
  <c r="Q413"/>
  <c r="Q410"/>
  <c r="Q409"/>
  <c r="Q408"/>
  <c r="Q407"/>
  <c r="Q406"/>
  <c r="Q405"/>
  <c r="Q404"/>
  <c r="Q402"/>
  <c r="Q401"/>
  <c r="Q400"/>
  <c r="Q399"/>
  <c r="Q395"/>
  <c r="Q394"/>
  <c r="Q393"/>
  <c r="Q392"/>
  <c r="Q391"/>
  <c r="Q390"/>
  <c r="Q389"/>
  <c r="Q388"/>
  <c r="Q387"/>
  <c r="Q386"/>
  <c r="Q384"/>
  <c r="Q383"/>
  <c r="Q382"/>
  <c r="Q381"/>
  <c r="Q380"/>
  <c r="Q379"/>
  <c r="Q378"/>
  <c r="Q377"/>
  <c r="Q376"/>
  <c r="Q375"/>
  <c r="Q374"/>
  <c r="Q372"/>
  <c r="Q365"/>
  <c r="Q364"/>
  <c r="Q358"/>
  <c r="Q357"/>
  <c r="Q354"/>
  <c r="Q353"/>
  <c r="Q352"/>
  <c r="Q351"/>
  <c r="Q350"/>
  <c r="Q349"/>
  <c r="Q348"/>
  <c r="Q347"/>
  <c r="Q346"/>
  <c r="Q345"/>
  <c r="Q344"/>
  <c r="Q343"/>
  <c r="Q342"/>
  <c r="Q339"/>
  <c r="Q338"/>
  <c r="Q337"/>
  <c r="Q335"/>
  <c r="Q334"/>
  <c r="Q333"/>
  <c r="Q332"/>
  <c r="Q331"/>
  <c r="Q330"/>
  <c r="Q329"/>
  <c r="Q328"/>
  <c r="Q327"/>
  <c r="Q326"/>
  <c r="Q323"/>
  <c r="Q324" s="1"/>
  <c r="Q316"/>
  <c r="Q315"/>
  <c r="Q312"/>
  <c r="Q313" s="1"/>
  <c r="Q309"/>
  <c r="Q307"/>
  <c r="Q305"/>
  <c r="Q303"/>
  <c r="Q299"/>
  <c r="Q298"/>
  <c r="Q297"/>
  <c r="Q296"/>
  <c r="Q293"/>
  <c r="Q292"/>
  <c r="Q291"/>
  <c r="Q290"/>
  <c r="Q289"/>
  <c r="Q284"/>
  <c r="Q285" s="1"/>
  <c r="Q280"/>
  <c r="Q279"/>
  <c r="Q278"/>
  <c r="Q276"/>
  <c r="Q275"/>
  <c r="Q274"/>
  <c r="Q273"/>
  <c r="Q272"/>
  <c r="Q222"/>
  <c r="Q221"/>
  <c r="Q220"/>
  <c r="Q219"/>
  <c r="Q218"/>
  <c r="Q217"/>
  <c r="Q216"/>
  <c r="Q215"/>
  <c r="Q214"/>
  <c r="Q207"/>
  <c r="Q208" s="1"/>
  <c r="Q200"/>
  <c r="Q201" s="1"/>
  <c r="Q197"/>
  <c r="Q192"/>
  <c r="Q191"/>
  <c r="Q190"/>
  <c r="Q189"/>
  <c r="Q188"/>
  <c r="Q187"/>
  <c r="Q186"/>
  <c r="Q185"/>
  <c r="Q184"/>
  <c r="Q182"/>
  <c r="Q181"/>
  <c r="Q180"/>
  <c r="Q179"/>
  <c r="Q178"/>
  <c r="Q177"/>
  <c r="Q176"/>
  <c r="Q175"/>
  <c r="Q169"/>
  <c r="Q167"/>
  <c r="Q166"/>
  <c r="Q165"/>
  <c r="Q162"/>
  <c r="Q161"/>
  <c r="Q159"/>
  <c r="Q156"/>
  <c r="Q155"/>
  <c r="Q153"/>
  <c r="Q152"/>
  <c r="Q151"/>
  <c r="Q150"/>
  <c r="Q149"/>
  <c r="Q148"/>
  <c r="Q147"/>
  <c r="Q146"/>
  <c r="Q145"/>
  <c r="Q144"/>
  <c r="Q143"/>
  <c r="Q141"/>
  <c r="Q140"/>
  <c r="Q137"/>
  <c r="Q135"/>
  <c r="Q133"/>
  <c r="Q130"/>
  <c r="Q129"/>
  <c r="Q128"/>
  <c r="Q125"/>
  <c r="Q124"/>
  <c r="Q123"/>
  <c r="Q122"/>
  <c r="Q121"/>
  <c r="Q116"/>
  <c r="Q115"/>
  <c r="Q114"/>
  <c r="Q113"/>
  <c r="Q111"/>
  <c r="Q110"/>
  <c r="Q108"/>
  <c r="Q107"/>
  <c r="Q106"/>
  <c r="Q105"/>
  <c r="Q104"/>
  <c r="Q90"/>
  <c r="Q89"/>
  <c r="Q88"/>
  <c r="Q86"/>
  <c r="Q85"/>
  <c r="Q84"/>
  <c r="Q82"/>
  <c r="Q81"/>
  <c r="Q80"/>
  <c r="Q79"/>
  <c r="Q76"/>
  <c r="Q71"/>
  <c r="Q70"/>
  <c r="Q69"/>
  <c r="N1622"/>
  <c r="N1625"/>
  <c r="N1626"/>
  <c r="N1627"/>
  <c r="N1628"/>
  <c r="N1629"/>
  <c r="N1630"/>
  <c r="N1632"/>
  <c r="N1633"/>
  <c r="N1634"/>
  <c r="N1635"/>
  <c r="N2743"/>
  <c r="N2744"/>
  <c r="N2745"/>
  <c r="N2746"/>
  <c r="N2747"/>
  <c r="N2748"/>
  <c r="N2749"/>
  <c r="N2750"/>
  <c r="N2751"/>
  <c r="N2754"/>
  <c r="N2755"/>
  <c r="N2756"/>
  <c r="N2757"/>
  <c r="N2758"/>
  <c r="N2760"/>
  <c r="N2761"/>
  <c r="N2762"/>
  <c r="N2763"/>
  <c r="N2764"/>
  <c r="N2765"/>
  <c r="N2766"/>
  <c r="N2767"/>
  <c r="N2768"/>
  <c r="N2769"/>
  <c r="L513"/>
  <c r="N513" s="1"/>
  <c r="N2172"/>
  <c r="L2844"/>
  <c r="M2808"/>
  <c r="L2808"/>
  <c r="M2489"/>
  <c r="L2489"/>
  <c r="L2736"/>
  <c r="N2736" s="1"/>
  <c r="N2735"/>
  <c r="N2734"/>
  <c r="L2770"/>
  <c r="N2715"/>
  <c r="N2714"/>
  <c r="N2713"/>
  <c r="N2712"/>
  <c r="M2584"/>
  <c r="L2584"/>
  <c r="N2583"/>
  <c r="L2547"/>
  <c r="N2547" s="1"/>
  <c r="N2546"/>
  <c r="N2545"/>
  <c r="L2519"/>
  <c r="N2519" s="1"/>
  <c r="N2518"/>
  <c r="N2485"/>
  <c r="N2486"/>
  <c r="L2483"/>
  <c r="N2483" s="1"/>
  <c r="N2482"/>
  <c r="L2480"/>
  <c r="N2480" s="1"/>
  <c r="N2479"/>
  <c r="M2467"/>
  <c r="L2467"/>
  <c r="N2459"/>
  <c r="N2460"/>
  <c r="N2461"/>
  <c r="N2462"/>
  <c r="N2463"/>
  <c r="N2464"/>
  <c r="N2447"/>
  <c r="N2448"/>
  <c r="N2449"/>
  <c r="N2450"/>
  <c r="N2451"/>
  <c r="N2452"/>
  <c r="N2454"/>
  <c r="N2455"/>
  <c r="N2456"/>
  <c r="N2457"/>
  <c r="N2458"/>
  <c r="N2420"/>
  <c r="N2422"/>
  <c r="N2423"/>
  <c r="N2425"/>
  <c r="N2426"/>
  <c r="N2427"/>
  <c r="N2428"/>
  <c r="N2429"/>
  <c r="N2430"/>
  <c r="N2431"/>
  <c r="N2432"/>
  <c r="N2433"/>
  <c r="N2434"/>
  <c r="N2435"/>
  <c r="N2436"/>
  <c r="N2437"/>
  <c r="N2438"/>
  <c r="N2439"/>
  <c r="N2440"/>
  <c r="N2441"/>
  <c r="N2442"/>
  <c r="N2443"/>
  <c r="N2444"/>
  <c r="N2445"/>
  <c r="N2446"/>
  <c r="N2419"/>
  <c r="N2416"/>
  <c r="M2417"/>
  <c r="L2417"/>
  <c r="L2409"/>
  <c r="N2409" s="1"/>
  <c r="N2408"/>
  <c r="M2403"/>
  <c r="M2404" s="1"/>
  <c r="L2403"/>
  <c r="L2404" s="1"/>
  <c r="M2392"/>
  <c r="L2392"/>
  <c r="L2386"/>
  <c r="N2386" s="1"/>
  <c r="M2353"/>
  <c r="N2339"/>
  <c r="N2340"/>
  <c r="N2341"/>
  <c r="N2342"/>
  <c r="N2343"/>
  <c r="N2344"/>
  <c r="N2345"/>
  <c r="N2346"/>
  <c r="N2347"/>
  <c r="N2349"/>
  <c r="L2353"/>
  <c r="M2337"/>
  <c r="N2314"/>
  <c r="N2315"/>
  <c r="N2316"/>
  <c r="N2317"/>
  <c r="N2318"/>
  <c r="N2323"/>
  <c r="N2324"/>
  <c r="N2325"/>
  <c r="N2326"/>
  <c r="N2327"/>
  <c r="N2328"/>
  <c r="N2329"/>
  <c r="N2330"/>
  <c r="N2331"/>
  <c r="N2332"/>
  <c r="N2333"/>
  <c r="N2334"/>
  <c r="N2335"/>
  <c r="N2336"/>
  <c r="L2337"/>
  <c r="M2301"/>
  <c r="L2284"/>
  <c r="N2284" s="1"/>
  <c r="N2283"/>
  <c r="L2242"/>
  <c r="N2242" s="1"/>
  <c r="N2241"/>
  <c r="N2235"/>
  <c r="L2239"/>
  <c r="N2239" s="1"/>
  <c r="N2232"/>
  <c r="N2231"/>
  <c r="N2230"/>
  <c r="L2208"/>
  <c r="N2208" s="1"/>
  <c r="N2206"/>
  <c r="L2203"/>
  <c r="N2203" s="1"/>
  <c r="N2202"/>
  <c r="N2192"/>
  <c r="M2193"/>
  <c r="L2193"/>
  <c r="M2188"/>
  <c r="L2188"/>
  <c r="N2187"/>
  <c r="L2166"/>
  <c r="L2119"/>
  <c r="N2119" s="1"/>
  <c r="N2118"/>
  <c r="L2116"/>
  <c r="L2097"/>
  <c r="N2097" s="1"/>
  <c r="L1951"/>
  <c r="M1951"/>
  <c r="N1945"/>
  <c r="L1932"/>
  <c r="N1932" s="1"/>
  <c r="N1931"/>
  <c r="N1869"/>
  <c r="N1871"/>
  <c r="N1872"/>
  <c r="N1873"/>
  <c r="N1874"/>
  <c r="N1875"/>
  <c r="N1876"/>
  <c r="N1877"/>
  <c r="N1878"/>
  <c r="N1879"/>
  <c r="N1880"/>
  <c r="N1881"/>
  <c r="N1882"/>
  <c r="N1885"/>
  <c r="N1886"/>
  <c r="N1887"/>
  <c r="N1888"/>
  <c r="N1890"/>
  <c r="N1891"/>
  <c r="N1892"/>
  <c r="N1894"/>
  <c r="N1895"/>
  <c r="N1896"/>
  <c r="N1898"/>
  <c r="N1899"/>
  <c r="N1900"/>
  <c r="N1901"/>
  <c r="N1902"/>
  <c r="N1903"/>
  <c r="N1904"/>
  <c r="N1905"/>
  <c r="N1906"/>
  <c r="N1907"/>
  <c r="N1908"/>
  <c r="M1859"/>
  <c r="L1859"/>
  <c r="N1847"/>
  <c r="N1848"/>
  <c r="L1849"/>
  <c r="M1849"/>
  <c r="M1836"/>
  <c r="L1836"/>
  <c r="L1832"/>
  <c r="M1795"/>
  <c r="M1752"/>
  <c r="L1752"/>
  <c r="N1750"/>
  <c r="N1680"/>
  <c r="M1644"/>
  <c r="L1644"/>
  <c r="N1643"/>
  <c r="L1636"/>
  <c r="M1596"/>
  <c r="L1596"/>
  <c r="M1587"/>
  <c r="L1587"/>
  <c r="N1585"/>
  <c r="M1593"/>
  <c r="L1593"/>
  <c r="M1590"/>
  <c r="L1590"/>
  <c r="N1589"/>
  <c r="I1583"/>
  <c r="K1583" s="1"/>
  <c r="M1583"/>
  <c r="L1583"/>
  <c r="N1581"/>
  <c r="L1657"/>
  <c r="N1657" s="1"/>
  <c r="M1130"/>
  <c r="M1133"/>
  <c r="M1139"/>
  <c r="L1139"/>
  <c r="L1529"/>
  <c r="N1529" s="1"/>
  <c r="N1502"/>
  <c r="L1503"/>
  <c r="J1503"/>
  <c r="K1503" s="1"/>
  <c r="M1503"/>
  <c r="N1503" s="1"/>
  <c r="L1471"/>
  <c r="M1471"/>
  <c r="N1471" s="1"/>
  <c r="N1470"/>
  <c r="L140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2"/>
  <c r="N1173"/>
  <c r="N1174"/>
  <c r="N1175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4"/>
  <c r="N1355"/>
  <c r="N1356"/>
  <c r="N1357"/>
  <c r="N1358"/>
  <c r="N1359"/>
  <c r="N1360"/>
  <c r="N1361"/>
  <c r="N1362"/>
  <c r="N1364"/>
  <c r="N1365"/>
  <c r="N1366"/>
  <c r="N1367"/>
  <c r="N1368"/>
  <c r="N1369"/>
  <c r="N1370"/>
  <c r="N1371"/>
  <c r="N1372"/>
  <c r="N1373"/>
  <c r="N1374"/>
  <c r="N1375"/>
  <c r="N1376"/>
  <c r="N1378"/>
  <c r="N1379"/>
  <c r="N1142"/>
  <c r="H1189"/>
  <c r="H1209"/>
  <c r="H1217"/>
  <c r="H1395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7"/>
  <c r="N1398"/>
  <c r="N1399"/>
  <c r="N1400"/>
  <c r="N1401"/>
  <c r="K1143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2"/>
  <c r="K1173"/>
  <c r="K1174"/>
  <c r="K1175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9"/>
  <c r="K1200"/>
  <c r="K1201"/>
  <c r="K1202"/>
  <c r="K1203"/>
  <c r="K1204"/>
  <c r="K1205"/>
  <c r="K1206"/>
  <c r="K1207"/>
  <c r="K1208"/>
  <c r="K1209"/>
  <c r="K1210"/>
  <c r="K1211"/>
  <c r="K1212"/>
  <c r="K1213"/>
  <c r="K1217"/>
  <c r="K1218"/>
  <c r="K1219"/>
  <c r="K1220"/>
  <c r="K1221"/>
  <c r="K1222"/>
  <c r="K1223"/>
  <c r="K1224"/>
  <c r="K1225"/>
  <c r="K1226"/>
  <c r="K1227"/>
  <c r="K1228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60"/>
  <c r="K1261"/>
  <c r="K1262"/>
  <c r="K1263"/>
  <c r="K1264"/>
  <c r="K1265"/>
  <c r="K1266"/>
  <c r="K1267"/>
  <c r="K1268"/>
  <c r="K1269"/>
  <c r="K1270"/>
  <c r="K1272"/>
  <c r="K1273"/>
  <c r="K1274"/>
  <c r="K1275"/>
  <c r="K1276"/>
  <c r="K1277"/>
  <c r="K1278"/>
  <c r="K1279"/>
  <c r="K1280"/>
  <c r="K1281"/>
  <c r="K1282"/>
  <c r="K1283"/>
  <c r="K1284"/>
  <c r="K1285"/>
  <c r="K1286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4"/>
  <c r="K1355"/>
  <c r="K1356"/>
  <c r="K1357"/>
  <c r="K1358"/>
  <c r="K1359"/>
  <c r="K1360"/>
  <c r="K1362"/>
  <c r="K1364"/>
  <c r="K1365"/>
  <c r="K1366"/>
  <c r="K1367"/>
  <c r="K1368"/>
  <c r="K1369"/>
  <c r="K1370"/>
  <c r="K1371"/>
  <c r="K1372"/>
  <c r="K1373"/>
  <c r="K1374"/>
  <c r="K1375"/>
  <c r="K1376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7"/>
  <c r="K1398"/>
  <c r="K1399"/>
  <c r="K1400"/>
  <c r="K1401"/>
  <c r="K1142"/>
  <c r="M1114"/>
  <c r="L1114"/>
  <c r="K1039"/>
  <c r="K1040"/>
  <c r="N1039"/>
  <c r="N1040"/>
  <c r="J1041"/>
  <c r="L1041"/>
  <c r="M1041"/>
  <c r="I1041"/>
  <c r="M1029"/>
  <c r="K1022"/>
  <c r="K1017"/>
  <c r="N977"/>
  <c r="M974"/>
  <c r="M968"/>
  <c r="M957"/>
  <c r="M953"/>
  <c r="M946"/>
  <c r="M940"/>
  <c r="M937"/>
  <c r="K1027"/>
  <c r="K1026"/>
  <c r="K1037"/>
  <c r="L1024"/>
  <c r="N1018"/>
  <c r="N1019"/>
  <c r="N1022"/>
  <c r="N1023"/>
  <c r="N1017"/>
  <c r="E1024"/>
  <c r="F1024"/>
  <c r="G1024"/>
  <c r="H1024"/>
  <c r="I1024"/>
  <c r="J1024"/>
  <c r="M1024"/>
  <c r="L1015"/>
  <c r="M1015"/>
  <c r="N985"/>
  <c r="N986"/>
  <c r="N987"/>
  <c r="N988"/>
  <c r="N989"/>
  <c r="N990"/>
  <c r="N991"/>
  <c r="N992"/>
  <c r="N993"/>
  <c r="N994"/>
  <c r="N995"/>
  <c r="N996"/>
  <c r="N997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984"/>
  <c r="N976"/>
  <c r="M982"/>
  <c r="L982"/>
  <c r="N948"/>
  <c r="M950"/>
  <c r="L950"/>
  <c r="M931"/>
  <c r="N860"/>
  <c r="N861"/>
  <c r="N862"/>
  <c r="N863"/>
  <c r="N864"/>
  <c r="N865"/>
  <c r="N866"/>
  <c r="N867"/>
  <c r="N868"/>
  <c r="N869"/>
  <c r="N870"/>
  <c r="N871"/>
  <c r="N872"/>
  <c r="N873"/>
  <c r="N874"/>
  <c r="N876"/>
  <c r="N877"/>
  <c r="N879"/>
  <c r="N880"/>
  <c r="N882"/>
  <c r="N883"/>
  <c r="N884"/>
  <c r="N885"/>
  <c r="N886"/>
  <c r="N887"/>
  <c r="N888"/>
  <c r="N889"/>
  <c r="N891"/>
  <c r="N892"/>
  <c r="N893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L913"/>
  <c r="M913"/>
  <c r="L844"/>
  <c r="N844" s="1"/>
  <c r="L841"/>
  <c r="N841" s="1"/>
  <c r="N837"/>
  <c r="M838"/>
  <c r="L838"/>
  <c r="L791"/>
  <c r="N787"/>
  <c r="N788"/>
  <c r="N789"/>
  <c r="N753"/>
  <c r="M755"/>
  <c r="L755"/>
  <c r="N706"/>
  <c r="N697"/>
  <c r="L680"/>
  <c r="N339"/>
  <c r="L628"/>
  <c r="N461"/>
  <c r="N589"/>
  <c r="N609"/>
  <c r="N611"/>
  <c r="M628"/>
  <c r="M586"/>
  <c r="L586"/>
  <c r="N585"/>
  <c r="M564"/>
  <c r="L564"/>
  <c r="N560"/>
  <c r="I554"/>
  <c r="J554"/>
  <c r="L554"/>
  <c r="M554"/>
  <c r="G554"/>
  <c r="F554"/>
  <c r="M546"/>
  <c r="L546"/>
  <c r="N545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M411"/>
  <c r="N374"/>
  <c r="N375"/>
  <c r="N376"/>
  <c r="N377"/>
  <c r="N378"/>
  <c r="N379"/>
  <c r="N380"/>
  <c r="N381"/>
  <c r="N382"/>
  <c r="N383"/>
  <c r="N384"/>
  <c r="N386"/>
  <c r="N387"/>
  <c r="N388"/>
  <c r="N389"/>
  <c r="N390"/>
  <c r="N391"/>
  <c r="N392"/>
  <c r="N393"/>
  <c r="N394"/>
  <c r="N395"/>
  <c r="N399"/>
  <c r="N400"/>
  <c r="N401"/>
  <c r="N402"/>
  <c r="N404"/>
  <c r="N405"/>
  <c r="N406"/>
  <c r="N407"/>
  <c r="N408"/>
  <c r="N409"/>
  <c r="N410"/>
  <c r="N372"/>
  <c r="M340"/>
  <c r="L340"/>
  <c r="M324"/>
  <c r="L324"/>
  <c r="N291"/>
  <c r="N292"/>
  <c r="N249"/>
  <c r="N105"/>
  <c r="N106"/>
  <c r="N107"/>
  <c r="N108"/>
  <c r="N110"/>
  <c r="N111"/>
  <c r="N113"/>
  <c r="N114"/>
  <c r="N115"/>
  <c r="N116"/>
  <c r="N121"/>
  <c r="N122"/>
  <c r="N123"/>
  <c r="N124"/>
  <c r="N125"/>
  <c r="N229"/>
  <c r="N230"/>
  <c r="N231"/>
  <c r="N232"/>
  <c r="N233"/>
  <c r="N234"/>
  <c r="N243"/>
  <c r="N244"/>
  <c r="N245"/>
  <c r="N246"/>
  <c r="N248"/>
  <c r="N228"/>
  <c r="L318"/>
  <c r="M318"/>
  <c r="L285"/>
  <c r="N285" s="1"/>
  <c r="N284"/>
  <c r="N250"/>
  <c r="L223"/>
  <c r="M223"/>
  <c r="F208"/>
  <c r="G208"/>
  <c r="I208"/>
  <c r="J208"/>
  <c r="N204"/>
  <c r="N206"/>
  <c r="N207"/>
  <c r="M208"/>
  <c r="L208"/>
  <c r="N203"/>
  <c r="L198"/>
  <c r="M198"/>
  <c r="J198"/>
  <c r="L126"/>
  <c r="N70"/>
  <c r="N71"/>
  <c r="N74"/>
  <c r="N76"/>
  <c r="N95"/>
  <c r="M96"/>
  <c r="L96"/>
  <c r="L92"/>
  <c r="N79"/>
  <c r="N69"/>
  <c r="H58"/>
  <c r="N33"/>
  <c r="N34" s="1"/>
  <c r="L23"/>
  <c r="C17"/>
  <c r="D17"/>
  <c r="F17"/>
  <c r="G17"/>
  <c r="I17"/>
  <c r="J17"/>
  <c r="L17"/>
  <c r="N15"/>
  <c r="N16"/>
  <c r="N14"/>
  <c r="J9"/>
  <c r="L2847"/>
  <c r="N2847" s="1"/>
  <c r="N2846"/>
  <c r="M2844"/>
  <c r="N2843"/>
  <c r="N2842"/>
  <c r="N2841"/>
  <c r="N2840"/>
  <c r="N2839"/>
  <c r="N2838"/>
  <c r="N2837"/>
  <c r="N2836"/>
  <c r="N2835"/>
  <c r="N2834"/>
  <c r="L2832"/>
  <c r="N2832" s="1"/>
  <c r="N2831"/>
  <c r="L2829"/>
  <c r="N2829" s="1"/>
  <c r="N2828"/>
  <c r="N2827"/>
  <c r="L2825"/>
  <c r="N2825" s="1"/>
  <c r="N2824"/>
  <c r="N2823"/>
  <c r="L2821"/>
  <c r="N2821" s="1"/>
  <c r="N2820"/>
  <c r="N2819"/>
  <c r="M2817"/>
  <c r="L2817"/>
  <c r="N2816"/>
  <c r="N2817" s="1"/>
  <c r="L2814"/>
  <c r="N2814" s="1"/>
  <c r="N2813"/>
  <c r="N2812"/>
  <c r="N2811"/>
  <c r="N2810"/>
  <c r="N2807"/>
  <c r="N2806"/>
  <c r="N2805"/>
  <c r="N2804"/>
  <c r="N2803"/>
  <c r="N2802"/>
  <c r="N2801"/>
  <c r="L2799"/>
  <c r="N2799" s="1"/>
  <c r="N2798"/>
  <c r="L2796"/>
  <c r="N2796" s="1"/>
  <c r="N2795"/>
  <c r="M2790"/>
  <c r="L2790"/>
  <c r="N2789"/>
  <c r="N2788"/>
  <c r="N2787"/>
  <c r="N2786"/>
  <c r="L2784"/>
  <c r="N2784" s="1"/>
  <c r="N2783"/>
  <c r="N2782"/>
  <c r="N2781"/>
  <c r="L2779"/>
  <c r="N2779" s="1"/>
  <c r="N2778"/>
  <c r="L2776"/>
  <c r="N2776" s="1"/>
  <c r="N2775"/>
  <c r="L2773"/>
  <c r="N2773" s="1"/>
  <c r="N2772"/>
  <c r="M2770"/>
  <c r="N2742"/>
  <c r="L2739"/>
  <c r="N2739" s="1"/>
  <c r="N2738"/>
  <c r="L2732"/>
  <c r="N2732" s="1"/>
  <c r="N2729"/>
  <c r="L2723"/>
  <c r="N2723" s="1"/>
  <c r="N2722"/>
  <c r="M2719"/>
  <c r="L2719"/>
  <c r="N2718"/>
  <c r="N2716"/>
  <c r="N2711"/>
  <c r="N2709"/>
  <c r="N2708"/>
  <c r="N2707"/>
  <c r="L2701"/>
  <c r="N2701" s="1"/>
  <c r="N2699"/>
  <c r="N2698"/>
  <c r="L2696"/>
  <c r="N2696" s="1"/>
  <c r="N2694"/>
  <c r="L2688"/>
  <c r="N2688" s="1"/>
  <c r="N2687"/>
  <c r="L2685"/>
  <c r="N2685" s="1"/>
  <c r="N2684"/>
  <c r="N2683"/>
  <c r="L2681"/>
  <c r="N2681" s="1"/>
  <c r="N2680"/>
  <c r="L2678"/>
  <c r="N2678" s="1"/>
  <c r="N2677"/>
  <c r="L2671"/>
  <c r="N2671" s="1"/>
  <c r="N2669"/>
  <c r="N2668"/>
  <c r="N2667"/>
  <c r="N2662"/>
  <c r="N2661"/>
  <c r="L2656"/>
  <c r="N2656" s="1"/>
  <c r="N2655"/>
  <c r="L2653"/>
  <c r="N2653" s="1"/>
  <c r="N2651"/>
  <c r="N2650"/>
  <c r="L2642"/>
  <c r="N2642" s="1"/>
  <c r="N2641"/>
  <c r="L2639"/>
  <c r="N2639" s="1"/>
  <c r="N2638"/>
  <c r="L2636"/>
  <c r="N2636" s="1"/>
  <c r="N2635"/>
  <c r="L2626"/>
  <c r="N2626" s="1"/>
  <c r="N2625"/>
  <c r="L2623"/>
  <c r="N2623" s="1"/>
  <c r="N2622"/>
  <c r="L2620"/>
  <c r="N2620" s="1"/>
  <c r="N2619"/>
  <c r="L2617"/>
  <c r="N2617" s="1"/>
  <c r="N2616"/>
  <c r="M2614"/>
  <c r="L2614"/>
  <c r="N2613"/>
  <c r="N2612"/>
  <c r="M2610"/>
  <c r="L2610"/>
  <c r="N2609"/>
  <c r="N2608"/>
  <c r="L2606"/>
  <c r="N2606" s="1"/>
  <c r="N2605"/>
  <c r="L2603"/>
  <c r="N2603" s="1"/>
  <c r="N2602"/>
  <c r="M2600"/>
  <c r="L2600"/>
  <c r="N2599"/>
  <c r="N2598"/>
  <c r="N2596"/>
  <c r="N2594"/>
  <c r="N2593"/>
  <c r="N2592"/>
  <c r="N2591"/>
  <c r="N2590"/>
  <c r="N2588"/>
  <c r="N2587"/>
  <c r="M2581"/>
  <c r="L2581"/>
  <c r="N2580"/>
  <c r="M2578"/>
  <c r="L2578"/>
  <c r="N2577"/>
  <c r="N2576"/>
  <c r="N2575"/>
  <c r="N2573"/>
  <c r="N2572"/>
  <c r="N2571"/>
  <c r="N2570"/>
  <c r="L2568"/>
  <c r="N2568" s="1"/>
  <c r="N2567"/>
  <c r="L2565"/>
  <c r="N2565" s="1"/>
  <c r="N2564"/>
  <c r="N2563"/>
  <c r="L2561"/>
  <c r="N2561" s="1"/>
  <c r="N2559"/>
  <c r="N2558"/>
  <c r="N2557"/>
  <c r="M2555"/>
  <c r="L2555"/>
  <c r="N2554"/>
  <c r="N2551"/>
  <c r="N2550"/>
  <c r="N2549"/>
  <c r="L2543"/>
  <c r="N2543" s="1"/>
  <c r="N2542"/>
  <c r="L2540"/>
  <c r="N2540" s="1"/>
  <c r="N2539"/>
  <c r="N2538"/>
  <c r="L2533"/>
  <c r="N2533" s="1"/>
  <c r="N2531"/>
  <c r="M2529"/>
  <c r="L2529"/>
  <c r="N2527"/>
  <c r="N2526"/>
  <c r="N2525"/>
  <c r="N2523"/>
  <c r="N2522"/>
  <c r="N2521"/>
  <c r="N2517"/>
  <c r="N2516"/>
  <c r="N2513"/>
  <c r="N2512"/>
  <c r="N2511"/>
  <c r="N2510"/>
  <c r="N2509"/>
  <c r="M2506"/>
  <c r="L2506"/>
  <c r="N2505"/>
  <c r="N2504"/>
  <c r="L2502"/>
  <c r="N2502" s="1"/>
  <c r="N2501"/>
  <c r="M2499"/>
  <c r="L2499"/>
  <c r="N2498"/>
  <c r="L2493"/>
  <c r="N2493" s="1"/>
  <c r="N2492"/>
  <c r="N2488"/>
  <c r="L2477"/>
  <c r="N2477" s="1"/>
  <c r="N2476"/>
  <c r="L2474"/>
  <c r="N2474" s="1"/>
  <c r="N2415"/>
  <c r="N2414"/>
  <c r="L2412"/>
  <c r="N2412" s="1"/>
  <c r="N2411"/>
  <c r="N2402"/>
  <c r="N2391"/>
  <c r="L2389"/>
  <c r="N2389" s="1"/>
  <c r="N2388"/>
  <c r="N2385"/>
  <c r="M2382"/>
  <c r="L2382"/>
  <c r="N2381"/>
  <c r="N2380"/>
  <c r="M2376"/>
  <c r="L2375"/>
  <c r="N2374"/>
  <c r="L2372"/>
  <c r="N2372" s="1"/>
  <c r="N2371"/>
  <c r="N2370"/>
  <c r="L2365"/>
  <c r="N2365" s="1"/>
  <c r="N2364"/>
  <c r="L2359"/>
  <c r="N2359" s="1"/>
  <c r="N2358"/>
  <c r="N2352"/>
  <c r="N2351"/>
  <c r="N2312"/>
  <c r="L2309"/>
  <c r="N2309" s="1"/>
  <c r="N2308"/>
  <c r="L2305"/>
  <c r="N2305" s="1"/>
  <c r="N2304"/>
  <c r="N2303"/>
  <c r="L2301"/>
  <c r="N2300"/>
  <c r="N2299"/>
  <c r="N2298"/>
  <c r="L2293"/>
  <c r="N2293" s="1"/>
  <c r="N2292"/>
  <c r="L2290"/>
  <c r="N2290" s="1"/>
  <c r="N2289"/>
  <c r="L2287"/>
  <c r="N2287" s="1"/>
  <c r="N2286"/>
  <c r="L2281"/>
  <c r="N2281" s="1"/>
  <c r="N2280"/>
  <c r="L2278"/>
  <c r="N2278" s="1"/>
  <c r="N2277"/>
  <c r="L2275"/>
  <c r="N2275" s="1"/>
  <c r="N2274"/>
  <c r="L2262"/>
  <c r="N2262" s="1"/>
  <c r="N2261"/>
  <c r="N2260"/>
  <c r="L2258"/>
  <c r="N2258" s="1"/>
  <c r="N2257"/>
  <c r="N2256"/>
  <c r="N2255"/>
  <c r="N2254"/>
  <c r="N2253"/>
  <c r="L2251"/>
  <c r="N2251" s="1"/>
  <c r="N2250"/>
  <c r="L2248"/>
  <c r="N2248" s="1"/>
  <c r="N2247"/>
  <c r="M2245"/>
  <c r="L2245"/>
  <c r="N2244"/>
  <c r="N2234"/>
  <c r="L2228"/>
  <c r="N2228" s="1"/>
  <c r="N2227"/>
  <c r="N2226"/>
  <c r="N2225"/>
  <c r="L2223"/>
  <c r="N2223" s="1"/>
  <c r="N2222"/>
  <c r="N2221"/>
  <c r="N2220"/>
  <c r="N2219"/>
  <c r="L2217"/>
  <c r="N2217" s="1"/>
  <c r="N2216"/>
  <c r="L2214"/>
  <c r="N2214" s="1"/>
  <c r="N2213"/>
  <c r="L2197"/>
  <c r="N2197" s="1"/>
  <c r="N2196"/>
  <c r="N2195"/>
  <c r="N2191"/>
  <c r="N2190"/>
  <c r="L2182"/>
  <c r="N2182" s="1"/>
  <c r="N2181"/>
  <c r="N2180"/>
  <c r="N2179"/>
  <c r="N2178"/>
  <c r="M2173"/>
  <c r="L2173"/>
  <c r="N2171"/>
  <c r="L2169"/>
  <c r="N2169" s="1"/>
  <c r="N2168"/>
  <c r="M2166"/>
  <c r="N2165"/>
  <c r="N2164"/>
  <c r="N2163"/>
  <c r="N2162"/>
  <c r="N2161"/>
  <c r="N2160"/>
  <c r="N2159"/>
  <c r="N2158"/>
  <c r="N2157"/>
  <c r="N2156"/>
  <c r="N2153"/>
  <c r="N2152"/>
  <c r="N2151"/>
  <c r="N2150"/>
  <c r="N2149"/>
  <c r="N2148"/>
  <c r="N2147"/>
  <c r="N2146"/>
  <c r="N2145"/>
  <c r="N2144"/>
  <c r="N2143"/>
  <c r="N2142"/>
  <c r="N2141"/>
  <c r="N2140"/>
  <c r="N2139"/>
  <c r="N2138"/>
  <c r="N2137"/>
  <c r="N2136"/>
  <c r="N2134"/>
  <c r="N2133"/>
  <c r="N2132"/>
  <c r="N2131"/>
  <c r="N2130"/>
  <c r="L2128"/>
  <c r="N2128" s="1"/>
  <c r="N2127"/>
  <c r="L2125"/>
  <c r="N2125" s="1"/>
  <c r="N2124"/>
  <c r="L2122"/>
  <c r="N2122" s="1"/>
  <c r="N2121"/>
  <c r="M2116"/>
  <c r="N2115"/>
  <c r="N2114"/>
  <c r="N2113"/>
  <c r="N2112"/>
  <c r="N2111"/>
  <c r="N2110"/>
  <c r="N2109"/>
  <c r="N2108"/>
  <c r="N2107"/>
  <c r="N2106"/>
  <c r="N2105"/>
  <c r="N2104"/>
  <c r="N2103"/>
  <c r="N2102"/>
  <c r="N2101"/>
  <c r="N2100"/>
  <c r="N2096"/>
  <c r="M2094"/>
  <c r="L2094"/>
  <c r="N2092"/>
  <c r="N2091"/>
  <c r="N2090"/>
  <c r="N2089"/>
  <c r="N2088"/>
  <c r="N2087"/>
  <c r="N2086"/>
  <c r="N2085"/>
  <c r="N2084"/>
  <c r="N2083"/>
  <c r="N2082"/>
  <c r="N2081"/>
  <c r="N2080"/>
  <c r="N2079"/>
  <c r="N2078"/>
  <c r="N2077"/>
  <c r="N2076"/>
  <c r="N2075"/>
  <c r="N2074"/>
  <c r="N2073"/>
  <c r="N2072"/>
  <c r="N2071"/>
  <c r="N2070"/>
  <c r="N2069"/>
  <c r="N2068"/>
  <c r="N2067"/>
  <c r="N2066"/>
  <c r="N2065"/>
  <c r="N2064"/>
  <c r="N2063"/>
  <c r="N2062"/>
  <c r="N2061"/>
  <c r="N2060"/>
  <c r="N2059"/>
  <c r="N2058"/>
  <c r="N2057"/>
  <c r="N2056"/>
  <c r="N2055"/>
  <c r="N2054"/>
  <c r="N2053"/>
  <c r="N2052"/>
  <c r="N2051"/>
  <c r="N2049"/>
  <c r="N2048"/>
  <c r="N2047"/>
  <c r="N2046"/>
  <c r="N2045"/>
  <c r="N2044"/>
  <c r="N2043"/>
  <c r="N2042"/>
  <c r="N2040"/>
  <c r="N2039"/>
  <c r="N2038"/>
  <c r="N2037"/>
  <c r="N2036"/>
  <c r="N2031"/>
  <c r="N2030"/>
  <c r="N2029"/>
  <c r="N2028"/>
  <c r="N2027"/>
  <c r="N2024"/>
  <c r="N2023"/>
  <c r="N2022"/>
  <c r="N2021"/>
  <c r="N2020"/>
  <c r="N2012"/>
  <c r="N2011"/>
  <c r="N2010"/>
  <c r="N2009"/>
  <c r="N2008"/>
  <c r="N2007"/>
  <c r="N2006"/>
  <c r="N2005"/>
  <c r="N2004"/>
  <c r="N2003"/>
  <c r="N2002"/>
  <c r="N2001"/>
  <c r="N2000"/>
  <c r="N1999"/>
  <c r="N1998"/>
  <c r="N1997"/>
  <c r="N1996"/>
  <c r="N1995"/>
  <c r="N1994"/>
  <c r="N1993"/>
  <c r="N1992"/>
  <c r="N1991"/>
  <c r="N1990"/>
  <c r="N1989"/>
  <c r="N1988"/>
  <c r="N1987"/>
  <c r="N1986"/>
  <c r="N1985"/>
  <c r="N1984"/>
  <c r="N1983"/>
  <c r="N1982"/>
  <c r="N1981"/>
  <c r="N1980"/>
  <c r="N1979"/>
  <c r="N1978"/>
  <c r="N1977"/>
  <c r="N1976"/>
  <c r="N1975"/>
  <c r="N1974"/>
  <c r="N1973"/>
  <c r="N1972"/>
  <c r="N1971"/>
  <c r="N1970"/>
  <c r="N1969"/>
  <c r="N1968"/>
  <c r="N1967"/>
  <c r="N1966"/>
  <c r="N1965"/>
  <c r="N1964"/>
  <c r="N1963"/>
  <c r="N1962"/>
  <c r="N1961"/>
  <c r="N1958"/>
  <c r="N1957"/>
  <c r="L1955"/>
  <c r="N1955" s="1"/>
  <c r="N1954"/>
  <c r="N1953"/>
  <c r="L1943"/>
  <c r="N1943" s="1"/>
  <c r="N1942"/>
  <c r="L1940"/>
  <c r="N1940" s="1"/>
  <c r="N1939"/>
  <c r="L1937"/>
  <c r="N1937" s="1"/>
  <c r="N1936"/>
  <c r="N1935"/>
  <c r="N1934"/>
  <c r="M1929"/>
  <c r="L1929"/>
  <c r="N1928"/>
  <c r="N1927"/>
  <c r="N1926"/>
  <c r="N1925"/>
  <c r="N1924"/>
  <c r="N1923"/>
  <c r="L1918"/>
  <c r="N1917"/>
  <c r="L1915"/>
  <c r="N1915" s="1"/>
  <c r="N1914"/>
  <c r="N1913"/>
  <c r="M1909"/>
  <c r="L1909"/>
  <c r="N1868"/>
  <c r="L1866"/>
  <c r="N1866" s="1"/>
  <c r="N1865"/>
  <c r="N1864"/>
  <c r="N1863"/>
  <c r="N1862"/>
  <c r="N1861"/>
  <c r="N1858"/>
  <c r="L1852"/>
  <c r="N1852" s="1"/>
  <c r="N1851"/>
  <c r="N1846"/>
  <c r="L1844"/>
  <c r="N1844" s="1"/>
  <c r="N1843"/>
  <c r="N1842"/>
  <c r="N1841"/>
  <c r="N1840"/>
  <c r="N1835"/>
  <c r="N1834"/>
  <c r="M1832"/>
  <c r="N1831"/>
  <c r="L1829"/>
  <c r="N1829" s="1"/>
  <c r="N1828"/>
  <c r="L1826"/>
  <c r="N1826" s="1"/>
  <c r="N1825"/>
  <c r="L1823"/>
  <c r="N1823" s="1"/>
  <c r="N1822"/>
  <c r="N1821"/>
  <c r="L1819"/>
  <c r="N1819" s="1"/>
  <c r="N1818"/>
  <c r="L1816"/>
  <c r="N1816" s="1"/>
  <c r="N1815"/>
  <c r="L1813"/>
  <c r="N1813" s="1"/>
  <c r="N1812"/>
  <c r="L1810"/>
  <c r="N1810" s="1"/>
  <c r="N1808"/>
  <c r="L1806"/>
  <c r="N1806" s="1"/>
  <c r="N1805"/>
  <c r="M1803"/>
  <c r="L1803"/>
  <c r="N1802"/>
  <c r="N1801"/>
  <c r="N1800"/>
  <c r="N1799"/>
  <c r="N1798"/>
  <c r="N1797"/>
  <c r="L1795"/>
  <c r="N1794"/>
  <c r="N1793"/>
  <c r="N1792"/>
  <c r="N1791"/>
  <c r="N1790"/>
  <c r="N1787"/>
  <c r="N1786"/>
  <c r="N1785"/>
  <c r="N1784"/>
  <c r="N1783"/>
  <c r="N1779"/>
  <c r="N1778"/>
  <c r="N1774"/>
  <c r="N1771"/>
  <c r="N1770"/>
  <c r="N1766"/>
  <c r="L1763"/>
  <c r="N1763" s="1"/>
  <c r="N1762"/>
  <c r="L1757"/>
  <c r="N1756"/>
  <c r="N1754"/>
  <c r="N1751"/>
  <c r="L1748"/>
  <c r="N1748" s="1"/>
  <c r="N1747"/>
  <c r="N1745"/>
  <c r="N1744"/>
  <c r="M1742"/>
  <c r="L1742"/>
  <c r="N1741"/>
  <c r="N1740"/>
  <c r="N1739"/>
  <c r="N1738"/>
  <c r="N1737"/>
  <c r="N1736"/>
  <c r="N1735"/>
  <c r="N1734"/>
  <c r="N1733"/>
  <c r="M1731"/>
  <c r="L1731"/>
  <c r="N1730"/>
  <c r="N1729"/>
  <c r="N1728"/>
  <c r="N1725"/>
  <c r="L1723"/>
  <c r="N1723" s="1"/>
  <c r="N1722"/>
  <c r="M1720"/>
  <c r="L1720"/>
  <c r="N1718"/>
  <c r="N1715"/>
  <c r="N1714"/>
  <c r="N1713"/>
  <c r="N1712"/>
  <c r="N1711"/>
  <c r="N1710"/>
  <c r="N1709"/>
  <c r="L1707"/>
  <c r="N1707" s="1"/>
  <c r="N1706"/>
  <c r="L1704"/>
  <c r="N1704" s="1"/>
  <c r="N1702"/>
  <c r="L1700"/>
  <c r="N1700" s="1"/>
  <c r="N1699"/>
  <c r="L1696"/>
  <c r="N1696" s="1"/>
  <c r="N1695"/>
  <c r="L1693"/>
  <c r="N1693" s="1"/>
  <c r="N1692"/>
  <c r="N1691"/>
  <c r="M1689"/>
  <c r="L1689"/>
  <c r="N1688"/>
  <c r="L1683"/>
  <c r="N1683" s="1"/>
  <c r="N1682"/>
  <c r="N1681"/>
  <c r="N1677"/>
  <c r="N1674"/>
  <c r="N1673"/>
  <c r="N1672"/>
  <c r="N1671"/>
  <c r="N1669"/>
  <c r="N1668"/>
  <c r="L1666"/>
  <c r="N1666" s="1"/>
  <c r="N1665"/>
  <c r="L1663"/>
  <c r="N1663" s="1"/>
  <c r="N1662"/>
  <c r="L1660"/>
  <c r="N1660" s="1"/>
  <c r="N1659"/>
  <c r="N1656"/>
  <c r="L1654"/>
  <c r="N1654" s="1"/>
  <c r="N1653"/>
  <c r="M1647"/>
  <c r="L1647"/>
  <c r="N1646"/>
  <c r="M1641"/>
  <c r="L1641"/>
  <c r="N1640"/>
  <c r="N1639"/>
  <c r="M1636"/>
  <c r="N1621"/>
  <c r="L1618"/>
  <c r="N1618" s="1"/>
  <c r="N1617"/>
  <c r="L1613"/>
  <c r="N1613" s="1"/>
  <c r="N1612"/>
  <c r="L1610"/>
  <c r="N1610" s="1"/>
  <c r="N1609"/>
  <c r="N1608"/>
  <c r="M1606"/>
  <c r="L1606"/>
  <c r="N1605"/>
  <c r="N1604"/>
  <c r="N1595"/>
  <c r="N1592"/>
  <c r="N1582"/>
  <c r="N1580"/>
  <c r="N1579"/>
  <c r="N1578"/>
  <c r="N1577"/>
  <c r="N1576"/>
  <c r="N1575"/>
  <c r="N1574"/>
  <c r="N1573"/>
  <c r="N1572"/>
  <c r="N1571"/>
  <c r="N1570"/>
  <c r="N1568"/>
  <c r="N1567"/>
  <c r="N1566"/>
  <c r="N1565"/>
  <c r="N1564"/>
  <c r="N1563"/>
  <c r="N1562"/>
  <c r="N1561"/>
  <c r="N1560"/>
  <c r="N1559"/>
  <c r="L1557"/>
  <c r="N1557" s="1"/>
  <c r="N1556"/>
  <c r="N1551"/>
  <c r="N1550"/>
  <c r="N1549"/>
  <c r="M1547"/>
  <c r="L1547"/>
  <c r="N1546"/>
  <c r="N1545"/>
  <c r="N1544"/>
  <c r="N1543"/>
  <c r="N1542"/>
  <c r="N1540"/>
  <c r="N1539"/>
  <c r="N1538"/>
  <c r="N1537"/>
  <c r="L1535"/>
  <c r="N1535" s="1"/>
  <c r="N1534"/>
  <c r="N1532"/>
  <c r="N1531"/>
  <c r="N1528"/>
  <c r="N1527"/>
  <c r="N1526"/>
  <c r="N1525"/>
  <c r="N1524"/>
  <c r="N1523"/>
  <c r="N1522"/>
  <c r="L1520"/>
  <c r="N1518"/>
  <c r="N1517"/>
  <c r="M1515"/>
  <c r="L1515"/>
  <c r="N1514"/>
  <c r="N1513"/>
  <c r="N1512"/>
  <c r="N1511"/>
  <c r="N1510"/>
  <c r="M1508"/>
  <c r="L1508"/>
  <c r="N1507"/>
  <c r="N1506"/>
  <c r="N1505"/>
  <c r="N1501"/>
  <c r="L1499"/>
  <c r="N1499" s="1"/>
  <c r="N1498"/>
  <c r="L1496"/>
  <c r="N1496" s="1"/>
  <c r="N1495"/>
  <c r="N1494"/>
  <c r="N1493"/>
  <c r="N1492"/>
  <c r="N1491"/>
  <c r="N1489"/>
  <c r="N1488"/>
  <c r="N1487"/>
  <c r="N1486"/>
  <c r="N1485"/>
  <c r="N1484"/>
  <c r="N1483"/>
  <c r="N1482"/>
  <c r="L1480"/>
  <c r="N1480" s="1"/>
  <c r="N1479"/>
  <c r="M1477"/>
  <c r="L1477"/>
  <c r="N1476"/>
  <c r="N1469"/>
  <c r="M1467"/>
  <c r="L1467"/>
  <c r="N1466"/>
  <c r="N1465"/>
  <c r="N1464"/>
  <c r="N1463"/>
  <c r="N1462"/>
  <c r="N1461"/>
  <c r="N1459"/>
  <c r="N1458"/>
  <c r="N1457"/>
  <c r="N1454"/>
  <c r="N1453"/>
  <c r="N1452"/>
  <c r="N1451"/>
  <c r="N1450"/>
  <c r="N1449"/>
  <c r="N1448"/>
  <c r="N1447"/>
  <c r="N1446"/>
  <c r="N1445"/>
  <c r="N1444"/>
  <c r="N1443"/>
  <c r="N1442"/>
  <c r="N1441"/>
  <c r="N1440"/>
  <c r="N1439"/>
  <c r="N1438"/>
  <c r="N1437"/>
  <c r="N1435"/>
  <c r="N1434"/>
  <c r="N1433"/>
  <c r="N1432"/>
  <c r="N1431"/>
  <c r="N1430"/>
  <c r="N1429"/>
  <c r="N1428"/>
  <c r="N1427"/>
  <c r="N1425"/>
  <c r="N1424"/>
  <c r="N1423"/>
  <c r="N1421"/>
  <c r="L1419"/>
  <c r="N1419" s="1"/>
  <c r="N1418"/>
  <c r="N1417"/>
  <c r="N1416"/>
  <c r="N1415"/>
  <c r="N1413"/>
  <c r="N1412"/>
  <c r="N1411"/>
  <c r="N1410"/>
  <c r="M1408"/>
  <c r="L1408"/>
  <c r="N1407"/>
  <c r="N1406"/>
  <c r="N1404"/>
  <c r="M1402"/>
  <c r="N1138"/>
  <c r="L1133"/>
  <c r="N1132"/>
  <c r="L1130"/>
  <c r="N1129"/>
  <c r="L1127"/>
  <c r="N1127" s="1"/>
  <c r="N1126"/>
  <c r="L1124"/>
  <c r="N1124" s="1"/>
  <c r="N1123"/>
  <c r="N1122"/>
  <c r="L1120"/>
  <c r="N1120" s="1"/>
  <c r="N1119"/>
  <c r="N1113"/>
  <c r="N1112"/>
  <c r="M1110"/>
  <c r="L1110"/>
  <c r="N1109"/>
  <c r="N1108"/>
  <c r="N1107"/>
  <c r="N1106"/>
  <c r="N1105"/>
  <c r="N1104"/>
  <c r="N1103"/>
  <c r="N1102"/>
  <c r="L1100"/>
  <c r="N1100" s="1"/>
  <c r="N1099"/>
  <c r="N1098"/>
  <c r="M1096"/>
  <c r="L1096"/>
  <c r="N1095"/>
  <c r="N1094"/>
  <c r="N1093"/>
  <c r="N1091"/>
  <c r="M1089"/>
  <c r="L1089"/>
  <c r="N1088"/>
  <c r="N1087"/>
  <c r="M1085"/>
  <c r="L1085"/>
  <c r="N1084"/>
  <c r="M1082"/>
  <c r="L1082"/>
  <c r="N1078"/>
  <c r="N1077"/>
  <c r="N1075"/>
  <c r="N1073"/>
  <c r="N1071"/>
  <c r="N1070"/>
  <c r="N1069"/>
  <c r="N1068"/>
  <c r="N1067"/>
  <c r="N1066"/>
  <c r="N1064"/>
  <c r="N1062"/>
  <c r="N1061"/>
  <c r="N1060"/>
  <c r="N1058"/>
  <c r="N1056"/>
  <c r="M1054"/>
  <c r="L1054"/>
  <c r="N1053"/>
  <c r="L1050"/>
  <c r="N1050" s="1"/>
  <c r="N1049"/>
  <c r="L1044"/>
  <c r="N1044" s="1"/>
  <c r="N1043"/>
  <c r="N1037"/>
  <c r="L1032"/>
  <c r="N1032" s="1"/>
  <c r="N1031"/>
  <c r="L1029"/>
  <c r="N1028"/>
  <c r="N1027"/>
  <c r="N1026"/>
  <c r="N981"/>
  <c r="N980"/>
  <c r="N979"/>
  <c r="N978"/>
  <c r="L974"/>
  <c r="N973"/>
  <c r="L968"/>
  <c r="N967"/>
  <c r="N966"/>
  <c r="N965"/>
  <c r="N964"/>
  <c r="N963"/>
  <c r="N962"/>
  <c r="N961"/>
  <c r="N960"/>
  <c r="N959"/>
  <c r="L957"/>
  <c r="N956"/>
  <c r="N955"/>
  <c r="L953"/>
  <c r="N952"/>
  <c r="N949"/>
  <c r="L946"/>
  <c r="N945"/>
  <c r="L940"/>
  <c r="N939"/>
  <c r="L937"/>
  <c r="N936"/>
  <c r="L934"/>
  <c r="N934" s="1"/>
  <c r="N933"/>
  <c r="L931"/>
  <c r="N930"/>
  <c r="N929"/>
  <c r="N928"/>
  <c r="L926"/>
  <c r="N926" s="1"/>
  <c r="N925"/>
  <c r="L920"/>
  <c r="N920" s="1"/>
  <c r="N919"/>
  <c r="M917"/>
  <c r="L917"/>
  <c r="N916"/>
  <c r="N915"/>
  <c r="N859"/>
  <c r="L857"/>
  <c r="N857" s="1"/>
  <c r="N856"/>
  <c r="N855"/>
  <c r="L853"/>
  <c r="N853" s="1"/>
  <c r="N852"/>
  <c r="N851"/>
  <c r="L849"/>
  <c r="N849" s="1"/>
  <c r="N848"/>
  <c r="N847"/>
  <c r="N846"/>
  <c r="N843"/>
  <c r="N840"/>
  <c r="N836"/>
  <c r="L833"/>
  <c r="N833" s="1"/>
  <c r="N832"/>
  <c r="L830"/>
  <c r="N830" s="1"/>
  <c r="N829"/>
  <c r="M827"/>
  <c r="L827"/>
  <c r="N825"/>
  <c r="N824"/>
  <c r="N823"/>
  <c r="N822"/>
  <c r="N821"/>
  <c r="N820"/>
  <c r="N819"/>
  <c r="N818"/>
  <c r="N817"/>
  <c r="N815"/>
  <c r="N814"/>
  <c r="N811"/>
  <c r="N810"/>
  <c r="N809"/>
  <c r="L807"/>
  <c r="N807" s="1"/>
  <c r="N806"/>
  <c r="L801"/>
  <c r="N801" s="1"/>
  <c r="N800"/>
  <c r="L798"/>
  <c r="N798" s="1"/>
  <c r="N797"/>
  <c r="N796"/>
  <c r="L794"/>
  <c r="N794" s="1"/>
  <c r="N793"/>
  <c r="M791"/>
  <c r="N790"/>
  <c r="N785"/>
  <c r="N784"/>
  <c r="N783"/>
  <c r="N782"/>
  <c r="N781"/>
  <c r="N779"/>
  <c r="N778"/>
  <c r="N777"/>
  <c r="N776"/>
  <c r="N775"/>
  <c r="N774"/>
  <c r="L772"/>
  <c r="N772" s="1"/>
  <c r="N770"/>
  <c r="M768"/>
  <c r="L768"/>
  <c r="N767"/>
  <c r="N766"/>
  <c r="N765"/>
  <c r="N764"/>
  <c r="N763"/>
  <c r="N762"/>
  <c r="N761"/>
  <c r="N760"/>
  <c r="L758"/>
  <c r="N758" s="1"/>
  <c r="N757"/>
  <c r="N754"/>
  <c r="L751"/>
  <c r="N751" s="1"/>
  <c r="N750"/>
  <c r="L748"/>
  <c r="N748" s="1"/>
  <c r="N747"/>
  <c r="L745"/>
  <c r="N745" s="1"/>
  <c r="N744"/>
  <c r="N741"/>
  <c r="N740"/>
  <c r="N739"/>
  <c r="L737"/>
  <c r="N737" s="1"/>
  <c r="N736"/>
  <c r="L730"/>
  <c r="N730" s="1"/>
  <c r="N729"/>
  <c r="N728"/>
  <c r="L725"/>
  <c r="N725" s="1"/>
  <c r="N724"/>
  <c r="N723"/>
  <c r="M721"/>
  <c r="L721"/>
  <c r="N719"/>
  <c r="N718"/>
  <c r="N712"/>
  <c r="N709"/>
  <c r="N708"/>
  <c r="N707"/>
  <c r="N705"/>
  <c r="N704"/>
  <c r="N703"/>
  <c r="N702"/>
  <c r="N700"/>
  <c r="N696"/>
  <c r="N694"/>
  <c r="N691"/>
  <c r="N689"/>
  <c r="N688"/>
  <c r="M683"/>
  <c r="N683" s="1"/>
  <c r="N682"/>
  <c r="M680"/>
  <c r="N679"/>
  <c r="N678"/>
  <c r="N677"/>
  <c r="N676"/>
  <c r="N675"/>
  <c r="N674"/>
  <c r="N673"/>
  <c r="N672"/>
  <c r="N671"/>
  <c r="N670"/>
  <c r="N669"/>
  <c r="L667"/>
  <c r="N667" s="1"/>
  <c r="N666"/>
  <c r="N665"/>
  <c r="L663"/>
  <c r="N663" s="1"/>
  <c r="N662"/>
  <c r="N661"/>
  <c r="L659"/>
  <c r="N659" s="1"/>
  <c r="N658"/>
  <c r="N657"/>
  <c r="L655"/>
  <c r="N655" s="1"/>
  <c r="N654"/>
  <c r="N653"/>
  <c r="L651"/>
  <c r="N651" s="1"/>
  <c r="N650"/>
  <c r="N649"/>
  <c r="L647"/>
  <c r="N647" s="1"/>
  <c r="N646"/>
  <c r="N645"/>
  <c r="L643"/>
  <c r="N643" s="1"/>
  <c r="N642"/>
  <c r="N641"/>
  <c r="L639"/>
  <c r="N639" s="1"/>
  <c r="N638"/>
  <c r="N637"/>
  <c r="L635"/>
  <c r="N635" s="1"/>
  <c r="N634"/>
  <c r="N633"/>
  <c r="N627"/>
  <c r="N626"/>
  <c r="N625"/>
  <c r="N624"/>
  <c r="N623"/>
  <c r="M621"/>
  <c r="L621"/>
  <c r="N620"/>
  <c r="N619"/>
  <c r="N617"/>
  <c r="N616"/>
  <c r="M614"/>
  <c r="L614"/>
  <c r="N612"/>
  <c r="N608"/>
  <c r="N607"/>
  <c r="N604"/>
  <c r="N603"/>
  <c r="N602"/>
  <c r="N601"/>
  <c r="N600"/>
  <c r="N599"/>
  <c r="N598"/>
  <c r="N596"/>
  <c r="N595"/>
  <c r="N594"/>
  <c r="N593"/>
  <c r="N592"/>
  <c r="N591"/>
  <c r="N590"/>
  <c r="N588"/>
  <c r="N584"/>
  <c r="N581"/>
  <c r="N580"/>
  <c r="N579"/>
  <c r="N578"/>
  <c r="N577"/>
  <c r="N576"/>
  <c r="N575"/>
  <c r="N574"/>
  <c r="N573"/>
  <c r="N572"/>
  <c r="N571"/>
  <c r="N570"/>
  <c r="L568"/>
  <c r="N568" s="1"/>
  <c r="N567"/>
  <c r="N566"/>
  <c r="N563"/>
  <c r="N562"/>
  <c r="N561"/>
  <c r="L558"/>
  <c r="N558" s="1"/>
  <c r="N557"/>
  <c r="N552"/>
  <c r="N554" s="1"/>
  <c r="L549"/>
  <c r="N549" s="1"/>
  <c r="N548"/>
  <c r="N544"/>
  <c r="N543"/>
  <c r="N542"/>
  <c r="N540"/>
  <c r="N539"/>
  <c r="N538"/>
  <c r="N537"/>
  <c r="N536"/>
  <c r="N535"/>
  <c r="N534"/>
  <c r="N533"/>
  <c r="N532"/>
  <c r="N531"/>
  <c r="L529"/>
  <c r="N529" s="1"/>
  <c r="N528"/>
  <c r="N527"/>
  <c r="N526"/>
  <c r="L524"/>
  <c r="N524" s="1"/>
  <c r="N523"/>
  <c r="N522"/>
  <c r="L520"/>
  <c r="N520" s="1"/>
  <c r="N519"/>
  <c r="L517"/>
  <c r="N517" s="1"/>
  <c r="N516"/>
  <c r="N515"/>
  <c r="N512"/>
  <c r="N511"/>
  <c r="M509"/>
  <c r="L509"/>
  <c r="N490"/>
  <c r="L488"/>
  <c r="N488" s="1"/>
  <c r="N487"/>
  <c r="N485"/>
  <c r="N484"/>
  <c r="L482"/>
  <c r="N482" s="1"/>
  <c r="N481"/>
  <c r="M479"/>
  <c r="L479"/>
  <c r="N478"/>
  <c r="N477"/>
  <c r="N476"/>
  <c r="N475"/>
  <c r="N474"/>
  <c r="M472"/>
  <c r="L472"/>
  <c r="N471"/>
  <c r="N470"/>
  <c r="L468"/>
  <c r="N468" s="1"/>
  <c r="N467"/>
  <c r="N466"/>
  <c r="M464"/>
  <c r="L464"/>
  <c r="N462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M442"/>
  <c r="L442"/>
  <c r="N441"/>
  <c r="N439"/>
  <c r="N438"/>
  <c r="N437"/>
  <c r="N436"/>
  <c r="N435"/>
  <c r="N434"/>
  <c r="N433"/>
  <c r="N432"/>
  <c r="M430"/>
  <c r="L430"/>
  <c r="N429"/>
  <c r="N428"/>
  <c r="N427"/>
  <c r="N426"/>
  <c r="N425"/>
  <c r="N422"/>
  <c r="N421"/>
  <c r="N420"/>
  <c r="N419"/>
  <c r="N418"/>
  <c r="N417"/>
  <c r="N415"/>
  <c r="N414"/>
  <c r="N413"/>
  <c r="L411"/>
  <c r="M370"/>
  <c r="L370"/>
  <c r="N369"/>
  <c r="N367"/>
  <c r="L365"/>
  <c r="N365" s="1"/>
  <c r="N364"/>
  <c r="M362"/>
  <c r="L362"/>
  <c r="N361"/>
  <c r="N360"/>
  <c r="M358"/>
  <c r="L358"/>
  <c r="N357"/>
  <c r="M355"/>
  <c r="L355"/>
  <c r="N354"/>
  <c r="N353"/>
  <c r="N352"/>
  <c r="N351"/>
  <c r="N350"/>
  <c r="N349"/>
  <c r="N348"/>
  <c r="N347"/>
  <c r="N346"/>
  <c r="N345"/>
  <c r="N344"/>
  <c r="N343"/>
  <c r="N342"/>
  <c r="N338"/>
  <c r="N337"/>
  <c r="N335"/>
  <c r="N334"/>
  <c r="N333"/>
  <c r="N332"/>
  <c r="N331"/>
  <c r="N330"/>
  <c r="N329"/>
  <c r="N328"/>
  <c r="N327"/>
  <c r="N326"/>
  <c r="N323"/>
  <c r="N324" s="1"/>
  <c r="N316"/>
  <c r="N315"/>
  <c r="M313"/>
  <c r="L313"/>
  <c r="N312"/>
  <c r="N313" s="1"/>
  <c r="M310"/>
  <c r="L310"/>
  <c r="N309"/>
  <c r="N307"/>
  <c r="N305"/>
  <c r="N303"/>
  <c r="M300"/>
  <c r="L300"/>
  <c r="N299"/>
  <c r="N298"/>
  <c r="N297"/>
  <c r="N296"/>
  <c r="N293"/>
  <c r="N290"/>
  <c r="N289"/>
  <c r="M281"/>
  <c r="L281"/>
  <c r="N280"/>
  <c r="N279"/>
  <c r="N278"/>
  <c r="N276"/>
  <c r="N275"/>
  <c r="N274"/>
  <c r="N273"/>
  <c r="N272"/>
  <c r="M270"/>
  <c r="L270"/>
  <c r="N267"/>
  <c r="N264"/>
  <c r="N262"/>
  <c r="N261"/>
  <c r="N260"/>
  <c r="N259"/>
  <c r="N258"/>
  <c r="N257"/>
  <c r="N256"/>
  <c r="N253"/>
  <c r="N222"/>
  <c r="N221"/>
  <c r="N220"/>
  <c r="N219"/>
  <c r="N218"/>
  <c r="N217"/>
  <c r="N216"/>
  <c r="N215"/>
  <c r="N214"/>
  <c r="M211"/>
  <c r="L211"/>
  <c r="N210"/>
  <c r="N211" s="1"/>
  <c r="M201"/>
  <c r="L201"/>
  <c r="N200"/>
  <c r="N201" s="1"/>
  <c r="N197"/>
  <c r="N192"/>
  <c r="N191"/>
  <c r="N190"/>
  <c r="N189"/>
  <c r="N188"/>
  <c r="N187"/>
  <c r="N186"/>
  <c r="N185"/>
  <c r="N184"/>
  <c r="N182"/>
  <c r="N181"/>
  <c r="N180"/>
  <c r="N179"/>
  <c r="N178"/>
  <c r="N177"/>
  <c r="N176"/>
  <c r="N175"/>
  <c r="N169"/>
  <c r="N167"/>
  <c r="N166"/>
  <c r="N165"/>
  <c r="N162"/>
  <c r="N161"/>
  <c r="N159"/>
  <c r="N156"/>
  <c r="N155"/>
  <c r="N153"/>
  <c r="N152"/>
  <c r="N151"/>
  <c r="N150"/>
  <c r="N149"/>
  <c r="N148"/>
  <c r="N147"/>
  <c r="N146"/>
  <c r="N145"/>
  <c r="N144"/>
  <c r="N143"/>
  <c r="N141"/>
  <c r="N140"/>
  <c r="M138"/>
  <c r="L138"/>
  <c r="N137"/>
  <c r="N135"/>
  <c r="N133"/>
  <c r="M131"/>
  <c r="L131"/>
  <c r="N130"/>
  <c r="N129"/>
  <c r="N128"/>
  <c r="N104"/>
  <c r="N98"/>
  <c r="N99" s="1"/>
  <c r="N94"/>
  <c r="N91"/>
  <c r="N90"/>
  <c r="N89"/>
  <c r="N88"/>
  <c r="N86"/>
  <c r="N85"/>
  <c r="N84"/>
  <c r="N82"/>
  <c r="N81"/>
  <c r="N80"/>
  <c r="N63"/>
  <c r="N59"/>
  <c r="N58"/>
  <c r="N57"/>
  <c r="N56"/>
  <c r="N55"/>
  <c r="N54"/>
  <c r="L52"/>
  <c r="N51"/>
  <c r="N50"/>
  <c r="N42"/>
  <c r="N44" s="1"/>
  <c r="L40"/>
  <c r="N39"/>
  <c r="N40" s="1"/>
  <c r="L37"/>
  <c r="N36"/>
  <c r="N37" s="1"/>
  <c r="N30"/>
  <c r="N31" s="1"/>
  <c r="M28"/>
  <c r="L28"/>
  <c r="N25"/>
  <c r="N22"/>
  <c r="N20"/>
  <c r="N19"/>
  <c r="M9"/>
  <c r="L9"/>
  <c r="N8"/>
  <c r="N7"/>
  <c r="Q2514" l="1"/>
  <c r="Q2467"/>
  <c r="Q2468" s="1"/>
  <c r="N2514"/>
  <c r="L2398"/>
  <c r="M2398"/>
  <c r="N953"/>
  <c r="N1133"/>
  <c r="Q768"/>
  <c r="Q931"/>
  <c r="Q1909"/>
  <c r="Q1919" s="1"/>
  <c r="M1552"/>
  <c r="M1597"/>
  <c r="M1758"/>
  <c r="Q281"/>
  <c r="Q310"/>
  <c r="Q340"/>
  <c r="Q628"/>
  <c r="Q1597"/>
  <c r="Q2354"/>
  <c r="L1597"/>
  <c r="M319"/>
  <c r="Q2376"/>
  <c r="O319"/>
  <c r="N974"/>
  <c r="N1029"/>
  <c r="L319"/>
  <c r="Q126"/>
  <c r="Q223"/>
  <c r="Q300"/>
  <c r="Q318"/>
  <c r="Q355"/>
  <c r="P319"/>
  <c r="Q464"/>
  <c r="Q509"/>
  <c r="Q64"/>
  <c r="L100"/>
  <c r="N23"/>
  <c r="N52"/>
  <c r="N96"/>
  <c r="N1130"/>
  <c r="N1795"/>
  <c r="N1859"/>
  <c r="Q96"/>
  <c r="M2468"/>
  <c r="N64"/>
  <c r="O100"/>
  <c r="N2417"/>
  <c r="N2770"/>
  <c r="N2489"/>
  <c r="Q17"/>
  <c r="Q411"/>
  <c r="N72"/>
  <c r="P100"/>
  <c r="N2301"/>
  <c r="M1033"/>
  <c r="M100"/>
  <c r="Q99"/>
  <c r="Q72"/>
  <c r="N946"/>
  <c r="L2791"/>
  <c r="N1590"/>
  <c r="Q9"/>
  <c r="M2174"/>
  <c r="M1919"/>
  <c r="N17"/>
  <c r="N1636"/>
  <c r="N2467"/>
  <c r="Q1720"/>
  <c r="Q1758" s="1"/>
  <c r="N126"/>
  <c r="Q198"/>
  <c r="N198"/>
  <c r="N92"/>
  <c r="N60"/>
  <c r="N77"/>
  <c r="Q92"/>
  <c r="Q77"/>
  <c r="Q138"/>
  <c r="Q564"/>
  <c r="Q913"/>
  <c r="Q131"/>
  <c r="Q1024"/>
  <c r="Q546"/>
  <c r="Q1114"/>
  <c r="Q1115" s="1"/>
  <c r="Q2173"/>
  <c r="Q2174" s="1"/>
  <c r="Q2499"/>
  <c r="Q2584"/>
  <c r="Q2844"/>
  <c r="Q2848" s="1"/>
  <c r="Q1029"/>
  <c r="Q2581"/>
  <c r="Q2610"/>
  <c r="Q1547"/>
  <c r="Q1552" s="1"/>
  <c r="Q2392"/>
  <c r="Q2398" s="1"/>
  <c r="N2584"/>
  <c r="M2354"/>
  <c r="L2848"/>
  <c r="L1033"/>
  <c r="L2468"/>
  <c r="M2791"/>
  <c r="N2392"/>
  <c r="L629"/>
  <c r="N1596"/>
  <c r="N1836"/>
  <c r="N838"/>
  <c r="N1139"/>
  <c r="N1583"/>
  <c r="N2353"/>
  <c r="L2354"/>
  <c r="N1593"/>
  <c r="N2193"/>
  <c r="L2174"/>
  <c r="L1758"/>
  <c r="N2188"/>
  <c r="N1951"/>
  <c r="N1587"/>
  <c r="N1644"/>
  <c r="N1752"/>
  <c r="N937"/>
  <c r="N1015"/>
  <c r="N2844"/>
  <c r="N362"/>
  <c r="N2719"/>
  <c r="N755"/>
  <c r="N931"/>
  <c r="N968"/>
  <c r="N791"/>
  <c r="N940"/>
  <c r="N957"/>
  <c r="N950"/>
  <c r="L1552"/>
  <c r="N370"/>
  <c r="N223"/>
  <c r="N340"/>
  <c r="N411"/>
  <c r="N1041"/>
  <c r="N1114"/>
  <c r="N1467"/>
  <c r="L1115"/>
  <c r="N1054"/>
  <c r="K1041"/>
  <c r="N1024"/>
  <c r="N982"/>
  <c r="N1647"/>
  <c r="N1689"/>
  <c r="N2245"/>
  <c r="N1082"/>
  <c r="N2529"/>
  <c r="N2578"/>
  <c r="M2848"/>
  <c r="N270"/>
  <c r="N628"/>
  <c r="N721"/>
  <c r="N680"/>
  <c r="N586"/>
  <c r="N546"/>
  <c r="N564"/>
  <c r="N509"/>
  <c r="N208"/>
  <c r="N479"/>
  <c r="N1606"/>
  <c r="N1742"/>
  <c r="N1929"/>
  <c r="N2610"/>
  <c r="N2614"/>
  <c r="N2790"/>
  <c r="N28"/>
  <c r="N614"/>
  <c r="N1096"/>
  <c r="N1547"/>
  <c r="N1832"/>
  <c r="N1909"/>
  <c r="N2094"/>
  <c r="N2116"/>
  <c r="N2382"/>
  <c r="N2555"/>
  <c r="N1508"/>
  <c r="N1408"/>
  <c r="N1089"/>
  <c r="N1085"/>
  <c r="M1115"/>
  <c r="N917"/>
  <c r="N768"/>
  <c r="N621"/>
  <c r="N358"/>
  <c r="N300"/>
  <c r="N138"/>
  <c r="M629"/>
  <c r="N318"/>
  <c r="N472"/>
  <c r="N827"/>
  <c r="N1402"/>
  <c r="N1515"/>
  <c r="N1641"/>
  <c r="N1720"/>
  <c r="L1919"/>
  <c r="N2166"/>
  <c r="N2337"/>
  <c r="N2499"/>
  <c r="L2376"/>
  <c r="N131"/>
  <c r="N281"/>
  <c r="N310"/>
  <c r="N430"/>
  <c r="N442"/>
  <c r="N1110"/>
  <c r="N355"/>
  <c r="N464"/>
  <c r="N913"/>
  <c r="N1477"/>
  <c r="N1731"/>
  <c r="N1803"/>
  <c r="N2506"/>
  <c r="N2581"/>
  <c r="N2600"/>
  <c r="N9"/>
  <c r="N1520"/>
  <c r="N1757"/>
  <c r="N1849"/>
  <c r="N1918"/>
  <c r="N2173"/>
  <c r="N2375"/>
  <c r="N2376" s="1"/>
  <c r="N2403"/>
  <c r="N2404" s="1"/>
  <c r="N2808"/>
  <c r="K2849"/>
  <c r="H2849"/>
  <c r="I2847"/>
  <c r="K2847" s="1"/>
  <c r="G2847"/>
  <c r="G2848" s="1"/>
  <c r="F2847"/>
  <c r="F2848" s="1"/>
  <c r="C2847"/>
  <c r="K2846"/>
  <c r="H2846"/>
  <c r="E2846"/>
  <c r="J2844"/>
  <c r="I2844"/>
  <c r="H2844"/>
  <c r="D2844"/>
  <c r="C2844"/>
  <c r="K2843"/>
  <c r="H2843"/>
  <c r="E2843"/>
  <c r="K2842"/>
  <c r="H2842"/>
  <c r="E2842"/>
  <c r="K2841"/>
  <c r="H2841"/>
  <c r="E2841"/>
  <c r="K2840"/>
  <c r="H2840"/>
  <c r="E2840"/>
  <c r="K2839"/>
  <c r="H2839"/>
  <c r="E2839"/>
  <c r="K2838"/>
  <c r="H2838"/>
  <c r="E2838"/>
  <c r="K2837"/>
  <c r="H2837"/>
  <c r="E2837"/>
  <c r="K2836"/>
  <c r="H2836"/>
  <c r="E2836"/>
  <c r="K2835"/>
  <c r="H2835"/>
  <c r="E2835"/>
  <c r="K2834"/>
  <c r="H2834"/>
  <c r="E2834"/>
  <c r="I2832"/>
  <c r="K2832" s="1"/>
  <c r="H2832"/>
  <c r="C2832"/>
  <c r="E2832" s="1"/>
  <c r="K2831"/>
  <c r="H2831"/>
  <c r="E2831"/>
  <c r="I2829"/>
  <c r="K2829" s="1"/>
  <c r="H2829"/>
  <c r="C2829"/>
  <c r="E2829" s="1"/>
  <c r="K2828"/>
  <c r="H2828"/>
  <c r="E2828"/>
  <c r="K2827"/>
  <c r="H2827"/>
  <c r="E2827"/>
  <c r="I2825"/>
  <c r="K2825" s="1"/>
  <c r="H2825"/>
  <c r="C2825"/>
  <c r="E2825" s="1"/>
  <c r="K2824"/>
  <c r="H2824"/>
  <c r="E2824"/>
  <c r="K2823"/>
  <c r="H2823"/>
  <c r="E2823"/>
  <c r="I2821"/>
  <c r="K2821" s="1"/>
  <c r="H2821"/>
  <c r="C2821"/>
  <c r="E2821" s="1"/>
  <c r="K2820"/>
  <c r="K2819"/>
  <c r="H2819"/>
  <c r="E2819"/>
  <c r="J2817"/>
  <c r="I2817"/>
  <c r="H2817"/>
  <c r="C2817"/>
  <c r="E2817" s="1"/>
  <c r="K2816"/>
  <c r="K2817" s="1"/>
  <c r="H2816"/>
  <c r="E2816"/>
  <c r="I2814"/>
  <c r="K2814" s="1"/>
  <c r="H2814"/>
  <c r="C2814"/>
  <c r="E2814" s="1"/>
  <c r="K2813"/>
  <c r="H2813"/>
  <c r="E2813"/>
  <c r="K2812"/>
  <c r="H2812"/>
  <c r="E2812"/>
  <c r="K2811"/>
  <c r="H2811"/>
  <c r="E2811"/>
  <c r="K2810"/>
  <c r="H2810"/>
  <c r="E2810"/>
  <c r="J2808"/>
  <c r="I2808"/>
  <c r="H2808"/>
  <c r="D2808"/>
  <c r="C2808"/>
  <c r="K2807"/>
  <c r="H2807"/>
  <c r="E2807"/>
  <c r="K2806"/>
  <c r="H2806"/>
  <c r="E2806"/>
  <c r="K2805"/>
  <c r="H2805"/>
  <c r="E2805"/>
  <c r="K2804"/>
  <c r="H2804"/>
  <c r="E2804"/>
  <c r="K2803"/>
  <c r="H2803"/>
  <c r="E2803"/>
  <c r="K2802"/>
  <c r="H2802"/>
  <c r="E2802"/>
  <c r="K2801"/>
  <c r="H2801"/>
  <c r="E2801"/>
  <c r="I2799"/>
  <c r="K2799" s="1"/>
  <c r="H2799"/>
  <c r="C2799"/>
  <c r="E2799" s="1"/>
  <c r="K2798"/>
  <c r="H2798"/>
  <c r="E2798"/>
  <c r="I2796"/>
  <c r="K2796" s="1"/>
  <c r="H2796"/>
  <c r="C2796"/>
  <c r="E2796" s="1"/>
  <c r="K2795"/>
  <c r="H2795"/>
  <c r="E2795"/>
  <c r="G2791"/>
  <c r="F2791"/>
  <c r="J2790"/>
  <c r="I2790"/>
  <c r="H2790"/>
  <c r="E2790"/>
  <c r="K2789"/>
  <c r="H2789"/>
  <c r="E2789"/>
  <c r="K2788"/>
  <c r="H2788"/>
  <c r="E2788"/>
  <c r="K2787"/>
  <c r="H2787"/>
  <c r="E2787"/>
  <c r="K2786"/>
  <c r="H2786"/>
  <c r="E2786"/>
  <c r="I2784"/>
  <c r="K2784" s="1"/>
  <c r="H2784"/>
  <c r="C2784"/>
  <c r="E2784" s="1"/>
  <c r="K2783"/>
  <c r="H2783"/>
  <c r="E2783"/>
  <c r="K2782"/>
  <c r="H2782"/>
  <c r="E2782"/>
  <c r="K2781"/>
  <c r="H2781"/>
  <c r="I2779"/>
  <c r="K2779" s="1"/>
  <c r="H2779"/>
  <c r="C2779"/>
  <c r="E2779" s="1"/>
  <c r="K2778"/>
  <c r="H2778"/>
  <c r="E2778"/>
  <c r="I2776"/>
  <c r="K2776" s="1"/>
  <c r="H2776"/>
  <c r="C2776"/>
  <c r="E2776" s="1"/>
  <c r="K2775"/>
  <c r="H2775"/>
  <c r="E2775"/>
  <c r="I2773"/>
  <c r="K2773" s="1"/>
  <c r="K2772"/>
  <c r="J2770"/>
  <c r="I2770"/>
  <c r="H2770"/>
  <c r="D2770"/>
  <c r="C2770"/>
  <c r="K2769"/>
  <c r="H2769"/>
  <c r="E2769"/>
  <c r="K2768"/>
  <c r="H2768"/>
  <c r="E2768"/>
  <c r="K2767"/>
  <c r="H2767"/>
  <c r="E2767"/>
  <c r="K2766"/>
  <c r="H2766"/>
  <c r="E2766"/>
  <c r="K2764"/>
  <c r="H2764"/>
  <c r="E2764"/>
  <c r="K2763"/>
  <c r="H2763"/>
  <c r="E2763"/>
  <c r="K2762"/>
  <c r="H2762"/>
  <c r="E2762"/>
  <c r="K2760"/>
  <c r="H2760"/>
  <c r="E2760"/>
  <c r="K2758"/>
  <c r="H2758"/>
  <c r="E2758"/>
  <c r="K2757"/>
  <c r="H2757"/>
  <c r="E2757"/>
  <c r="K2756"/>
  <c r="H2756"/>
  <c r="E2756"/>
  <c r="K2755"/>
  <c r="H2755"/>
  <c r="E2755"/>
  <c r="K2754"/>
  <c r="H2754"/>
  <c r="E2754"/>
  <c r="K2750"/>
  <c r="H2750"/>
  <c r="E2750"/>
  <c r="K2749"/>
  <c r="H2749"/>
  <c r="E2749"/>
  <c r="K2748"/>
  <c r="H2748"/>
  <c r="E2748"/>
  <c r="K2746"/>
  <c r="K2745"/>
  <c r="H2745"/>
  <c r="E2745"/>
  <c r="K2744"/>
  <c r="H2744"/>
  <c r="E2744"/>
  <c r="K2743"/>
  <c r="H2743"/>
  <c r="E2743"/>
  <c r="K2742"/>
  <c r="H2742"/>
  <c r="E2742"/>
  <c r="I2739"/>
  <c r="K2739" s="1"/>
  <c r="H2739"/>
  <c r="C2739"/>
  <c r="E2739" s="1"/>
  <c r="K2738"/>
  <c r="H2738"/>
  <c r="E2738"/>
  <c r="I2732"/>
  <c r="K2732" s="1"/>
  <c r="H2732"/>
  <c r="C2732"/>
  <c r="E2732" s="1"/>
  <c r="K2729"/>
  <c r="H2729"/>
  <c r="E2729"/>
  <c r="I2723"/>
  <c r="K2723" s="1"/>
  <c r="H2723"/>
  <c r="C2723"/>
  <c r="E2723" s="1"/>
  <c r="K2722"/>
  <c r="H2722"/>
  <c r="E2722"/>
  <c r="J2719"/>
  <c r="I2719"/>
  <c r="H2719"/>
  <c r="D2719"/>
  <c r="C2719"/>
  <c r="K2718"/>
  <c r="H2718"/>
  <c r="E2718"/>
  <c r="K2716"/>
  <c r="H2716"/>
  <c r="E2716"/>
  <c r="K2715"/>
  <c r="H2715"/>
  <c r="E2715"/>
  <c r="K2714"/>
  <c r="H2714"/>
  <c r="E2714"/>
  <c r="K2711"/>
  <c r="H2711"/>
  <c r="E2711"/>
  <c r="K2709"/>
  <c r="H2709"/>
  <c r="E2709"/>
  <c r="K2708"/>
  <c r="H2708"/>
  <c r="E2708"/>
  <c r="K2707"/>
  <c r="H2707"/>
  <c r="E2707"/>
  <c r="I2701"/>
  <c r="K2701" s="1"/>
  <c r="H2701"/>
  <c r="C2701"/>
  <c r="E2701" s="1"/>
  <c r="K2699"/>
  <c r="H2699"/>
  <c r="E2699"/>
  <c r="K2698"/>
  <c r="H2698"/>
  <c r="E2698"/>
  <c r="I2696"/>
  <c r="K2696" s="1"/>
  <c r="H2696"/>
  <c r="C2696"/>
  <c r="E2696" s="1"/>
  <c r="K2694"/>
  <c r="H2694"/>
  <c r="E2694"/>
  <c r="I2688"/>
  <c r="K2688" s="1"/>
  <c r="H2688"/>
  <c r="C2688"/>
  <c r="E2688" s="1"/>
  <c r="K2687"/>
  <c r="H2687"/>
  <c r="E2687"/>
  <c r="I2685"/>
  <c r="K2685" s="1"/>
  <c r="H2685"/>
  <c r="C2685"/>
  <c r="E2685" s="1"/>
  <c r="K2684"/>
  <c r="H2684"/>
  <c r="E2684"/>
  <c r="K2683"/>
  <c r="I2681"/>
  <c r="K2681" s="1"/>
  <c r="H2681"/>
  <c r="C2681"/>
  <c r="E2681" s="1"/>
  <c r="K2680"/>
  <c r="H2680"/>
  <c r="E2680"/>
  <c r="I2678"/>
  <c r="K2678" s="1"/>
  <c r="K2677"/>
  <c r="I2671"/>
  <c r="K2671" s="1"/>
  <c r="H2671"/>
  <c r="C2671"/>
  <c r="E2671" s="1"/>
  <c r="K2669"/>
  <c r="H2669"/>
  <c r="E2669"/>
  <c r="K2668"/>
  <c r="H2668"/>
  <c r="E2668"/>
  <c r="K2667"/>
  <c r="H2667"/>
  <c r="E2667"/>
  <c r="K2662"/>
  <c r="H2662"/>
  <c r="K2661"/>
  <c r="H2661"/>
  <c r="E2661"/>
  <c r="I2656"/>
  <c r="K2656" s="1"/>
  <c r="H2656"/>
  <c r="C2656"/>
  <c r="E2656" s="1"/>
  <c r="K2655"/>
  <c r="H2655"/>
  <c r="E2655"/>
  <c r="I2653"/>
  <c r="K2653" s="1"/>
  <c r="H2653"/>
  <c r="C2653"/>
  <c r="E2653" s="1"/>
  <c r="K2651"/>
  <c r="H2651"/>
  <c r="K2650"/>
  <c r="H2650"/>
  <c r="E2650"/>
  <c r="I2642"/>
  <c r="K2642" s="1"/>
  <c r="K2641"/>
  <c r="I2639"/>
  <c r="K2639" s="1"/>
  <c r="H2639"/>
  <c r="C2639"/>
  <c r="E2639" s="1"/>
  <c r="K2638"/>
  <c r="H2638"/>
  <c r="E2638"/>
  <c r="I2636"/>
  <c r="K2636" s="1"/>
  <c r="H2636"/>
  <c r="C2636"/>
  <c r="E2636" s="1"/>
  <c r="K2635"/>
  <c r="H2635"/>
  <c r="E2635"/>
  <c r="I2626"/>
  <c r="K2626" s="1"/>
  <c r="H2626"/>
  <c r="C2626"/>
  <c r="E2626" s="1"/>
  <c r="K2625"/>
  <c r="H2625"/>
  <c r="E2625"/>
  <c r="I2623"/>
  <c r="K2623" s="1"/>
  <c r="H2623"/>
  <c r="C2623"/>
  <c r="E2623" s="1"/>
  <c r="K2622"/>
  <c r="H2622"/>
  <c r="E2622"/>
  <c r="I2620"/>
  <c r="K2620" s="1"/>
  <c r="H2620"/>
  <c r="C2620"/>
  <c r="E2620" s="1"/>
  <c r="K2619"/>
  <c r="H2619"/>
  <c r="E2619"/>
  <c r="I2617"/>
  <c r="K2617" s="1"/>
  <c r="H2617"/>
  <c r="C2617"/>
  <c r="E2617" s="1"/>
  <c r="K2616"/>
  <c r="H2616"/>
  <c r="E2616"/>
  <c r="J2614"/>
  <c r="I2614"/>
  <c r="H2614"/>
  <c r="D2614"/>
  <c r="C2614"/>
  <c r="K2613"/>
  <c r="H2613"/>
  <c r="E2613"/>
  <c r="K2612"/>
  <c r="H2612"/>
  <c r="E2612"/>
  <c r="J2610"/>
  <c r="I2610"/>
  <c r="H2610"/>
  <c r="D2610"/>
  <c r="C2610"/>
  <c r="K2609"/>
  <c r="H2609"/>
  <c r="E2609"/>
  <c r="K2608"/>
  <c r="H2608"/>
  <c r="E2608"/>
  <c r="I2606"/>
  <c r="K2606" s="1"/>
  <c r="H2606"/>
  <c r="C2606"/>
  <c r="E2606" s="1"/>
  <c r="K2605"/>
  <c r="H2605"/>
  <c r="E2605"/>
  <c r="I2603"/>
  <c r="K2603" s="1"/>
  <c r="H2603"/>
  <c r="C2603"/>
  <c r="E2603" s="1"/>
  <c r="K2602"/>
  <c r="H2602"/>
  <c r="E2602"/>
  <c r="J2600"/>
  <c r="I2600"/>
  <c r="H2600"/>
  <c r="D2600"/>
  <c r="C2600"/>
  <c r="K2599"/>
  <c r="H2599"/>
  <c r="E2599"/>
  <c r="K2598"/>
  <c r="H2598"/>
  <c r="E2598"/>
  <c r="K2596"/>
  <c r="H2596"/>
  <c r="E2596"/>
  <c r="K2594"/>
  <c r="H2594"/>
  <c r="E2594"/>
  <c r="K2593"/>
  <c r="H2593"/>
  <c r="E2593"/>
  <c r="K2592"/>
  <c r="H2592"/>
  <c r="E2592"/>
  <c r="K2591"/>
  <c r="H2591"/>
  <c r="E2591"/>
  <c r="K2590"/>
  <c r="H2590"/>
  <c r="E2590"/>
  <c r="K2588"/>
  <c r="H2588"/>
  <c r="E2588"/>
  <c r="K2587"/>
  <c r="H2587"/>
  <c r="E2587"/>
  <c r="J2581"/>
  <c r="I2581"/>
  <c r="H2581"/>
  <c r="D2581"/>
  <c r="C2581"/>
  <c r="K2580"/>
  <c r="H2580"/>
  <c r="E2580"/>
  <c r="J2578"/>
  <c r="I2578"/>
  <c r="H2578"/>
  <c r="D2578"/>
  <c r="C2578"/>
  <c r="K2577"/>
  <c r="H2577"/>
  <c r="K2576"/>
  <c r="H2576"/>
  <c r="E2576"/>
  <c r="K2575"/>
  <c r="H2575"/>
  <c r="E2575"/>
  <c r="K2573"/>
  <c r="H2573"/>
  <c r="E2573"/>
  <c r="K2572"/>
  <c r="H2572"/>
  <c r="K2571"/>
  <c r="H2571"/>
  <c r="K2570"/>
  <c r="H2570"/>
  <c r="I2568"/>
  <c r="K2568" s="1"/>
  <c r="K2567"/>
  <c r="I2565"/>
  <c r="K2565" s="1"/>
  <c r="H2565"/>
  <c r="C2565"/>
  <c r="E2565" s="1"/>
  <c r="K2564"/>
  <c r="H2564"/>
  <c r="E2564"/>
  <c r="K2563"/>
  <c r="H2563"/>
  <c r="I2561"/>
  <c r="K2561" s="1"/>
  <c r="H2561"/>
  <c r="C2561"/>
  <c r="E2561" s="1"/>
  <c r="K2559"/>
  <c r="H2559"/>
  <c r="K2558"/>
  <c r="H2558"/>
  <c r="K2557"/>
  <c r="H2557"/>
  <c r="E2557"/>
  <c r="J2555"/>
  <c r="I2555"/>
  <c r="H2555"/>
  <c r="D2555"/>
  <c r="C2555"/>
  <c r="K2554"/>
  <c r="H2554"/>
  <c r="E2554"/>
  <c r="K2551"/>
  <c r="H2551"/>
  <c r="E2551"/>
  <c r="K2550"/>
  <c r="H2550"/>
  <c r="E2550"/>
  <c r="K2549"/>
  <c r="H2549"/>
  <c r="E2549"/>
  <c r="I2543"/>
  <c r="K2543" s="1"/>
  <c r="H2543"/>
  <c r="C2543"/>
  <c r="E2543" s="1"/>
  <c r="K2542"/>
  <c r="H2542"/>
  <c r="E2542"/>
  <c r="I2540"/>
  <c r="K2540" s="1"/>
  <c r="H2540"/>
  <c r="C2540"/>
  <c r="E2540" s="1"/>
  <c r="K2539"/>
  <c r="H2539"/>
  <c r="K2538"/>
  <c r="H2538"/>
  <c r="E2538"/>
  <c r="I2533"/>
  <c r="K2533" s="1"/>
  <c r="H2533"/>
  <c r="C2533"/>
  <c r="E2533" s="1"/>
  <c r="K2531"/>
  <c r="H2531"/>
  <c r="E2531"/>
  <c r="J2529"/>
  <c r="I2529"/>
  <c r="H2529"/>
  <c r="D2529"/>
  <c r="C2529"/>
  <c r="K2527"/>
  <c r="H2527"/>
  <c r="E2527"/>
  <c r="K2526"/>
  <c r="H2526"/>
  <c r="E2526"/>
  <c r="K2525"/>
  <c r="H2525"/>
  <c r="E2525"/>
  <c r="K2523"/>
  <c r="H2523"/>
  <c r="E2523"/>
  <c r="K2522"/>
  <c r="H2522"/>
  <c r="E2522"/>
  <c r="K2521"/>
  <c r="H2521"/>
  <c r="E2521"/>
  <c r="I2519"/>
  <c r="K2519" s="1"/>
  <c r="H2519"/>
  <c r="C2519"/>
  <c r="E2519" s="1"/>
  <c r="K2517"/>
  <c r="K2516"/>
  <c r="H2516"/>
  <c r="E2516"/>
  <c r="K2513"/>
  <c r="H2513"/>
  <c r="E2513"/>
  <c r="K2512"/>
  <c r="H2512"/>
  <c r="K2511"/>
  <c r="H2511"/>
  <c r="E2511"/>
  <c r="K2510"/>
  <c r="H2510"/>
  <c r="K2509"/>
  <c r="H2509"/>
  <c r="E2509"/>
  <c r="J2506"/>
  <c r="I2506"/>
  <c r="H2506"/>
  <c r="D2506"/>
  <c r="C2506"/>
  <c r="K2505"/>
  <c r="H2505"/>
  <c r="E2505"/>
  <c r="K2504"/>
  <c r="H2504"/>
  <c r="E2504"/>
  <c r="I2502"/>
  <c r="K2502" s="1"/>
  <c r="K2501"/>
  <c r="J2499"/>
  <c r="I2499"/>
  <c r="H2499"/>
  <c r="D2499"/>
  <c r="C2499"/>
  <c r="K2498"/>
  <c r="H2498"/>
  <c r="E2498"/>
  <c r="E2499" s="1"/>
  <c r="I2493"/>
  <c r="K2493" s="1"/>
  <c r="H2493"/>
  <c r="E2493"/>
  <c r="K2492"/>
  <c r="H2492"/>
  <c r="E2492"/>
  <c r="I2489"/>
  <c r="K2489" s="1"/>
  <c r="K2488"/>
  <c r="I2483"/>
  <c r="K2483" s="1"/>
  <c r="H2483"/>
  <c r="C2483"/>
  <c r="E2483" s="1"/>
  <c r="K2482"/>
  <c r="H2482"/>
  <c r="E2482"/>
  <c r="I2477"/>
  <c r="K2477" s="1"/>
  <c r="H2477"/>
  <c r="C2477"/>
  <c r="E2477" s="1"/>
  <c r="K2476"/>
  <c r="H2476"/>
  <c r="E2476"/>
  <c r="I2474"/>
  <c r="K2474" s="1"/>
  <c r="H2474"/>
  <c r="C2474"/>
  <c r="E2474" s="1"/>
  <c r="K2472"/>
  <c r="H2472"/>
  <c r="E2472"/>
  <c r="J2467"/>
  <c r="J2468" s="1"/>
  <c r="I2467"/>
  <c r="G2467"/>
  <c r="G2468" s="1"/>
  <c r="F2467"/>
  <c r="F2468" s="1"/>
  <c r="D2467"/>
  <c r="D2468" s="1"/>
  <c r="C2467"/>
  <c r="K2464"/>
  <c r="K2463"/>
  <c r="H2463"/>
  <c r="E2463"/>
  <c r="K2462"/>
  <c r="H2462"/>
  <c r="E2462"/>
  <c r="K2461"/>
  <c r="K2460"/>
  <c r="H2460"/>
  <c r="E2460"/>
  <c r="K2459"/>
  <c r="H2459"/>
  <c r="E2459"/>
  <c r="K2458"/>
  <c r="H2458"/>
  <c r="E2458"/>
  <c r="E2457"/>
  <c r="H2456"/>
  <c r="K2455"/>
  <c r="H2455"/>
  <c r="E2455"/>
  <c r="K2454"/>
  <c r="K2452"/>
  <c r="E2451"/>
  <c r="K2450"/>
  <c r="H2450"/>
  <c r="E2450"/>
  <c r="K2449"/>
  <c r="K2448"/>
  <c r="H2448"/>
  <c r="E2448"/>
  <c r="E2447"/>
  <c r="K2446"/>
  <c r="H2446"/>
  <c r="E2446"/>
  <c r="K2445"/>
  <c r="H2445"/>
  <c r="E2445"/>
  <c r="K2444"/>
  <c r="H2444"/>
  <c r="E2444"/>
  <c r="K2443"/>
  <c r="H2443"/>
  <c r="E2443"/>
  <c r="K2442"/>
  <c r="H2442"/>
  <c r="E2442"/>
  <c r="K2441"/>
  <c r="K2440"/>
  <c r="H2440"/>
  <c r="E2440"/>
  <c r="K2439"/>
  <c r="H2439"/>
  <c r="E2439"/>
  <c r="K2438"/>
  <c r="H2438"/>
  <c r="E2438"/>
  <c r="K2437"/>
  <c r="H2437"/>
  <c r="E2437"/>
  <c r="K2436"/>
  <c r="H2436"/>
  <c r="E2436"/>
  <c r="K2435"/>
  <c r="H2435"/>
  <c r="E2435"/>
  <c r="K2434"/>
  <c r="H2434"/>
  <c r="E2434"/>
  <c r="K2433"/>
  <c r="H2433"/>
  <c r="E2433"/>
  <c r="K2432"/>
  <c r="H2432"/>
  <c r="E2432"/>
  <c r="K2431"/>
  <c r="H2431"/>
  <c r="E2431"/>
  <c r="K2430"/>
  <c r="H2430"/>
  <c r="E2430"/>
  <c r="K2429"/>
  <c r="E2429"/>
  <c r="K2427"/>
  <c r="H2427"/>
  <c r="E2427"/>
  <c r="K2426"/>
  <c r="H2426"/>
  <c r="E2426"/>
  <c r="K2425"/>
  <c r="H2425"/>
  <c r="E2425"/>
  <c r="K2423"/>
  <c r="H2423"/>
  <c r="E2423"/>
  <c r="K2422"/>
  <c r="H2422"/>
  <c r="E2422"/>
  <c r="K2420"/>
  <c r="H2420"/>
  <c r="E2420"/>
  <c r="K2419"/>
  <c r="H2419"/>
  <c r="E2419"/>
  <c r="I2417"/>
  <c r="K2417" s="1"/>
  <c r="H2417"/>
  <c r="C2417"/>
  <c r="E2417" s="1"/>
  <c r="K2415"/>
  <c r="H2415"/>
  <c r="E2415"/>
  <c r="K2414"/>
  <c r="H2414"/>
  <c r="I2412"/>
  <c r="K2412" s="1"/>
  <c r="H2412"/>
  <c r="C2412"/>
  <c r="E2412" s="1"/>
  <c r="K2411"/>
  <c r="H2411"/>
  <c r="E2411"/>
  <c r="H2404"/>
  <c r="G2404"/>
  <c r="J2403"/>
  <c r="J2404" s="1"/>
  <c r="I2403"/>
  <c r="I2404" s="1"/>
  <c r="K2402"/>
  <c r="I2392"/>
  <c r="H2392"/>
  <c r="C2392"/>
  <c r="K2391"/>
  <c r="H2391"/>
  <c r="E2391"/>
  <c r="I2389"/>
  <c r="K2389" s="1"/>
  <c r="H2389"/>
  <c r="C2389"/>
  <c r="E2389" s="1"/>
  <c r="K2388"/>
  <c r="H2388"/>
  <c r="E2388"/>
  <c r="I2386"/>
  <c r="K2386" s="1"/>
  <c r="H2386"/>
  <c r="K2385"/>
  <c r="H2385"/>
  <c r="J2382"/>
  <c r="J2398" s="1"/>
  <c r="I2382"/>
  <c r="H2382"/>
  <c r="D2382"/>
  <c r="D2398" s="1"/>
  <c r="C2382"/>
  <c r="K2381"/>
  <c r="H2381"/>
  <c r="E2381"/>
  <c r="K2380"/>
  <c r="H2380"/>
  <c r="E2380"/>
  <c r="J2376"/>
  <c r="G2376"/>
  <c r="F2376"/>
  <c r="D2376"/>
  <c r="I2375"/>
  <c r="K2375" s="1"/>
  <c r="H2375"/>
  <c r="C2375"/>
  <c r="K2374"/>
  <c r="H2374"/>
  <c r="E2374"/>
  <c r="I2372"/>
  <c r="K2372" s="1"/>
  <c r="H2372"/>
  <c r="C2372"/>
  <c r="E2372" s="1"/>
  <c r="K2371"/>
  <c r="H2371"/>
  <c r="E2371"/>
  <c r="K2370"/>
  <c r="I2365"/>
  <c r="K2365" s="1"/>
  <c r="H2365"/>
  <c r="C2365"/>
  <c r="E2365" s="1"/>
  <c r="K2364"/>
  <c r="H2364"/>
  <c r="E2364"/>
  <c r="I2359"/>
  <c r="K2359" s="1"/>
  <c r="H2359"/>
  <c r="C2359"/>
  <c r="E2359" s="1"/>
  <c r="K2358"/>
  <c r="H2358"/>
  <c r="E2358"/>
  <c r="J2353"/>
  <c r="I2353"/>
  <c r="G2353"/>
  <c r="G2354" s="1"/>
  <c r="F2353"/>
  <c r="F2354" s="1"/>
  <c r="D2353"/>
  <c r="C2353"/>
  <c r="K2352"/>
  <c r="H2352"/>
  <c r="K2351"/>
  <c r="H2351"/>
  <c r="K2349"/>
  <c r="H2349"/>
  <c r="K2340"/>
  <c r="H2340"/>
  <c r="E2340"/>
  <c r="E2353" s="1"/>
  <c r="J2337"/>
  <c r="I2337"/>
  <c r="H2337"/>
  <c r="D2337"/>
  <c r="C2337"/>
  <c r="K2331"/>
  <c r="H2331"/>
  <c r="E2331"/>
  <c r="H2329"/>
  <c r="E2329"/>
  <c r="K2328"/>
  <c r="H2328"/>
  <c r="K2327"/>
  <c r="H2327"/>
  <c r="K2326"/>
  <c r="H2326"/>
  <c r="E2326"/>
  <c r="K2325"/>
  <c r="H2325"/>
  <c r="E2325"/>
  <c r="K2316"/>
  <c r="H2316"/>
  <c r="E2316"/>
  <c r="K2315"/>
  <c r="H2315"/>
  <c r="E2315"/>
  <c r="K2314"/>
  <c r="H2314"/>
  <c r="K2312"/>
  <c r="H2312"/>
  <c r="E2312"/>
  <c r="H2310"/>
  <c r="I2309"/>
  <c r="K2309" s="1"/>
  <c r="H2309"/>
  <c r="C2309"/>
  <c r="E2309" s="1"/>
  <c r="K2308"/>
  <c r="H2308"/>
  <c r="E2308"/>
  <c r="I2305"/>
  <c r="K2305" s="1"/>
  <c r="H2305"/>
  <c r="C2305"/>
  <c r="E2305" s="1"/>
  <c r="K2304"/>
  <c r="H2304"/>
  <c r="K2303"/>
  <c r="H2303"/>
  <c r="E2303"/>
  <c r="I2301"/>
  <c r="K2301" s="1"/>
  <c r="H2301"/>
  <c r="C2301"/>
  <c r="E2301" s="1"/>
  <c r="K2300"/>
  <c r="H2300"/>
  <c r="E2300"/>
  <c r="K2299"/>
  <c r="H2299"/>
  <c r="K2298"/>
  <c r="H2298"/>
  <c r="E2298"/>
  <c r="H2297"/>
  <c r="H2296"/>
  <c r="H2295"/>
  <c r="I2293"/>
  <c r="K2293" s="1"/>
  <c r="K2292"/>
  <c r="I2290"/>
  <c r="K2290" s="1"/>
  <c r="K2289"/>
  <c r="I2287"/>
  <c r="K2287" s="1"/>
  <c r="K2286"/>
  <c r="I2281"/>
  <c r="K2281" s="1"/>
  <c r="H2281"/>
  <c r="C2281"/>
  <c r="E2281" s="1"/>
  <c r="K2280"/>
  <c r="H2280"/>
  <c r="E2280"/>
  <c r="I2278"/>
  <c r="K2278" s="1"/>
  <c r="K2277"/>
  <c r="I2275"/>
  <c r="K2275" s="1"/>
  <c r="K2274"/>
  <c r="I2262"/>
  <c r="K2262" s="1"/>
  <c r="H2262"/>
  <c r="C2262"/>
  <c r="E2262" s="1"/>
  <c r="K2261"/>
  <c r="H2261"/>
  <c r="E2261"/>
  <c r="K2260"/>
  <c r="H2260"/>
  <c r="E2260"/>
  <c r="I2258"/>
  <c r="K2258" s="1"/>
  <c r="H2258"/>
  <c r="C2258"/>
  <c r="E2258" s="1"/>
  <c r="K2257"/>
  <c r="H2257"/>
  <c r="E2257"/>
  <c r="K2256"/>
  <c r="H2256"/>
  <c r="E2256"/>
  <c r="K2255"/>
  <c r="K2254"/>
  <c r="H2254"/>
  <c r="E2254"/>
  <c r="K2253"/>
  <c r="H2253"/>
  <c r="E2253"/>
  <c r="I2251"/>
  <c r="K2251" s="1"/>
  <c r="K2250"/>
  <c r="I2248"/>
  <c r="K2248" s="1"/>
  <c r="H2248"/>
  <c r="C2248"/>
  <c r="E2248" s="1"/>
  <c r="K2247"/>
  <c r="H2247"/>
  <c r="E2247"/>
  <c r="J2245"/>
  <c r="I2245"/>
  <c r="H2245"/>
  <c r="C2245"/>
  <c r="E2245" s="1"/>
  <c r="K2244"/>
  <c r="H2244"/>
  <c r="E2244"/>
  <c r="I2239"/>
  <c r="K2239" s="1"/>
  <c r="H2239"/>
  <c r="C2239"/>
  <c r="E2239" s="1"/>
  <c r="K2234"/>
  <c r="H2234"/>
  <c r="E2234"/>
  <c r="K2232"/>
  <c r="H2232"/>
  <c r="E2232"/>
  <c r="K2231"/>
  <c r="H2231"/>
  <c r="E2231"/>
  <c r="I2228"/>
  <c r="K2228" s="1"/>
  <c r="H2228"/>
  <c r="C2228"/>
  <c r="E2228" s="1"/>
  <c r="K2227"/>
  <c r="H2227"/>
  <c r="E2227"/>
  <c r="K2226"/>
  <c r="H2226"/>
  <c r="E2226"/>
  <c r="K2225"/>
  <c r="H2225"/>
  <c r="E2225"/>
  <c r="I2223"/>
  <c r="K2223" s="1"/>
  <c r="H2223"/>
  <c r="C2223"/>
  <c r="E2223" s="1"/>
  <c r="K2222"/>
  <c r="H2222"/>
  <c r="E2222"/>
  <c r="K2221"/>
  <c r="H2221"/>
  <c r="E2221"/>
  <c r="K2220"/>
  <c r="H2220"/>
  <c r="E2220"/>
  <c r="K2219"/>
  <c r="H2219"/>
  <c r="E2219"/>
  <c r="I2217"/>
  <c r="K2217" s="1"/>
  <c r="H2217"/>
  <c r="C2217"/>
  <c r="E2217" s="1"/>
  <c r="K2216"/>
  <c r="H2216"/>
  <c r="E2216"/>
  <c r="I2214"/>
  <c r="K2214" s="1"/>
  <c r="K2213"/>
  <c r="I2208"/>
  <c r="K2208" s="1"/>
  <c r="H2208"/>
  <c r="C2208"/>
  <c r="E2208" s="1"/>
  <c r="K2206"/>
  <c r="H2206"/>
  <c r="I2197"/>
  <c r="K2197" s="1"/>
  <c r="H2197"/>
  <c r="C2197"/>
  <c r="E2197" s="1"/>
  <c r="K2196"/>
  <c r="H2196"/>
  <c r="K2195"/>
  <c r="I2193"/>
  <c r="K2193" s="1"/>
  <c r="H2193"/>
  <c r="K2191"/>
  <c r="K2190"/>
  <c r="H2190"/>
  <c r="I2182"/>
  <c r="K2182" s="1"/>
  <c r="H2182"/>
  <c r="C2182"/>
  <c r="E2182" s="1"/>
  <c r="K2181"/>
  <c r="H2181"/>
  <c r="E2181"/>
  <c r="K2180"/>
  <c r="H2180"/>
  <c r="E2180"/>
  <c r="K2179"/>
  <c r="H2179"/>
  <c r="E2179"/>
  <c r="K2178"/>
  <c r="H2178"/>
  <c r="E2178"/>
  <c r="J2173"/>
  <c r="I2173"/>
  <c r="H2173"/>
  <c r="D2173"/>
  <c r="C2173"/>
  <c r="K2172"/>
  <c r="H2172"/>
  <c r="E2172"/>
  <c r="K2171"/>
  <c r="H2171"/>
  <c r="E2171"/>
  <c r="H2170"/>
  <c r="I2169"/>
  <c r="K2169" s="1"/>
  <c r="H2169"/>
  <c r="C2169"/>
  <c r="E2169" s="1"/>
  <c r="K2168"/>
  <c r="H2168"/>
  <c r="E2168"/>
  <c r="J2166"/>
  <c r="I2166"/>
  <c r="H2166"/>
  <c r="D2166"/>
  <c r="C2166"/>
  <c r="K2165"/>
  <c r="H2165"/>
  <c r="E2165"/>
  <c r="K2164"/>
  <c r="K2163"/>
  <c r="H2163"/>
  <c r="E2163"/>
  <c r="K2162"/>
  <c r="H2162"/>
  <c r="E2162"/>
  <c r="K2161"/>
  <c r="H2161"/>
  <c r="E2161"/>
  <c r="K2160"/>
  <c r="H2160"/>
  <c r="E2160"/>
  <c r="K2159"/>
  <c r="H2159"/>
  <c r="E2159"/>
  <c r="K2158"/>
  <c r="H2158"/>
  <c r="K2157"/>
  <c r="K2156"/>
  <c r="K2153"/>
  <c r="H2153"/>
  <c r="K2152"/>
  <c r="H2152"/>
  <c r="E2152"/>
  <c r="K2151"/>
  <c r="H2151"/>
  <c r="E2151"/>
  <c r="K2150"/>
  <c r="H2150"/>
  <c r="E2150"/>
  <c r="K2149"/>
  <c r="H2149"/>
  <c r="E2149"/>
  <c r="K2148"/>
  <c r="H2148"/>
  <c r="E2148"/>
  <c r="K2147"/>
  <c r="H2147"/>
  <c r="E2147"/>
  <c r="K2146"/>
  <c r="H2146"/>
  <c r="E2146"/>
  <c r="K2145"/>
  <c r="H2145"/>
  <c r="E2145"/>
  <c r="K2144"/>
  <c r="K2143"/>
  <c r="H2143"/>
  <c r="E2143"/>
  <c r="K2142"/>
  <c r="H2142"/>
  <c r="E2142"/>
  <c r="K2141"/>
  <c r="H2141"/>
  <c r="E2141"/>
  <c r="K2140"/>
  <c r="H2140"/>
  <c r="E2140"/>
  <c r="K2139"/>
  <c r="H2139"/>
  <c r="E2139"/>
  <c r="K2138"/>
  <c r="H2138"/>
  <c r="E2138"/>
  <c r="K2137"/>
  <c r="H2137"/>
  <c r="E2137"/>
  <c r="K2136"/>
  <c r="H2136"/>
  <c r="E2136"/>
  <c r="K2134"/>
  <c r="H2134"/>
  <c r="E2134"/>
  <c r="K2133"/>
  <c r="H2133"/>
  <c r="E2133"/>
  <c r="K2132"/>
  <c r="H2132"/>
  <c r="E2132"/>
  <c r="K2131"/>
  <c r="H2131"/>
  <c r="E2131"/>
  <c r="K2130"/>
  <c r="H2130"/>
  <c r="E2130"/>
  <c r="I2128"/>
  <c r="K2128" s="1"/>
  <c r="H2128"/>
  <c r="C2128"/>
  <c r="E2128" s="1"/>
  <c r="K2127"/>
  <c r="H2127"/>
  <c r="E2127"/>
  <c r="I2125"/>
  <c r="K2125" s="1"/>
  <c r="K2124"/>
  <c r="I2122"/>
  <c r="K2122" s="1"/>
  <c r="H2122"/>
  <c r="K2121"/>
  <c r="H2121"/>
  <c r="J2116"/>
  <c r="I2116"/>
  <c r="H2116"/>
  <c r="D2116"/>
  <c r="C2116"/>
  <c r="K2115"/>
  <c r="H2115"/>
  <c r="E2115"/>
  <c r="K2114"/>
  <c r="H2114"/>
  <c r="E2114"/>
  <c r="K2113"/>
  <c r="H2113"/>
  <c r="E2113"/>
  <c r="K2112"/>
  <c r="H2112"/>
  <c r="E2112"/>
  <c r="K2111"/>
  <c r="H2111"/>
  <c r="E2111"/>
  <c r="K2110"/>
  <c r="H2110"/>
  <c r="E2110"/>
  <c r="K2109"/>
  <c r="H2109"/>
  <c r="E2109"/>
  <c r="K2108"/>
  <c r="H2108"/>
  <c r="E2108"/>
  <c r="K2107"/>
  <c r="H2107"/>
  <c r="E2107"/>
  <c r="K2106"/>
  <c r="H2106"/>
  <c r="K2105"/>
  <c r="H2105"/>
  <c r="E2105"/>
  <c r="K2104"/>
  <c r="H2104"/>
  <c r="E2104"/>
  <c r="K2103"/>
  <c r="H2103"/>
  <c r="E2103"/>
  <c r="K2102"/>
  <c r="H2102"/>
  <c r="E2102"/>
  <c r="K2101"/>
  <c r="K2100"/>
  <c r="H2100"/>
  <c r="E2100"/>
  <c r="I2097"/>
  <c r="K2097" s="1"/>
  <c r="H2097"/>
  <c r="C2097"/>
  <c r="E2097" s="1"/>
  <c r="K2096"/>
  <c r="H2096"/>
  <c r="E2096"/>
  <c r="J2094"/>
  <c r="I2094"/>
  <c r="H2094"/>
  <c r="D2094"/>
  <c r="C2094"/>
  <c r="K2092"/>
  <c r="H2092"/>
  <c r="K2091"/>
  <c r="H2091"/>
  <c r="E2091"/>
  <c r="K2090"/>
  <c r="H2090"/>
  <c r="E2090"/>
  <c r="K2089"/>
  <c r="H2089"/>
  <c r="E2089"/>
  <c r="K2088"/>
  <c r="H2088"/>
  <c r="E2088"/>
  <c r="K2087"/>
  <c r="H2087"/>
  <c r="E2087"/>
  <c r="K2086"/>
  <c r="K2085"/>
  <c r="H2085"/>
  <c r="E2085"/>
  <c r="K2084"/>
  <c r="H2084"/>
  <c r="E2084"/>
  <c r="K2083"/>
  <c r="K2082"/>
  <c r="K2081"/>
  <c r="H2081"/>
  <c r="E2081"/>
  <c r="K2080"/>
  <c r="K2079"/>
  <c r="H2079"/>
  <c r="E2079"/>
  <c r="K2078"/>
  <c r="H2078"/>
  <c r="E2078"/>
  <c r="K2077"/>
  <c r="H2077"/>
  <c r="E2077"/>
  <c r="K2076"/>
  <c r="H2076"/>
  <c r="E2076"/>
  <c r="K2075"/>
  <c r="H2075"/>
  <c r="E2075"/>
  <c r="K2074"/>
  <c r="H2074"/>
  <c r="E2074"/>
  <c r="K2073"/>
  <c r="H2073"/>
  <c r="E2073"/>
  <c r="K2072"/>
  <c r="H2072"/>
  <c r="E2072"/>
  <c r="K2071"/>
  <c r="H2071"/>
  <c r="E2071"/>
  <c r="K2070"/>
  <c r="H2070"/>
  <c r="E2070"/>
  <c r="K2069"/>
  <c r="H2069"/>
  <c r="E2069"/>
  <c r="K2068"/>
  <c r="H2068"/>
  <c r="E2068"/>
  <c r="K2067"/>
  <c r="H2067"/>
  <c r="E2067"/>
  <c r="K2066"/>
  <c r="H2066"/>
  <c r="E2066"/>
  <c r="K2065"/>
  <c r="H2065"/>
  <c r="E2065"/>
  <c r="K2064"/>
  <c r="H2064"/>
  <c r="E2064"/>
  <c r="K2063"/>
  <c r="H2063"/>
  <c r="E2063"/>
  <c r="K2062"/>
  <c r="H2062"/>
  <c r="E2062"/>
  <c r="K2061"/>
  <c r="H2061"/>
  <c r="E2061"/>
  <c r="K2060"/>
  <c r="H2060"/>
  <c r="E2060"/>
  <c r="K2059"/>
  <c r="H2059"/>
  <c r="E2059"/>
  <c r="K2058"/>
  <c r="H2058"/>
  <c r="E2058"/>
  <c r="K2057"/>
  <c r="H2057"/>
  <c r="E2057"/>
  <c r="K2056"/>
  <c r="H2056"/>
  <c r="E2056"/>
  <c r="K2055"/>
  <c r="H2055"/>
  <c r="E2055"/>
  <c r="K2054"/>
  <c r="H2054"/>
  <c r="E2054"/>
  <c r="K2053"/>
  <c r="H2053"/>
  <c r="E2053"/>
  <c r="K2052"/>
  <c r="H2052"/>
  <c r="E2052"/>
  <c r="K2051"/>
  <c r="H2051"/>
  <c r="E2051"/>
  <c r="K2049"/>
  <c r="K2048"/>
  <c r="H2048"/>
  <c r="E2048"/>
  <c r="K2047"/>
  <c r="H2047"/>
  <c r="E2047"/>
  <c r="K2046"/>
  <c r="H2046"/>
  <c r="E2046"/>
  <c r="K2045"/>
  <c r="H2045"/>
  <c r="E2045"/>
  <c r="K2044"/>
  <c r="H2044"/>
  <c r="E2044"/>
  <c r="K2043"/>
  <c r="H2043"/>
  <c r="E2043"/>
  <c r="K2042"/>
  <c r="H2042"/>
  <c r="E2042"/>
  <c r="K2040"/>
  <c r="H2040"/>
  <c r="E2040"/>
  <c r="K2039"/>
  <c r="H2039"/>
  <c r="E2039"/>
  <c r="K2038"/>
  <c r="H2038"/>
  <c r="E2038"/>
  <c r="K2037"/>
  <c r="H2037"/>
  <c r="E2037"/>
  <c r="K2036"/>
  <c r="H2036"/>
  <c r="E2036"/>
  <c r="K2031"/>
  <c r="H2031"/>
  <c r="E2031"/>
  <c r="K2030"/>
  <c r="K2029"/>
  <c r="H2029"/>
  <c r="E2029"/>
  <c r="K2028"/>
  <c r="H2028"/>
  <c r="E2028"/>
  <c r="K2027"/>
  <c r="H2027"/>
  <c r="E2027"/>
  <c r="K2024"/>
  <c r="H2024"/>
  <c r="E2024"/>
  <c r="K2023"/>
  <c r="K2022"/>
  <c r="K2021"/>
  <c r="K2020"/>
  <c r="H2020"/>
  <c r="E2020"/>
  <c r="K2012"/>
  <c r="H2012"/>
  <c r="E2012"/>
  <c r="K2011"/>
  <c r="H2011"/>
  <c r="E2011"/>
  <c r="K2010"/>
  <c r="K2009"/>
  <c r="H2009"/>
  <c r="E2009"/>
  <c r="K2008"/>
  <c r="H2008"/>
  <c r="E2008"/>
  <c r="K2007"/>
  <c r="H2007"/>
  <c r="E2007"/>
  <c r="K2006"/>
  <c r="H2006"/>
  <c r="E2006"/>
  <c r="K2005"/>
  <c r="H2005"/>
  <c r="E2005"/>
  <c r="K2004"/>
  <c r="H2004"/>
  <c r="E2004"/>
  <c r="K2003"/>
  <c r="H2003"/>
  <c r="E2003"/>
  <c r="K2002"/>
  <c r="H2002"/>
  <c r="E2002"/>
  <c r="K2001"/>
  <c r="H2001"/>
  <c r="E2001"/>
  <c r="K2000"/>
  <c r="H2000"/>
  <c r="E2000"/>
  <c r="K1999"/>
  <c r="H1999"/>
  <c r="E1999"/>
  <c r="K1998"/>
  <c r="H1998"/>
  <c r="E1998"/>
  <c r="K1997"/>
  <c r="H1997"/>
  <c r="E1997"/>
  <c r="K1996"/>
  <c r="H1996"/>
  <c r="E1996"/>
  <c r="K1995"/>
  <c r="H1995"/>
  <c r="E1995"/>
  <c r="K1994"/>
  <c r="H1994"/>
  <c r="E1994"/>
  <c r="K1993"/>
  <c r="H1993"/>
  <c r="E1993"/>
  <c r="K1992"/>
  <c r="H1992"/>
  <c r="E1992"/>
  <c r="K1991"/>
  <c r="H1991"/>
  <c r="E1991"/>
  <c r="K1990"/>
  <c r="H1990"/>
  <c r="E1990"/>
  <c r="K1989"/>
  <c r="H1989"/>
  <c r="E1989"/>
  <c r="K1988"/>
  <c r="H1988"/>
  <c r="E1988"/>
  <c r="K1987"/>
  <c r="H1987"/>
  <c r="E1987"/>
  <c r="K1986"/>
  <c r="H1986"/>
  <c r="E1986"/>
  <c r="K1985"/>
  <c r="H1985"/>
  <c r="E1985"/>
  <c r="K1984"/>
  <c r="H1984"/>
  <c r="E1984"/>
  <c r="K1983"/>
  <c r="H1983"/>
  <c r="E1983"/>
  <c r="K1982"/>
  <c r="H1982"/>
  <c r="E1982"/>
  <c r="K1981"/>
  <c r="H1981"/>
  <c r="E1981"/>
  <c r="K1980"/>
  <c r="H1980"/>
  <c r="E1980"/>
  <c r="K1979"/>
  <c r="H1979"/>
  <c r="E1979"/>
  <c r="K1978"/>
  <c r="H1978"/>
  <c r="E1978"/>
  <c r="K1977"/>
  <c r="H1977"/>
  <c r="E1977"/>
  <c r="K1976"/>
  <c r="H1976"/>
  <c r="E1976"/>
  <c r="K1975"/>
  <c r="H1975"/>
  <c r="E1975"/>
  <c r="K1974"/>
  <c r="H1974"/>
  <c r="E1974"/>
  <c r="K1973"/>
  <c r="H1973"/>
  <c r="E1973"/>
  <c r="K1972"/>
  <c r="H1972"/>
  <c r="E1972"/>
  <c r="K1971"/>
  <c r="H1971"/>
  <c r="E1971"/>
  <c r="K1970"/>
  <c r="H1970"/>
  <c r="E1970"/>
  <c r="K1969"/>
  <c r="H1969"/>
  <c r="E1969"/>
  <c r="K1968"/>
  <c r="H1968"/>
  <c r="E1968"/>
  <c r="K1967"/>
  <c r="H1967"/>
  <c r="E1967"/>
  <c r="K1966"/>
  <c r="H1966"/>
  <c r="E1966"/>
  <c r="K1965"/>
  <c r="H1965"/>
  <c r="E1965"/>
  <c r="K1964"/>
  <c r="H1964"/>
  <c r="E1964"/>
  <c r="K1963"/>
  <c r="H1963"/>
  <c r="E1963"/>
  <c r="K1962"/>
  <c r="K1961"/>
  <c r="K1958"/>
  <c r="H1958"/>
  <c r="E1958"/>
  <c r="K1957"/>
  <c r="H1957"/>
  <c r="E1957"/>
  <c r="I1955"/>
  <c r="K1955" s="1"/>
  <c r="H1955"/>
  <c r="D1955"/>
  <c r="C1955"/>
  <c r="K1954"/>
  <c r="H1954"/>
  <c r="E1954"/>
  <c r="K1953"/>
  <c r="H1953"/>
  <c r="E1953"/>
  <c r="I1943"/>
  <c r="K1943" s="1"/>
  <c r="H1943"/>
  <c r="C1943"/>
  <c r="E1943" s="1"/>
  <c r="K1942"/>
  <c r="H1942"/>
  <c r="E1942"/>
  <c r="I1940"/>
  <c r="K1940" s="1"/>
  <c r="H1940"/>
  <c r="C1940"/>
  <c r="E1940" s="1"/>
  <c r="K1939"/>
  <c r="H1939"/>
  <c r="E1939"/>
  <c r="I1937"/>
  <c r="K1937" s="1"/>
  <c r="G1937"/>
  <c r="G2174" s="1"/>
  <c r="F1937"/>
  <c r="F2174" s="1"/>
  <c r="D1937"/>
  <c r="C1937"/>
  <c r="K1936"/>
  <c r="H1936"/>
  <c r="E1936"/>
  <c r="K1935"/>
  <c r="H1935"/>
  <c r="E1935"/>
  <c r="K1934"/>
  <c r="H1934"/>
  <c r="E1934"/>
  <c r="J1929"/>
  <c r="I1929"/>
  <c r="H1929"/>
  <c r="D1929"/>
  <c r="C1929"/>
  <c r="K1928"/>
  <c r="H1928"/>
  <c r="E1928"/>
  <c r="K1927"/>
  <c r="H1927"/>
  <c r="E1927"/>
  <c r="K1926"/>
  <c r="H1926"/>
  <c r="K1925"/>
  <c r="H1925"/>
  <c r="K1924"/>
  <c r="H1924"/>
  <c r="E1924"/>
  <c r="K1923"/>
  <c r="H1923"/>
  <c r="E1923"/>
  <c r="I1918"/>
  <c r="K1918" s="1"/>
  <c r="G1918"/>
  <c r="F1918"/>
  <c r="D1918"/>
  <c r="C1918"/>
  <c r="K1917"/>
  <c r="H1917"/>
  <c r="H1918" s="1"/>
  <c r="E1917"/>
  <c r="E1918" s="1"/>
  <c r="I1915"/>
  <c r="K1915" s="1"/>
  <c r="K1914"/>
  <c r="K1913"/>
  <c r="J1909"/>
  <c r="I1909"/>
  <c r="G1909"/>
  <c r="F1909"/>
  <c r="D1909"/>
  <c r="C1909"/>
  <c r="K1908"/>
  <c r="H1908"/>
  <c r="K1907"/>
  <c r="H1907"/>
  <c r="E1907"/>
  <c r="K1906"/>
  <c r="H1906"/>
  <c r="E1906"/>
  <c r="K1905"/>
  <c r="H1905"/>
  <c r="E1905"/>
  <c r="K1904"/>
  <c r="H1904"/>
  <c r="E1904"/>
  <c r="K1903"/>
  <c r="H1903"/>
  <c r="E1903"/>
  <c r="K1902"/>
  <c r="H1902"/>
  <c r="E1902"/>
  <c r="K1901"/>
  <c r="H1901"/>
  <c r="E1901"/>
  <c r="K1900"/>
  <c r="H1900"/>
  <c r="E1900"/>
  <c r="K1899"/>
  <c r="H1899"/>
  <c r="E1899"/>
  <c r="K1898"/>
  <c r="H1898"/>
  <c r="E1898"/>
  <c r="K1896"/>
  <c r="H1896"/>
  <c r="E1896"/>
  <c r="K1895"/>
  <c r="H1895"/>
  <c r="E1895"/>
  <c r="K1894"/>
  <c r="H1894"/>
  <c r="E1894"/>
  <c r="K1892"/>
  <c r="H1892"/>
  <c r="E1892"/>
  <c r="K1891"/>
  <c r="H1891"/>
  <c r="E1891"/>
  <c r="K1890"/>
  <c r="H1890"/>
  <c r="E1890"/>
  <c r="K1888"/>
  <c r="H1888"/>
  <c r="E1888"/>
  <c r="K1887"/>
  <c r="H1887"/>
  <c r="E1887"/>
  <c r="K1886"/>
  <c r="H1886"/>
  <c r="E1886"/>
  <c r="K1885"/>
  <c r="H1885"/>
  <c r="E1885"/>
  <c r="K1882"/>
  <c r="K1880"/>
  <c r="H1880"/>
  <c r="E1880"/>
  <c r="K1879"/>
  <c r="H1879"/>
  <c r="E1879"/>
  <c r="K1878"/>
  <c r="H1878"/>
  <c r="E1878"/>
  <c r="K1876"/>
  <c r="H1876"/>
  <c r="E1876"/>
  <c r="K1875"/>
  <c r="H1875"/>
  <c r="E1875"/>
  <c r="K1874"/>
  <c r="H1874"/>
  <c r="E1874"/>
  <c r="K1873"/>
  <c r="H1873"/>
  <c r="E1873"/>
  <c r="K1872"/>
  <c r="H1872"/>
  <c r="E1872"/>
  <c r="K1871"/>
  <c r="H1871"/>
  <c r="E1871"/>
  <c r="K1869"/>
  <c r="H1869"/>
  <c r="E1869"/>
  <c r="K1868"/>
  <c r="H1868"/>
  <c r="E1868"/>
  <c r="I1866"/>
  <c r="K1866" s="1"/>
  <c r="G1866"/>
  <c r="F1866"/>
  <c r="D1866"/>
  <c r="C1866"/>
  <c r="K1865"/>
  <c r="H1865"/>
  <c r="K1864"/>
  <c r="H1864"/>
  <c r="K1863"/>
  <c r="H1863"/>
  <c r="E1863"/>
  <c r="K1862"/>
  <c r="H1862"/>
  <c r="E1862"/>
  <c r="K1861"/>
  <c r="H1861"/>
  <c r="E1861"/>
  <c r="I1859"/>
  <c r="K1859" s="1"/>
  <c r="G1859"/>
  <c r="F1859"/>
  <c r="D1859"/>
  <c r="C1859"/>
  <c r="K1858"/>
  <c r="H1858"/>
  <c r="H1859" s="1"/>
  <c r="E1858"/>
  <c r="E1859" s="1"/>
  <c r="I1852"/>
  <c r="K1852" s="1"/>
  <c r="G1852"/>
  <c r="F1852"/>
  <c r="D1852"/>
  <c r="C1852"/>
  <c r="K1851"/>
  <c r="H1851"/>
  <c r="H1852" s="1"/>
  <c r="E1851"/>
  <c r="E1852" s="1"/>
  <c r="J1849"/>
  <c r="K1849" s="1"/>
  <c r="G1849"/>
  <c r="F1849"/>
  <c r="D1849"/>
  <c r="C1849"/>
  <c r="K1846"/>
  <c r="H1846"/>
  <c r="H1849" s="1"/>
  <c r="E1846"/>
  <c r="E1849" s="1"/>
  <c r="I1844"/>
  <c r="K1844" s="1"/>
  <c r="G1844"/>
  <c r="F1844"/>
  <c r="D1844"/>
  <c r="C1844"/>
  <c r="K1843"/>
  <c r="H1843"/>
  <c r="E1843"/>
  <c r="K1842"/>
  <c r="H1842"/>
  <c r="E1842"/>
  <c r="K1841"/>
  <c r="H1841"/>
  <c r="E1841"/>
  <c r="K1840"/>
  <c r="H1840"/>
  <c r="E1840"/>
  <c r="I1836"/>
  <c r="K1836" s="1"/>
  <c r="G1836"/>
  <c r="F1836"/>
  <c r="D1836"/>
  <c r="C1836"/>
  <c r="K1835"/>
  <c r="H1835"/>
  <c r="E1835"/>
  <c r="K1834"/>
  <c r="H1834"/>
  <c r="E1834"/>
  <c r="J1832"/>
  <c r="I1832"/>
  <c r="G1832"/>
  <c r="F1832"/>
  <c r="D1832"/>
  <c r="C1832"/>
  <c r="K1831"/>
  <c r="H1831"/>
  <c r="E1831"/>
  <c r="E1832" s="1"/>
  <c r="I1829"/>
  <c r="K1829" s="1"/>
  <c r="H1829"/>
  <c r="K1828"/>
  <c r="H1828"/>
  <c r="I1826"/>
  <c r="K1826" s="1"/>
  <c r="H1826"/>
  <c r="C1826"/>
  <c r="E1826" s="1"/>
  <c r="K1825"/>
  <c r="H1825"/>
  <c r="E1825"/>
  <c r="I1823"/>
  <c r="K1823" s="1"/>
  <c r="H1823"/>
  <c r="C1823"/>
  <c r="E1823" s="1"/>
  <c r="K1822"/>
  <c r="H1822"/>
  <c r="E1822"/>
  <c r="K1821"/>
  <c r="H1821"/>
  <c r="I1819"/>
  <c r="K1819" s="1"/>
  <c r="G1819"/>
  <c r="F1819"/>
  <c r="D1819"/>
  <c r="C1819"/>
  <c r="K1818"/>
  <c r="H1818"/>
  <c r="H1819" s="1"/>
  <c r="E1818"/>
  <c r="E1819" s="1"/>
  <c r="I1816"/>
  <c r="K1816" s="1"/>
  <c r="K1815"/>
  <c r="I1813"/>
  <c r="K1813" s="1"/>
  <c r="H1813"/>
  <c r="C1813"/>
  <c r="E1813" s="1"/>
  <c r="K1812"/>
  <c r="H1812"/>
  <c r="E1812"/>
  <c r="I1810"/>
  <c r="K1810" s="1"/>
  <c r="H1810"/>
  <c r="C1810"/>
  <c r="E1810" s="1"/>
  <c r="K1808"/>
  <c r="H1808"/>
  <c r="E1808"/>
  <c r="I1806"/>
  <c r="K1806" s="1"/>
  <c r="H1806"/>
  <c r="C1806"/>
  <c r="E1806" s="1"/>
  <c r="K1805"/>
  <c r="H1805"/>
  <c r="E1805"/>
  <c r="J1803"/>
  <c r="I1803"/>
  <c r="G1803"/>
  <c r="F1803"/>
  <c r="D1803"/>
  <c r="C1803"/>
  <c r="K1802"/>
  <c r="H1802"/>
  <c r="E1802"/>
  <c r="K1801"/>
  <c r="H1801"/>
  <c r="E1801"/>
  <c r="K1800"/>
  <c r="H1800"/>
  <c r="E1800"/>
  <c r="K1799"/>
  <c r="H1799"/>
  <c r="E1799"/>
  <c r="K1798"/>
  <c r="K1797"/>
  <c r="H1797"/>
  <c r="E1797"/>
  <c r="I1795"/>
  <c r="K1795" s="1"/>
  <c r="H1795"/>
  <c r="C1795"/>
  <c r="E1795" s="1"/>
  <c r="K1794"/>
  <c r="H1794"/>
  <c r="E1794"/>
  <c r="K1793"/>
  <c r="H1793"/>
  <c r="E1793"/>
  <c r="K1792"/>
  <c r="H1792"/>
  <c r="E1792"/>
  <c r="K1791"/>
  <c r="K1790"/>
  <c r="H1790"/>
  <c r="E1790"/>
  <c r="K1787"/>
  <c r="H1787"/>
  <c r="E1787"/>
  <c r="K1786"/>
  <c r="H1786"/>
  <c r="E1786"/>
  <c r="K1785"/>
  <c r="H1785"/>
  <c r="E1785"/>
  <c r="K1784"/>
  <c r="H1784"/>
  <c r="E1784"/>
  <c r="K1783"/>
  <c r="H1783"/>
  <c r="E1783"/>
  <c r="K1779"/>
  <c r="H1779"/>
  <c r="K1778"/>
  <c r="H1778"/>
  <c r="K1774"/>
  <c r="H1774"/>
  <c r="E1774"/>
  <c r="K1771"/>
  <c r="H1771"/>
  <c r="E1771"/>
  <c r="K1770"/>
  <c r="H1770"/>
  <c r="E1770"/>
  <c r="K1766"/>
  <c r="I1763"/>
  <c r="K1763" s="1"/>
  <c r="H1763"/>
  <c r="K1762"/>
  <c r="H1762"/>
  <c r="G1758"/>
  <c r="F1758"/>
  <c r="I1757"/>
  <c r="K1757" s="1"/>
  <c r="H1757"/>
  <c r="C1757"/>
  <c r="K1756"/>
  <c r="H1756"/>
  <c r="E1756"/>
  <c r="K1754"/>
  <c r="I1752"/>
  <c r="K1752" s="1"/>
  <c r="H1752"/>
  <c r="D1752"/>
  <c r="C1752"/>
  <c r="K1751"/>
  <c r="H1751"/>
  <c r="E1751"/>
  <c r="E1752" s="1"/>
  <c r="I1748"/>
  <c r="K1748" s="1"/>
  <c r="H1748"/>
  <c r="D1748"/>
  <c r="C1748"/>
  <c r="K1747"/>
  <c r="H1747"/>
  <c r="K1745"/>
  <c r="H1745"/>
  <c r="E1745"/>
  <c r="K1744"/>
  <c r="H1744"/>
  <c r="E1744"/>
  <c r="J1742"/>
  <c r="I1742"/>
  <c r="H1742"/>
  <c r="D1742"/>
  <c r="C1742"/>
  <c r="K1741"/>
  <c r="H1741"/>
  <c r="E1741"/>
  <c r="K1740"/>
  <c r="H1740"/>
  <c r="E1740"/>
  <c r="K1739"/>
  <c r="H1739"/>
  <c r="E1739"/>
  <c r="K1738"/>
  <c r="H1738"/>
  <c r="E1738"/>
  <c r="K1737"/>
  <c r="H1737"/>
  <c r="E1737"/>
  <c r="K1736"/>
  <c r="H1736"/>
  <c r="E1736"/>
  <c r="K1735"/>
  <c r="H1735"/>
  <c r="E1735"/>
  <c r="K1734"/>
  <c r="H1734"/>
  <c r="K1733"/>
  <c r="H1733"/>
  <c r="J1731"/>
  <c r="I1731"/>
  <c r="H1731"/>
  <c r="D1731"/>
  <c r="C1731"/>
  <c r="K1730"/>
  <c r="H1730"/>
  <c r="E1730"/>
  <c r="K1729"/>
  <c r="H1729"/>
  <c r="E1729"/>
  <c r="K1728"/>
  <c r="H1728"/>
  <c r="E1728"/>
  <c r="K1725"/>
  <c r="H1725"/>
  <c r="E1725"/>
  <c r="I1723"/>
  <c r="K1723" s="1"/>
  <c r="H1723"/>
  <c r="K1722"/>
  <c r="H1722"/>
  <c r="J1720"/>
  <c r="I1720"/>
  <c r="H1720"/>
  <c r="D1720"/>
  <c r="C1720"/>
  <c r="E1719"/>
  <c r="K1718"/>
  <c r="H1718"/>
  <c r="E1718"/>
  <c r="K1715"/>
  <c r="H1715"/>
  <c r="E1715"/>
  <c r="K1714"/>
  <c r="H1714"/>
  <c r="E1714"/>
  <c r="K1713"/>
  <c r="H1713"/>
  <c r="E1713"/>
  <c r="K1712"/>
  <c r="H1712"/>
  <c r="E1712"/>
  <c r="K1711"/>
  <c r="H1711"/>
  <c r="E1711"/>
  <c r="K1710"/>
  <c r="H1710"/>
  <c r="E1710"/>
  <c r="K1709"/>
  <c r="E1709"/>
  <c r="I1707"/>
  <c r="K1707" s="1"/>
  <c r="K1706"/>
  <c r="I1704"/>
  <c r="K1704" s="1"/>
  <c r="H1704"/>
  <c r="C1704"/>
  <c r="E1704" s="1"/>
  <c r="H1703"/>
  <c r="E1703"/>
  <c r="K1702"/>
  <c r="H1702"/>
  <c r="I1700"/>
  <c r="K1700" s="1"/>
  <c r="H1700"/>
  <c r="C1700"/>
  <c r="E1700" s="1"/>
  <c r="K1699"/>
  <c r="H1699"/>
  <c r="E1699"/>
  <c r="I1696"/>
  <c r="K1696" s="1"/>
  <c r="H1696"/>
  <c r="C1696"/>
  <c r="E1696" s="1"/>
  <c r="K1695"/>
  <c r="H1695"/>
  <c r="E1695"/>
  <c r="I1693"/>
  <c r="K1693" s="1"/>
  <c r="H1693"/>
  <c r="C1693"/>
  <c r="E1693" s="1"/>
  <c r="K1692"/>
  <c r="H1692"/>
  <c r="E1692"/>
  <c r="K1691"/>
  <c r="H1691"/>
  <c r="J1689"/>
  <c r="I1689"/>
  <c r="H1689"/>
  <c r="K1688"/>
  <c r="H1688"/>
  <c r="I1683"/>
  <c r="K1683" s="1"/>
  <c r="H1683"/>
  <c r="D1683"/>
  <c r="C1683"/>
  <c r="K1682"/>
  <c r="H1682"/>
  <c r="K1681"/>
  <c r="H1681"/>
  <c r="K1677"/>
  <c r="H1677"/>
  <c r="E1677"/>
  <c r="K1674"/>
  <c r="H1674"/>
  <c r="E1674"/>
  <c r="K1673"/>
  <c r="H1673"/>
  <c r="E1673"/>
  <c r="K1672"/>
  <c r="H1672"/>
  <c r="E1672"/>
  <c r="K1671"/>
  <c r="H1671"/>
  <c r="E1671"/>
  <c r="K1669"/>
  <c r="H1669"/>
  <c r="E1669"/>
  <c r="K1668"/>
  <c r="H1668"/>
  <c r="E1668"/>
  <c r="I1666"/>
  <c r="K1666" s="1"/>
  <c r="K1665"/>
  <c r="I1663"/>
  <c r="K1663" s="1"/>
  <c r="H1663"/>
  <c r="C1663"/>
  <c r="E1663" s="1"/>
  <c r="K1662"/>
  <c r="H1662"/>
  <c r="E1662"/>
  <c r="H1661"/>
  <c r="I1660"/>
  <c r="K1660" s="1"/>
  <c r="H1660"/>
  <c r="C1660"/>
  <c r="E1660" s="1"/>
  <c r="K1659"/>
  <c r="H1659"/>
  <c r="E1659"/>
  <c r="H1658"/>
  <c r="I1657"/>
  <c r="K1657" s="1"/>
  <c r="H1657"/>
  <c r="C1657"/>
  <c r="E1657" s="1"/>
  <c r="K1656"/>
  <c r="H1656"/>
  <c r="E1656"/>
  <c r="H1655"/>
  <c r="I1654"/>
  <c r="K1654" s="1"/>
  <c r="H1654"/>
  <c r="C1654"/>
  <c r="E1654" s="1"/>
  <c r="K1653"/>
  <c r="H1653"/>
  <c r="E1653"/>
  <c r="J1647"/>
  <c r="I1647"/>
  <c r="H1647"/>
  <c r="K1646"/>
  <c r="H1646"/>
  <c r="J1641"/>
  <c r="I1641"/>
  <c r="H1641"/>
  <c r="D1641"/>
  <c r="C1641"/>
  <c r="K1640"/>
  <c r="H1640"/>
  <c r="E1640"/>
  <c r="K1639"/>
  <c r="H1639"/>
  <c r="E1639"/>
  <c r="J1636"/>
  <c r="I1636"/>
  <c r="H1636"/>
  <c r="D1636"/>
  <c r="C1636"/>
  <c r="K1635"/>
  <c r="H1635"/>
  <c r="K1634"/>
  <c r="H1634"/>
  <c r="K1633"/>
  <c r="H1633"/>
  <c r="E1633"/>
  <c r="K1632"/>
  <c r="H1632"/>
  <c r="E1632"/>
  <c r="K1630"/>
  <c r="H1630"/>
  <c r="E1630"/>
  <c r="K1628"/>
  <c r="H1628"/>
  <c r="E1628"/>
  <c r="K1626"/>
  <c r="H1626"/>
  <c r="E1626"/>
  <c r="K1625"/>
  <c r="H1625"/>
  <c r="E1625"/>
  <c r="K1622"/>
  <c r="H1622"/>
  <c r="E1622"/>
  <c r="K1621"/>
  <c r="H1621"/>
  <c r="E1621"/>
  <c r="I1618"/>
  <c r="K1618" s="1"/>
  <c r="H1618"/>
  <c r="C1618"/>
  <c r="E1618" s="1"/>
  <c r="K1617"/>
  <c r="H1617"/>
  <c r="E1617"/>
  <c r="I1613"/>
  <c r="K1613" s="1"/>
  <c r="H1613"/>
  <c r="C1613"/>
  <c r="E1613" s="1"/>
  <c r="K1612"/>
  <c r="H1612"/>
  <c r="E1612"/>
  <c r="H1611"/>
  <c r="I1610"/>
  <c r="K1610" s="1"/>
  <c r="H1610"/>
  <c r="C1610"/>
  <c r="E1610" s="1"/>
  <c r="K1609"/>
  <c r="H1609"/>
  <c r="E1609"/>
  <c r="K1608"/>
  <c r="H1608"/>
  <c r="E1608"/>
  <c r="H1607"/>
  <c r="J1606"/>
  <c r="I1606"/>
  <c r="H1606"/>
  <c r="D1606"/>
  <c r="C1606"/>
  <c r="K1605"/>
  <c r="H1605"/>
  <c r="E1605"/>
  <c r="K1604"/>
  <c r="H1604"/>
  <c r="E1604"/>
  <c r="H1603"/>
  <c r="H1602"/>
  <c r="H1601"/>
  <c r="H1599"/>
  <c r="J1597"/>
  <c r="G1597"/>
  <c r="F1597"/>
  <c r="I1596"/>
  <c r="H1596"/>
  <c r="K1595"/>
  <c r="H1595"/>
  <c r="H1594"/>
  <c r="I1593"/>
  <c r="K1593" s="1"/>
  <c r="H1593"/>
  <c r="C1593"/>
  <c r="E1593" s="1"/>
  <c r="K1592"/>
  <c r="H1592"/>
  <c r="E1592"/>
  <c r="H1591"/>
  <c r="I1590"/>
  <c r="K1590" s="1"/>
  <c r="H1590"/>
  <c r="C1590"/>
  <c r="E1590" s="1"/>
  <c r="K1589"/>
  <c r="H1589"/>
  <c r="E1589"/>
  <c r="H1588"/>
  <c r="H1583"/>
  <c r="D1583"/>
  <c r="D1597" s="1"/>
  <c r="C1583"/>
  <c r="K1582"/>
  <c r="H1582"/>
  <c r="K1580"/>
  <c r="H1580"/>
  <c r="K1579"/>
  <c r="K1578"/>
  <c r="H1578"/>
  <c r="K1577"/>
  <c r="H1577"/>
  <c r="E1577"/>
  <c r="K1576"/>
  <c r="H1576"/>
  <c r="E1576"/>
  <c r="K1575"/>
  <c r="H1575"/>
  <c r="E1575"/>
  <c r="K1574"/>
  <c r="H1574"/>
  <c r="K1573"/>
  <c r="H1573"/>
  <c r="E1573"/>
  <c r="K1572"/>
  <c r="H1572"/>
  <c r="E1572"/>
  <c r="K1571"/>
  <c r="H1571"/>
  <c r="E1571"/>
  <c r="K1570"/>
  <c r="H1570"/>
  <c r="E1570"/>
  <c r="K1568"/>
  <c r="H1568"/>
  <c r="E1568"/>
  <c r="K1567"/>
  <c r="H1567"/>
  <c r="E1567"/>
  <c r="K1566"/>
  <c r="H1566"/>
  <c r="E1566"/>
  <c r="K1565"/>
  <c r="H1565"/>
  <c r="E1565"/>
  <c r="K1564"/>
  <c r="H1564"/>
  <c r="K1563"/>
  <c r="H1563"/>
  <c r="K1562"/>
  <c r="H1562"/>
  <c r="K1561"/>
  <c r="H1561"/>
  <c r="K1560"/>
  <c r="H1560"/>
  <c r="E1560"/>
  <c r="K1559"/>
  <c r="H1559"/>
  <c r="E1559"/>
  <c r="H1558"/>
  <c r="I1557"/>
  <c r="K1557" s="1"/>
  <c r="H1557"/>
  <c r="C1557"/>
  <c r="E1557" s="1"/>
  <c r="K1556"/>
  <c r="H1556"/>
  <c r="E1556"/>
  <c r="G1552"/>
  <c r="I1551"/>
  <c r="F1551"/>
  <c r="H1551" s="1"/>
  <c r="D1551"/>
  <c r="C1551"/>
  <c r="K1550"/>
  <c r="H1550"/>
  <c r="E1550"/>
  <c r="K1549"/>
  <c r="H1549"/>
  <c r="E1549"/>
  <c r="H1548"/>
  <c r="J1547"/>
  <c r="I1547"/>
  <c r="H1547"/>
  <c r="D1547"/>
  <c r="C1547"/>
  <c r="K1546"/>
  <c r="H1546"/>
  <c r="K1545"/>
  <c r="H1545"/>
  <c r="K1544"/>
  <c r="H1544"/>
  <c r="E1544"/>
  <c r="K1543"/>
  <c r="H1543"/>
  <c r="E1543"/>
  <c r="K1542"/>
  <c r="H1542"/>
  <c r="E1542"/>
  <c r="K1540"/>
  <c r="H1540"/>
  <c r="E1540"/>
  <c r="K1539"/>
  <c r="H1539"/>
  <c r="E1539"/>
  <c r="K1538"/>
  <c r="H1538"/>
  <c r="E1538"/>
  <c r="K1537"/>
  <c r="H1537"/>
  <c r="E1537"/>
  <c r="H1536"/>
  <c r="I1535"/>
  <c r="K1535" s="1"/>
  <c r="H1535"/>
  <c r="C1535"/>
  <c r="E1535" s="1"/>
  <c r="K1534"/>
  <c r="H1534"/>
  <c r="E1534"/>
  <c r="H1533"/>
  <c r="K1532"/>
  <c r="C1532"/>
  <c r="E1532" s="1"/>
  <c r="K1531"/>
  <c r="E1531"/>
  <c r="I1529"/>
  <c r="K1529" s="1"/>
  <c r="H1529"/>
  <c r="C1529"/>
  <c r="E1529" s="1"/>
  <c r="K1528"/>
  <c r="H1528"/>
  <c r="E1528"/>
  <c r="K1527"/>
  <c r="H1527"/>
  <c r="E1527"/>
  <c r="K1526"/>
  <c r="H1526"/>
  <c r="E1526"/>
  <c r="K1525"/>
  <c r="H1525"/>
  <c r="E1525"/>
  <c r="K1524"/>
  <c r="H1524"/>
  <c r="E1524"/>
  <c r="K1523"/>
  <c r="H1523"/>
  <c r="E1523"/>
  <c r="K1522"/>
  <c r="H1522"/>
  <c r="E1522"/>
  <c r="H1521"/>
  <c r="I1520"/>
  <c r="K1520" s="1"/>
  <c r="H1520"/>
  <c r="C1520"/>
  <c r="E1520" s="1"/>
  <c r="H1519"/>
  <c r="E1519"/>
  <c r="K1518"/>
  <c r="H1518"/>
  <c r="E1518"/>
  <c r="K1517"/>
  <c r="H1517"/>
  <c r="E1517"/>
  <c r="H1516"/>
  <c r="J1515"/>
  <c r="I1515"/>
  <c r="H1515"/>
  <c r="D1515"/>
  <c r="C1515"/>
  <c r="K1514"/>
  <c r="H1514"/>
  <c r="E1514"/>
  <c r="K1513"/>
  <c r="H1513"/>
  <c r="E1513"/>
  <c r="K1512"/>
  <c r="H1512"/>
  <c r="E1512"/>
  <c r="K1511"/>
  <c r="H1511"/>
  <c r="E1511"/>
  <c r="K1510"/>
  <c r="H1510"/>
  <c r="E1510"/>
  <c r="H1509"/>
  <c r="J1508"/>
  <c r="I1508"/>
  <c r="H1508"/>
  <c r="C1508"/>
  <c r="E1508" s="1"/>
  <c r="K1507"/>
  <c r="H1507"/>
  <c r="E1507"/>
  <c r="K1506"/>
  <c r="H1506"/>
  <c r="K1505"/>
  <c r="H1505"/>
  <c r="E1505"/>
  <c r="H1503"/>
  <c r="D1503"/>
  <c r="E1503" s="1"/>
  <c r="C1503"/>
  <c r="K1501"/>
  <c r="H1501"/>
  <c r="E1501"/>
  <c r="I1499"/>
  <c r="K1499" s="1"/>
  <c r="H1499"/>
  <c r="K1498"/>
  <c r="H1498"/>
  <c r="I1496"/>
  <c r="K1496" s="1"/>
  <c r="H1496"/>
  <c r="C1496"/>
  <c r="E1496" s="1"/>
  <c r="K1495"/>
  <c r="H1495"/>
  <c r="E1495"/>
  <c r="K1494"/>
  <c r="H1494"/>
  <c r="E1494"/>
  <c r="K1493"/>
  <c r="H1493"/>
  <c r="E1493"/>
  <c r="K1492"/>
  <c r="H1492"/>
  <c r="E1492"/>
  <c r="K1491"/>
  <c r="H1491"/>
  <c r="E1491"/>
  <c r="K1489"/>
  <c r="H1489"/>
  <c r="E1489"/>
  <c r="K1488"/>
  <c r="H1488"/>
  <c r="E1488"/>
  <c r="K1487"/>
  <c r="H1487"/>
  <c r="E1487"/>
  <c r="K1486"/>
  <c r="H1486"/>
  <c r="E1486"/>
  <c r="K1485"/>
  <c r="H1485"/>
  <c r="E1485"/>
  <c r="K1484"/>
  <c r="H1484"/>
  <c r="E1484"/>
  <c r="K1483"/>
  <c r="K1482"/>
  <c r="H1482"/>
  <c r="E1482"/>
  <c r="I1480"/>
  <c r="K1480" s="1"/>
  <c r="H1480"/>
  <c r="C1480"/>
  <c r="E1480" s="1"/>
  <c r="K1479"/>
  <c r="H1479"/>
  <c r="E1479"/>
  <c r="J1477"/>
  <c r="I1477"/>
  <c r="H1477"/>
  <c r="D1477"/>
  <c r="C1477"/>
  <c r="K1476"/>
  <c r="H1476"/>
  <c r="E1476"/>
  <c r="J1471"/>
  <c r="K1471" s="1"/>
  <c r="H1471"/>
  <c r="H1470"/>
  <c r="K1469"/>
  <c r="H1469"/>
  <c r="J1467"/>
  <c r="I1467"/>
  <c r="H1467"/>
  <c r="C1467"/>
  <c r="K1466"/>
  <c r="H1466"/>
  <c r="D1466"/>
  <c r="D1467" s="1"/>
  <c r="K1465"/>
  <c r="H1465"/>
  <c r="E1465"/>
  <c r="K1464"/>
  <c r="H1464"/>
  <c r="E1464"/>
  <c r="K1463"/>
  <c r="H1463"/>
  <c r="E1463"/>
  <c r="K1462"/>
  <c r="H1462"/>
  <c r="E1462"/>
  <c r="K1461"/>
  <c r="H1461"/>
  <c r="E1461"/>
  <c r="K1459"/>
  <c r="H1459"/>
  <c r="E1459"/>
  <c r="K1458"/>
  <c r="H1458"/>
  <c r="E1458"/>
  <c r="K1457"/>
  <c r="H1457"/>
  <c r="E1457"/>
  <c r="K1454"/>
  <c r="H1454"/>
  <c r="E1454"/>
  <c r="K1453"/>
  <c r="H1453"/>
  <c r="E1453"/>
  <c r="K1452"/>
  <c r="H1452"/>
  <c r="E1452"/>
  <c r="K1451"/>
  <c r="H1451"/>
  <c r="E1451"/>
  <c r="K1450"/>
  <c r="H1450"/>
  <c r="E1450"/>
  <c r="K1449"/>
  <c r="H1449"/>
  <c r="E1449"/>
  <c r="K1448"/>
  <c r="H1448"/>
  <c r="E1448"/>
  <c r="K1447"/>
  <c r="H1447"/>
  <c r="E1447"/>
  <c r="K1446"/>
  <c r="H1446"/>
  <c r="E1446"/>
  <c r="K1445"/>
  <c r="H1445"/>
  <c r="E1445"/>
  <c r="K1444"/>
  <c r="H1444"/>
  <c r="E1444"/>
  <c r="K1443"/>
  <c r="H1443"/>
  <c r="E1443"/>
  <c r="K1442"/>
  <c r="H1442"/>
  <c r="E1442"/>
  <c r="K1441"/>
  <c r="H1441"/>
  <c r="E1441"/>
  <c r="K1440"/>
  <c r="H1440"/>
  <c r="E1440"/>
  <c r="K1439"/>
  <c r="H1439"/>
  <c r="E1439"/>
  <c r="K1438"/>
  <c r="H1438"/>
  <c r="E1438"/>
  <c r="K1437"/>
  <c r="H1437"/>
  <c r="E1437"/>
  <c r="H1436"/>
  <c r="E1436"/>
  <c r="K1435"/>
  <c r="H1435"/>
  <c r="E1435"/>
  <c r="K1434"/>
  <c r="H1434"/>
  <c r="E1434"/>
  <c r="K1433"/>
  <c r="H1433"/>
  <c r="E1433"/>
  <c r="K1432"/>
  <c r="H1432"/>
  <c r="E1432"/>
  <c r="K1431"/>
  <c r="H1431"/>
  <c r="E1431"/>
  <c r="K1430"/>
  <c r="H1430"/>
  <c r="E1430"/>
  <c r="K1429"/>
  <c r="H1429"/>
  <c r="E1429"/>
  <c r="K1428"/>
  <c r="H1428"/>
  <c r="E1428"/>
  <c r="K1427"/>
  <c r="H1427"/>
  <c r="E1427"/>
  <c r="K1425"/>
  <c r="H1425"/>
  <c r="E1425"/>
  <c r="K1424"/>
  <c r="H1424"/>
  <c r="E1424"/>
  <c r="K1423"/>
  <c r="H1423"/>
  <c r="E1423"/>
  <c r="H1422"/>
  <c r="E1422"/>
  <c r="K1421"/>
  <c r="H1421"/>
  <c r="E1421"/>
  <c r="I1419"/>
  <c r="K1419" s="1"/>
  <c r="H1419"/>
  <c r="C1419"/>
  <c r="E1419" s="1"/>
  <c r="K1418"/>
  <c r="H1418"/>
  <c r="E1418"/>
  <c r="K1417"/>
  <c r="H1417"/>
  <c r="E1417"/>
  <c r="K1416"/>
  <c r="H1416"/>
  <c r="E1416"/>
  <c r="K1415"/>
  <c r="H1415"/>
  <c r="E1415"/>
  <c r="K1413"/>
  <c r="H1413"/>
  <c r="E1413"/>
  <c r="K1412"/>
  <c r="H1412"/>
  <c r="E1412"/>
  <c r="K1411"/>
  <c r="H1411"/>
  <c r="E1411"/>
  <c r="K1410"/>
  <c r="H1410"/>
  <c r="E1410"/>
  <c r="J1408"/>
  <c r="I1408"/>
  <c r="H1408"/>
  <c r="D1408"/>
  <c r="C1408"/>
  <c r="K1407"/>
  <c r="H1407"/>
  <c r="E1407"/>
  <c r="K1406"/>
  <c r="H1406"/>
  <c r="E1406"/>
  <c r="K1404"/>
  <c r="H1404"/>
  <c r="E1404"/>
  <c r="J1402"/>
  <c r="I1402"/>
  <c r="H1402"/>
  <c r="D1402"/>
  <c r="C1402"/>
  <c r="H1401"/>
  <c r="H1400"/>
  <c r="H1399"/>
  <c r="H1398"/>
  <c r="H1394"/>
  <c r="H1393"/>
  <c r="H1392"/>
  <c r="H1391"/>
  <c r="H1390"/>
  <c r="H1389"/>
  <c r="H1388"/>
  <c r="H1387"/>
  <c r="H1386"/>
  <c r="E1386"/>
  <c r="H1385"/>
  <c r="E1385"/>
  <c r="H1384"/>
  <c r="E1384"/>
  <c r="H1383"/>
  <c r="E1383"/>
  <c r="H1382"/>
  <c r="E1382"/>
  <c r="H1381"/>
  <c r="E1381"/>
  <c r="H1380"/>
  <c r="E1380"/>
  <c r="H1379"/>
  <c r="E1379"/>
  <c r="H1376"/>
  <c r="E1376"/>
  <c r="H1375"/>
  <c r="E1375"/>
  <c r="H1374"/>
  <c r="E1374"/>
  <c r="H1373"/>
  <c r="E1373"/>
  <c r="H1372"/>
  <c r="E1372"/>
  <c r="H1371"/>
  <c r="E1371"/>
  <c r="H1370"/>
  <c r="E1370"/>
  <c r="H1369"/>
  <c r="E1369"/>
  <c r="H1368"/>
  <c r="E1368"/>
  <c r="H1367"/>
  <c r="E1367"/>
  <c r="H1366"/>
  <c r="E1366"/>
  <c r="H1365"/>
  <c r="E1365"/>
  <c r="H1364"/>
  <c r="E1364"/>
  <c r="H1362"/>
  <c r="E1362"/>
  <c r="H1359"/>
  <c r="E1359"/>
  <c r="H1358"/>
  <c r="E1358"/>
  <c r="H1357"/>
  <c r="E1357"/>
  <c r="H1356"/>
  <c r="E1356"/>
  <c r="H1355"/>
  <c r="E1355"/>
  <c r="H1354"/>
  <c r="E1354"/>
  <c r="H1352"/>
  <c r="E1352"/>
  <c r="H1351"/>
  <c r="E1351"/>
  <c r="H1350"/>
  <c r="E1350"/>
  <c r="H1349"/>
  <c r="E1349"/>
  <c r="H1348"/>
  <c r="E1348"/>
  <c r="H1347"/>
  <c r="E1347"/>
  <c r="H1346"/>
  <c r="E1346"/>
  <c r="H1345"/>
  <c r="E1345"/>
  <c r="H1344"/>
  <c r="E1344"/>
  <c r="H1343"/>
  <c r="E1343"/>
  <c r="H1342"/>
  <c r="E1342"/>
  <c r="H1341"/>
  <c r="E1341"/>
  <c r="H1340"/>
  <c r="E1340"/>
  <c r="H1339"/>
  <c r="E1339"/>
  <c r="H1338"/>
  <c r="E1338"/>
  <c r="H1337"/>
  <c r="E1337"/>
  <c r="H1336"/>
  <c r="E1336"/>
  <c r="H1335"/>
  <c r="E1335"/>
  <c r="H1334"/>
  <c r="E1334"/>
  <c r="H1333"/>
  <c r="E1333"/>
  <c r="H1332"/>
  <c r="E1332"/>
  <c r="H1331"/>
  <c r="E1331"/>
  <c r="H1326"/>
  <c r="E1326"/>
  <c r="H1324"/>
  <c r="E1324"/>
  <c r="H1323"/>
  <c r="E1323"/>
  <c r="H1322"/>
  <c r="E1322"/>
  <c r="H1321"/>
  <c r="E1321"/>
  <c r="H1320"/>
  <c r="E1320"/>
  <c r="H1319"/>
  <c r="E1319"/>
  <c r="H1318"/>
  <c r="E1318"/>
  <c r="H1317"/>
  <c r="E1317"/>
  <c r="H1316"/>
  <c r="E1316"/>
  <c r="H1315"/>
  <c r="E1315"/>
  <c r="H1314"/>
  <c r="E1314"/>
  <c r="H1313"/>
  <c r="E1313"/>
  <c r="H1312"/>
  <c r="E1312"/>
  <c r="H1311"/>
  <c r="E1311"/>
  <c r="H1310"/>
  <c r="E1310"/>
  <c r="H1309"/>
  <c r="E1309"/>
  <c r="H1308"/>
  <c r="E1308"/>
  <c r="H1307"/>
  <c r="E1307"/>
  <c r="H1306"/>
  <c r="E1306"/>
  <c r="H1305"/>
  <c r="E1305"/>
  <c r="H1304"/>
  <c r="E1304"/>
  <c r="H1303"/>
  <c r="E1303"/>
  <c r="H1302"/>
  <c r="E1302"/>
  <c r="H1301"/>
  <c r="E1301"/>
  <c r="H1300"/>
  <c r="E1300"/>
  <c r="H1299"/>
  <c r="E1299"/>
  <c r="H1298"/>
  <c r="E1298"/>
  <c r="H1297"/>
  <c r="E1297"/>
  <c r="H1296"/>
  <c r="E1296"/>
  <c r="H1295"/>
  <c r="E1295"/>
  <c r="H1294"/>
  <c r="E1294"/>
  <c r="H1293"/>
  <c r="E1293"/>
  <c r="H1292"/>
  <c r="E1292"/>
  <c r="H1291"/>
  <c r="E1291"/>
  <c r="H1290"/>
  <c r="E1290"/>
  <c r="H1289"/>
  <c r="E1289"/>
  <c r="H1288"/>
  <c r="E1288"/>
  <c r="H1286"/>
  <c r="E1286"/>
  <c r="H1285"/>
  <c r="E1285"/>
  <c r="H1284"/>
  <c r="E1284"/>
  <c r="H1283"/>
  <c r="E1283"/>
  <c r="H1282"/>
  <c r="E1282"/>
  <c r="H1280"/>
  <c r="E1280"/>
  <c r="H1279"/>
  <c r="E1279"/>
  <c r="H1278"/>
  <c r="E1278"/>
  <c r="H1277"/>
  <c r="E1277"/>
  <c r="H1276"/>
  <c r="E1276"/>
  <c r="H1275"/>
  <c r="E1275"/>
  <c r="H1274"/>
  <c r="E1274"/>
  <c r="H1273"/>
  <c r="E1273"/>
  <c r="H1272"/>
  <c r="E1272"/>
  <c r="H1270"/>
  <c r="E1270"/>
  <c r="H1269"/>
  <c r="E1269"/>
  <c r="H1268"/>
  <c r="E1268"/>
  <c r="H1267"/>
  <c r="E1267"/>
  <c r="H1266"/>
  <c r="E1266"/>
  <c r="H1265"/>
  <c r="E1265"/>
  <c r="H1264"/>
  <c r="E1264"/>
  <c r="H1263"/>
  <c r="E1263"/>
  <c r="H1262"/>
  <c r="E1262"/>
  <c r="H1261"/>
  <c r="E1261"/>
  <c r="H1260"/>
  <c r="E1260"/>
  <c r="H1258"/>
  <c r="E1258"/>
  <c r="H1257"/>
  <c r="E1257"/>
  <c r="H1256"/>
  <c r="E1256"/>
  <c r="H1255"/>
  <c r="E1255"/>
  <c r="H1254"/>
  <c r="E1254"/>
  <c r="H1253"/>
  <c r="E1253"/>
  <c r="H1252"/>
  <c r="E1252"/>
  <c r="H1251"/>
  <c r="E1251"/>
  <c r="H1250"/>
  <c r="E1250"/>
  <c r="H1245"/>
  <c r="E1245"/>
  <c r="H1244"/>
  <c r="E1244"/>
  <c r="H1243"/>
  <c r="E1243"/>
  <c r="H1242"/>
  <c r="E1242"/>
  <c r="H1241"/>
  <c r="E1241"/>
  <c r="H1240"/>
  <c r="E1240"/>
  <c r="H1239"/>
  <c r="E1239"/>
  <c r="H1238"/>
  <c r="E1238"/>
  <c r="H1237"/>
  <c r="E1237"/>
  <c r="H1236"/>
  <c r="E1236"/>
  <c r="H1235"/>
  <c r="E1235"/>
  <c r="H1234"/>
  <c r="E1234"/>
  <c r="H1228"/>
  <c r="E1228"/>
  <c r="H1227"/>
  <c r="E1227"/>
  <c r="H1226"/>
  <c r="E1226"/>
  <c r="H1225"/>
  <c r="E1225"/>
  <c r="H1224"/>
  <c r="E1224"/>
  <c r="H1223"/>
  <c r="E1223"/>
  <c r="H1222"/>
  <c r="E1222"/>
  <c r="H1221"/>
  <c r="E1221"/>
  <c r="H1220"/>
  <c r="E1220"/>
  <c r="H1219"/>
  <c r="E1219"/>
  <c r="H1218"/>
  <c r="E1218"/>
  <c r="E1217"/>
  <c r="H1213"/>
  <c r="E1213"/>
  <c r="H1212"/>
  <c r="E1212"/>
  <c r="H1211"/>
  <c r="E1211"/>
  <c r="H1210"/>
  <c r="E1210"/>
  <c r="E1209"/>
  <c r="H1208"/>
  <c r="E1208"/>
  <c r="H1207"/>
  <c r="E1207"/>
  <c r="H1206"/>
  <c r="E1206"/>
  <c r="H1205"/>
  <c r="E1205"/>
  <c r="H1204"/>
  <c r="E1204"/>
  <c r="H1203"/>
  <c r="E1203"/>
  <c r="H1202"/>
  <c r="E1202"/>
  <c r="H1201"/>
  <c r="E1201"/>
  <c r="H1200"/>
  <c r="E1200"/>
  <c r="H1199"/>
  <c r="E1199"/>
  <c r="H1195"/>
  <c r="E1195"/>
  <c r="H1194"/>
  <c r="E1194"/>
  <c r="H1193"/>
  <c r="E1193"/>
  <c r="H1192"/>
  <c r="E1192"/>
  <c r="H1191"/>
  <c r="E1191"/>
  <c r="H1190"/>
  <c r="E1190"/>
  <c r="E1189"/>
  <c r="H1188"/>
  <c r="E1188"/>
  <c r="H1187"/>
  <c r="E1187"/>
  <c r="H1186"/>
  <c r="E1186"/>
  <c r="H1185"/>
  <c r="E1185"/>
  <c r="H1184"/>
  <c r="E1184"/>
  <c r="H1183"/>
  <c r="E1183"/>
  <c r="H1182"/>
  <c r="E1182"/>
  <c r="H1181"/>
  <c r="E1181"/>
  <c r="H1180"/>
  <c r="E1180"/>
  <c r="H1179"/>
  <c r="E1179"/>
  <c r="H1178"/>
  <c r="E1178"/>
  <c r="H1177"/>
  <c r="E1177"/>
  <c r="H1175"/>
  <c r="E1175"/>
  <c r="H1174"/>
  <c r="E1174"/>
  <c r="H1173"/>
  <c r="E1173"/>
  <c r="H1172"/>
  <c r="E1172"/>
  <c r="H1170"/>
  <c r="E1170"/>
  <c r="H1169"/>
  <c r="E1169"/>
  <c r="H1168"/>
  <c r="E1168"/>
  <c r="H1167"/>
  <c r="E1167"/>
  <c r="H1166"/>
  <c r="E1166"/>
  <c r="H1165"/>
  <c r="E1165"/>
  <c r="H1164"/>
  <c r="E1164"/>
  <c r="H1163"/>
  <c r="E1163"/>
  <c r="H1162"/>
  <c r="E1162"/>
  <c r="H1161"/>
  <c r="E1161"/>
  <c r="H1160"/>
  <c r="E1160"/>
  <c r="H1159"/>
  <c r="E1159"/>
  <c r="H1158"/>
  <c r="E1158"/>
  <c r="H1157"/>
  <c r="E1157"/>
  <c r="H1156"/>
  <c r="E1156"/>
  <c r="H1155"/>
  <c r="E1155"/>
  <c r="H1154"/>
  <c r="E1154"/>
  <c r="H1153"/>
  <c r="E1153"/>
  <c r="H1152"/>
  <c r="E1152"/>
  <c r="H1151"/>
  <c r="E1151"/>
  <c r="H1150"/>
  <c r="E1150"/>
  <c r="H1149"/>
  <c r="E1149"/>
  <c r="H1148"/>
  <c r="E1148"/>
  <c r="H1147"/>
  <c r="E1147"/>
  <c r="H1146"/>
  <c r="E1146"/>
  <c r="H1145"/>
  <c r="E1145"/>
  <c r="H1143"/>
  <c r="E1143"/>
  <c r="H1142"/>
  <c r="E1142"/>
  <c r="I1139"/>
  <c r="K1139" s="1"/>
  <c r="H1139"/>
  <c r="C1139"/>
  <c r="E1139" s="1"/>
  <c r="K1138"/>
  <c r="H1138"/>
  <c r="E1138"/>
  <c r="I1133"/>
  <c r="K1133" s="1"/>
  <c r="H1133"/>
  <c r="C1133"/>
  <c r="E1133" s="1"/>
  <c r="K1132"/>
  <c r="H1132"/>
  <c r="E1132"/>
  <c r="I1130"/>
  <c r="K1130" s="1"/>
  <c r="H1130"/>
  <c r="C1130"/>
  <c r="E1130" s="1"/>
  <c r="K1129"/>
  <c r="H1129"/>
  <c r="E1129"/>
  <c r="I1127"/>
  <c r="K1127" s="1"/>
  <c r="H1127"/>
  <c r="C1127"/>
  <c r="E1127" s="1"/>
  <c r="K1126"/>
  <c r="H1126"/>
  <c r="E1126"/>
  <c r="I1124"/>
  <c r="K1124" s="1"/>
  <c r="H1124"/>
  <c r="C1124"/>
  <c r="E1124" s="1"/>
  <c r="K1123"/>
  <c r="H1123"/>
  <c r="E1123"/>
  <c r="K1122"/>
  <c r="H1122"/>
  <c r="E1122"/>
  <c r="I1120"/>
  <c r="K1120" s="1"/>
  <c r="H1120"/>
  <c r="C1120"/>
  <c r="E1120" s="1"/>
  <c r="K1119"/>
  <c r="H1119"/>
  <c r="E1119"/>
  <c r="G1115"/>
  <c r="F1115"/>
  <c r="I1114"/>
  <c r="H1114"/>
  <c r="C1114"/>
  <c r="K1113"/>
  <c r="H1113"/>
  <c r="E1113"/>
  <c r="K1112"/>
  <c r="H1112"/>
  <c r="E1112"/>
  <c r="J1110"/>
  <c r="I1110"/>
  <c r="H1110"/>
  <c r="D1110"/>
  <c r="C1110"/>
  <c r="K1109"/>
  <c r="H1109"/>
  <c r="K1108"/>
  <c r="H1108"/>
  <c r="E1108"/>
  <c r="K1107"/>
  <c r="H1107"/>
  <c r="E1107"/>
  <c r="K1106"/>
  <c r="H1106"/>
  <c r="E1106"/>
  <c r="K1105"/>
  <c r="H1105"/>
  <c r="E1105"/>
  <c r="K1104"/>
  <c r="H1104"/>
  <c r="E1104"/>
  <c r="K1103"/>
  <c r="H1103"/>
  <c r="E1103"/>
  <c r="K1102"/>
  <c r="H1102"/>
  <c r="E1102"/>
  <c r="I1100"/>
  <c r="K1100" s="1"/>
  <c r="H1100"/>
  <c r="C1100"/>
  <c r="E1100" s="1"/>
  <c r="K1099"/>
  <c r="H1099"/>
  <c r="E1099"/>
  <c r="K1098"/>
  <c r="H1098"/>
  <c r="E1098"/>
  <c r="J1096"/>
  <c r="I1096"/>
  <c r="H1096"/>
  <c r="D1096"/>
  <c r="C1096"/>
  <c r="K1095"/>
  <c r="H1095"/>
  <c r="E1095"/>
  <c r="K1094"/>
  <c r="H1094"/>
  <c r="E1094"/>
  <c r="K1093"/>
  <c r="H1093"/>
  <c r="E1093"/>
  <c r="K1091"/>
  <c r="H1091"/>
  <c r="J1089"/>
  <c r="I1089"/>
  <c r="H1089"/>
  <c r="D1089"/>
  <c r="C1089"/>
  <c r="K1088"/>
  <c r="H1088"/>
  <c r="E1088"/>
  <c r="K1087"/>
  <c r="H1087"/>
  <c r="E1087"/>
  <c r="J1085"/>
  <c r="I1085"/>
  <c r="K1084"/>
  <c r="J1082"/>
  <c r="I1082"/>
  <c r="H1082"/>
  <c r="D1082"/>
  <c r="C1082"/>
  <c r="E1080"/>
  <c r="H1079"/>
  <c r="E1079"/>
  <c r="K1078"/>
  <c r="H1078"/>
  <c r="E1078"/>
  <c r="K1077"/>
  <c r="H1077"/>
  <c r="E1077"/>
  <c r="K1075"/>
  <c r="H1075"/>
  <c r="E1075"/>
  <c r="K1073"/>
  <c r="H1073"/>
  <c r="E1073"/>
  <c r="K1071"/>
  <c r="H1071"/>
  <c r="E1071"/>
  <c r="K1070"/>
  <c r="H1070"/>
  <c r="E1070"/>
  <c r="K1069"/>
  <c r="H1069"/>
  <c r="E1069"/>
  <c r="K1068"/>
  <c r="H1068"/>
  <c r="E1068"/>
  <c r="K1067"/>
  <c r="H1067"/>
  <c r="E1067"/>
  <c r="K1066"/>
  <c r="H1066"/>
  <c r="E1066"/>
  <c r="K1064"/>
  <c r="H1064"/>
  <c r="E1064"/>
  <c r="K1062"/>
  <c r="H1062"/>
  <c r="E1062"/>
  <c r="K1061"/>
  <c r="H1061"/>
  <c r="E1061"/>
  <c r="K1060"/>
  <c r="H1060"/>
  <c r="E1060"/>
  <c r="K1058"/>
  <c r="H1058"/>
  <c r="E1058"/>
  <c r="K1056"/>
  <c r="H1056"/>
  <c r="E1056"/>
  <c r="J1054"/>
  <c r="I1054"/>
  <c r="H1054"/>
  <c r="K1053"/>
  <c r="H1053"/>
  <c r="I1050"/>
  <c r="K1050" s="1"/>
  <c r="H1050"/>
  <c r="C1050"/>
  <c r="E1050" s="1"/>
  <c r="K1049"/>
  <c r="H1049"/>
  <c r="E1049"/>
  <c r="I1044"/>
  <c r="K1044" s="1"/>
  <c r="H1044"/>
  <c r="C1044"/>
  <c r="E1044" s="1"/>
  <c r="K1043"/>
  <c r="H1043"/>
  <c r="E1043"/>
  <c r="I1032"/>
  <c r="G1032"/>
  <c r="F1032"/>
  <c r="D1032"/>
  <c r="C1032"/>
  <c r="K1031"/>
  <c r="H1031"/>
  <c r="H1032" s="1"/>
  <c r="E1031"/>
  <c r="E1032" s="1"/>
  <c r="I1029"/>
  <c r="K1029" s="1"/>
  <c r="H1029"/>
  <c r="C1029"/>
  <c r="E1029" s="1"/>
  <c r="K1028"/>
  <c r="H1028"/>
  <c r="E1028"/>
  <c r="H1027"/>
  <c r="E1027"/>
  <c r="H1026"/>
  <c r="E1026"/>
  <c r="K1023"/>
  <c r="K1019"/>
  <c r="K1018"/>
  <c r="J1015"/>
  <c r="I1015"/>
  <c r="G1015"/>
  <c r="F1015"/>
  <c r="D1015"/>
  <c r="C1015"/>
  <c r="K1014"/>
  <c r="H1014"/>
  <c r="E1014"/>
  <c r="K1013"/>
  <c r="H1013"/>
  <c r="E1013"/>
  <c r="K1012"/>
  <c r="H1012"/>
  <c r="E1012"/>
  <c r="K1011"/>
  <c r="H1011"/>
  <c r="E1011"/>
  <c r="K1010"/>
  <c r="H1010"/>
  <c r="E1010"/>
  <c r="K1009"/>
  <c r="H1009"/>
  <c r="E1009"/>
  <c r="K1008"/>
  <c r="H1008"/>
  <c r="E1008"/>
  <c r="K1007"/>
  <c r="H1007"/>
  <c r="E1007"/>
  <c r="K1006"/>
  <c r="H1006"/>
  <c r="E1006"/>
  <c r="K1005"/>
  <c r="H1005"/>
  <c r="E1005"/>
  <c r="K1004"/>
  <c r="H1004"/>
  <c r="E1004"/>
  <c r="K1003"/>
  <c r="H1003"/>
  <c r="K1002"/>
  <c r="H1002"/>
  <c r="E1002"/>
  <c r="K1001"/>
  <c r="H1001"/>
  <c r="E1001"/>
  <c r="K1000"/>
  <c r="H1000"/>
  <c r="K999"/>
  <c r="H999"/>
  <c r="E999"/>
  <c r="K997"/>
  <c r="H997"/>
  <c r="E997"/>
  <c r="K996"/>
  <c r="K995"/>
  <c r="K994"/>
  <c r="H994"/>
  <c r="E994"/>
  <c r="K993"/>
  <c r="K992"/>
  <c r="K991"/>
  <c r="H991"/>
  <c r="E991"/>
  <c r="K990"/>
  <c r="K989"/>
  <c r="H989"/>
  <c r="E989"/>
  <c r="K988"/>
  <c r="K987"/>
  <c r="K986"/>
  <c r="H986"/>
  <c r="E986"/>
  <c r="K985"/>
  <c r="K984"/>
  <c r="H984"/>
  <c r="E984"/>
  <c r="J982"/>
  <c r="I982"/>
  <c r="G982"/>
  <c r="F982"/>
  <c r="D982"/>
  <c r="C982"/>
  <c r="K981"/>
  <c r="H981"/>
  <c r="K980"/>
  <c r="H980"/>
  <c r="K979"/>
  <c r="H979"/>
  <c r="E979"/>
  <c r="K978"/>
  <c r="H978"/>
  <c r="E978"/>
  <c r="K977"/>
  <c r="H977"/>
  <c r="E977"/>
  <c r="I974"/>
  <c r="K974" s="1"/>
  <c r="G974"/>
  <c r="F974"/>
  <c r="C974"/>
  <c r="E974" s="1"/>
  <c r="K973"/>
  <c r="H973"/>
  <c r="H974" s="1"/>
  <c r="E973"/>
  <c r="I968"/>
  <c r="K968" s="1"/>
  <c r="G968"/>
  <c r="F968"/>
  <c r="C968"/>
  <c r="E968" s="1"/>
  <c r="K967"/>
  <c r="H967"/>
  <c r="E967"/>
  <c r="K966"/>
  <c r="H966"/>
  <c r="E966"/>
  <c r="K965"/>
  <c r="H965"/>
  <c r="E965"/>
  <c r="K964"/>
  <c r="H964"/>
  <c r="E964"/>
  <c r="K963"/>
  <c r="H963"/>
  <c r="E963"/>
  <c r="K962"/>
  <c r="H962"/>
  <c r="E962"/>
  <c r="K961"/>
  <c r="H961"/>
  <c r="E961"/>
  <c r="K960"/>
  <c r="H960"/>
  <c r="E960"/>
  <c r="K959"/>
  <c r="H959"/>
  <c r="I957"/>
  <c r="K957" s="1"/>
  <c r="K956"/>
  <c r="K955"/>
  <c r="I953"/>
  <c r="K953" s="1"/>
  <c r="G953"/>
  <c r="F953"/>
  <c r="K952"/>
  <c r="H952"/>
  <c r="H953" s="1"/>
  <c r="I950"/>
  <c r="K950" s="1"/>
  <c r="K949"/>
  <c r="I946"/>
  <c r="K946" s="1"/>
  <c r="G946"/>
  <c r="F946"/>
  <c r="K945"/>
  <c r="H945"/>
  <c r="H946" s="1"/>
  <c r="I940"/>
  <c r="K940" s="1"/>
  <c r="G940"/>
  <c r="F940"/>
  <c r="C940"/>
  <c r="E940" s="1"/>
  <c r="K939"/>
  <c r="H939"/>
  <c r="H940" s="1"/>
  <c r="E939"/>
  <c r="I937"/>
  <c r="K937" s="1"/>
  <c r="G937"/>
  <c r="F937"/>
  <c r="C937"/>
  <c r="E937" s="1"/>
  <c r="K936"/>
  <c r="H936"/>
  <c r="H937" s="1"/>
  <c r="E936"/>
  <c r="I934"/>
  <c r="K934" s="1"/>
  <c r="G934"/>
  <c r="F934"/>
  <c r="C934"/>
  <c r="E934" s="1"/>
  <c r="K933"/>
  <c r="H933"/>
  <c r="H934" s="1"/>
  <c r="E933"/>
  <c r="I931"/>
  <c r="K931" s="1"/>
  <c r="G931"/>
  <c r="F931"/>
  <c r="C931"/>
  <c r="E931" s="1"/>
  <c r="K930"/>
  <c r="K929"/>
  <c r="H929"/>
  <c r="E929"/>
  <c r="K928"/>
  <c r="H928"/>
  <c r="E928"/>
  <c r="I926"/>
  <c r="K926" s="1"/>
  <c r="G926"/>
  <c r="F926"/>
  <c r="K925"/>
  <c r="H925"/>
  <c r="H926" s="1"/>
  <c r="I920"/>
  <c r="K920" s="1"/>
  <c r="G920"/>
  <c r="F920"/>
  <c r="C920"/>
  <c r="E920" s="1"/>
  <c r="K919"/>
  <c r="H919"/>
  <c r="H920" s="1"/>
  <c r="E919"/>
  <c r="J917"/>
  <c r="I917"/>
  <c r="G917"/>
  <c r="F917"/>
  <c r="D917"/>
  <c r="C917"/>
  <c r="K916"/>
  <c r="H916"/>
  <c r="E916"/>
  <c r="K915"/>
  <c r="H915"/>
  <c r="E915"/>
  <c r="J913"/>
  <c r="I913"/>
  <c r="G913"/>
  <c r="F913"/>
  <c r="D913"/>
  <c r="C913"/>
  <c r="K912"/>
  <c r="H912"/>
  <c r="K911"/>
  <c r="H911"/>
  <c r="K910"/>
  <c r="H910"/>
  <c r="K909"/>
  <c r="K908"/>
  <c r="H908"/>
  <c r="K907"/>
  <c r="H907"/>
  <c r="K906"/>
  <c r="K905"/>
  <c r="H905"/>
  <c r="E905"/>
  <c r="K904"/>
  <c r="K903"/>
  <c r="H903"/>
  <c r="E903"/>
  <c r="K902"/>
  <c r="H902"/>
  <c r="E902"/>
  <c r="K901"/>
  <c r="K900"/>
  <c r="H900"/>
  <c r="E900"/>
  <c r="K899"/>
  <c r="H899"/>
  <c r="E899"/>
  <c r="K898"/>
  <c r="H898"/>
  <c r="E898"/>
  <c r="K897"/>
  <c r="H897"/>
  <c r="E897"/>
  <c r="K895"/>
  <c r="H895"/>
  <c r="E895"/>
  <c r="K893"/>
  <c r="H893"/>
  <c r="E893"/>
  <c r="K892"/>
  <c r="H892"/>
  <c r="E892"/>
  <c r="K891"/>
  <c r="H891"/>
  <c r="E891"/>
  <c r="K889"/>
  <c r="H889"/>
  <c r="E889"/>
  <c r="K888"/>
  <c r="H888"/>
  <c r="E888"/>
  <c r="K887"/>
  <c r="H887"/>
  <c r="E887"/>
  <c r="K885"/>
  <c r="H885"/>
  <c r="E885"/>
  <c r="K884"/>
  <c r="H884"/>
  <c r="E884"/>
  <c r="K883"/>
  <c r="H883"/>
  <c r="E883"/>
  <c r="K880"/>
  <c r="K879"/>
  <c r="H879"/>
  <c r="E879"/>
  <c r="K877"/>
  <c r="H877"/>
  <c r="E877"/>
  <c r="K876"/>
  <c r="H876"/>
  <c r="E876"/>
  <c r="K874"/>
  <c r="K873"/>
  <c r="H873"/>
  <c r="E873"/>
  <c r="K872"/>
  <c r="H872"/>
  <c r="E872"/>
  <c r="K871"/>
  <c r="H871"/>
  <c r="E871"/>
  <c r="K870"/>
  <c r="H870"/>
  <c r="E870"/>
  <c r="K869"/>
  <c r="H869"/>
  <c r="E869"/>
  <c r="K868"/>
  <c r="H868"/>
  <c r="E868"/>
  <c r="K867"/>
  <c r="H867"/>
  <c r="E867"/>
  <c r="K866"/>
  <c r="H866"/>
  <c r="E866"/>
  <c r="K865"/>
  <c r="H865"/>
  <c r="E865"/>
  <c r="K864"/>
  <c r="H864"/>
  <c r="E864"/>
  <c r="K863"/>
  <c r="H863"/>
  <c r="E863"/>
  <c r="K862"/>
  <c r="H862"/>
  <c r="E862"/>
  <c r="K861"/>
  <c r="K860"/>
  <c r="K859"/>
  <c r="H859"/>
  <c r="E859"/>
  <c r="I857"/>
  <c r="K857" s="1"/>
  <c r="G857"/>
  <c r="F857"/>
  <c r="C857"/>
  <c r="E857" s="1"/>
  <c r="K856"/>
  <c r="H856"/>
  <c r="H857" s="1"/>
  <c r="E856"/>
  <c r="K855"/>
  <c r="I853"/>
  <c r="K853" s="1"/>
  <c r="G853"/>
  <c r="F853"/>
  <c r="C853"/>
  <c r="E853" s="1"/>
  <c r="K852"/>
  <c r="H852"/>
  <c r="H853" s="1"/>
  <c r="E852"/>
  <c r="K851"/>
  <c r="I849"/>
  <c r="K849" s="1"/>
  <c r="G849"/>
  <c r="F849"/>
  <c r="C849"/>
  <c r="E849" s="1"/>
  <c r="K848"/>
  <c r="H848"/>
  <c r="E848"/>
  <c r="K847"/>
  <c r="H847"/>
  <c r="E847"/>
  <c r="K846"/>
  <c r="H846"/>
  <c r="E846"/>
  <c r="I844"/>
  <c r="K844" s="1"/>
  <c r="G844"/>
  <c r="F844"/>
  <c r="K843"/>
  <c r="H843"/>
  <c r="H844" s="1"/>
  <c r="I841"/>
  <c r="K841" s="1"/>
  <c r="G841"/>
  <c r="F841"/>
  <c r="C841"/>
  <c r="E841" s="1"/>
  <c r="K840"/>
  <c r="H840"/>
  <c r="H841" s="1"/>
  <c r="E840"/>
  <c r="I838"/>
  <c r="K838" s="1"/>
  <c r="G838"/>
  <c r="F838"/>
  <c r="C838"/>
  <c r="E838" s="1"/>
  <c r="K837"/>
  <c r="H837"/>
  <c r="H838" s="1"/>
  <c r="E837"/>
  <c r="K836"/>
  <c r="I833"/>
  <c r="K833" s="1"/>
  <c r="G833"/>
  <c r="F833"/>
  <c r="C833"/>
  <c r="E833" s="1"/>
  <c r="K832"/>
  <c r="H832"/>
  <c r="H833" s="1"/>
  <c r="E832"/>
  <c r="I830"/>
  <c r="K830" s="1"/>
  <c r="G830"/>
  <c r="F830"/>
  <c r="C830"/>
  <c r="E830" s="1"/>
  <c r="K829"/>
  <c r="H829"/>
  <c r="H830" s="1"/>
  <c r="E829"/>
  <c r="J827"/>
  <c r="I827"/>
  <c r="G827"/>
  <c r="F827"/>
  <c r="D827"/>
  <c r="C827"/>
  <c r="K825"/>
  <c r="K824"/>
  <c r="H824"/>
  <c r="K823"/>
  <c r="H823"/>
  <c r="K822"/>
  <c r="H822"/>
  <c r="E822"/>
  <c r="K821"/>
  <c r="H821"/>
  <c r="E821"/>
  <c r="K820"/>
  <c r="H820"/>
  <c r="E820"/>
  <c r="K819"/>
  <c r="H819"/>
  <c r="E819"/>
  <c r="K818"/>
  <c r="H818"/>
  <c r="E818"/>
  <c r="K817"/>
  <c r="H817"/>
  <c r="E817"/>
  <c r="K815"/>
  <c r="H815"/>
  <c r="E815"/>
  <c r="K814"/>
  <c r="H814"/>
  <c r="E814"/>
  <c r="K811"/>
  <c r="H811"/>
  <c r="K810"/>
  <c r="H810"/>
  <c r="K809"/>
  <c r="H809"/>
  <c r="I807"/>
  <c r="K807" s="1"/>
  <c r="G807"/>
  <c r="F807"/>
  <c r="K806"/>
  <c r="H806"/>
  <c r="H807" s="1"/>
  <c r="I801"/>
  <c r="K801" s="1"/>
  <c r="G801"/>
  <c r="F801"/>
  <c r="C801"/>
  <c r="E801" s="1"/>
  <c r="K800"/>
  <c r="H800"/>
  <c r="H801" s="1"/>
  <c r="E800"/>
  <c r="I798"/>
  <c r="K798" s="1"/>
  <c r="G798"/>
  <c r="F798"/>
  <c r="C798"/>
  <c r="E798" s="1"/>
  <c r="K797"/>
  <c r="H797"/>
  <c r="E797"/>
  <c r="K796"/>
  <c r="H796"/>
  <c r="E796"/>
  <c r="I794"/>
  <c r="K794" s="1"/>
  <c r="G794"/>
  <c r="F794"/>
  <c r="K793"/>
  <c r="H793"/>
  <c r="H794" s="1"/>
  <c r="J791"/>
  <c r="I791"/>
  <c r="G791"/>
  <c r="F791"/>
  <c r="D791"/>
  <c r="C791"/>
  <c r="K790"/>
  <c r="E790"/>
  <c r="K789"/>
  <c r="H789"/>
  <c r="E789"/>
  <c r="K785"/>
  <c r="H785"/>
  <c r="E785"/>
  <c r="K784"/>
  <c r="H784"/>
  <c r="E784"/>
  <c r="K783"/>
  <c r="H783"/>
  <c r="E783"/>
  <c r="K782"/>
  <c r="H782"/>
  <c r="E782"/>
  <c r="K781"/>
  <c r="H781"/>
  <c r="E781"/>
  <c r="K779"/>
  <c r="H779"/>
  <c r="E779"/>
  <c r="K778"/>
  <c r="H778"/>
  <c r="E778"/>
  <c r="K777"/>
  <c r="H777"/>
  <c r="E777"/>
  <c r="K776"/>
  <c r="H776"/>
  <c r="E776"/>
  <c r="K775"/>
  <c r="H775"/>
  <c r="E775"/>
  <c r="K774"/>
  <c r="H774"/>
  <c r="E774"/>
  <c r="I772"/>
  <c r="K772" s="1"/>
  <c r="G772"/>
  <c r="F772"/>
  <c r="C772"/>
  <c r="E772" s="1"/>
  <c r="H771"/>
  <c r="E771"/>
  <c r="K770"/>
  <c r="H770"/>
  <c r="J768"/>
  <c r="I768"/>
  <c r="G768"/>
  <c r="F768"/>
  <c r="D768"/>
  <c r="C768"/>
  <c r="K767"/>
  <c r="H767"/>
  <c r="E767"/>
  <c r="K766"/>
  <c r="H766"/>
  <c r="E766"/>
  <c r="K765"/>
  <c r="H765"/>
  <c r="E765"/>
  <c r="K764"/>
  <c r="H764"/>
  <c r="E764"/>
  <c r="K763"/>
  <c r="H763"/>
  <c r="E763"/>
  <c r="K762"/>
  <c r="H762"/>
  <c r="E762"/>
  <c r="K761"/>
  <c r="H761"/>
  <c r="E761"/>
  <c r="K760"/>
  <c r="H760"/>
  <c r="E760"/>
  <c r="I758"/>
  <c r="K758" s="1"/>
  <c r="G758"/>
  <c r="F758"/>
  <c r="E758"/>
  <c r="K757"/>
  <c r="H757"/>
  <c r="E757"/>
  <c r="I755"/>
  <c r="K755" s="1"/>
  <c r="G755"/>
  <c r="F755"/>
  <c r="K754"/>
  <c r="H754"/>
  <c r="I751"/>
  <c r="K751" s="1"/>
  <c r="G751"/>
  <c r="F751"/>
  <c r="C751"/>
  <c r="E751" s="1"/>
  <c r="K750"/>
  <c r="H750"/>
  <c r="E750"/>
  <c r="I748"/>
  <c r="K748" s="1"/>
  <c r="G748"/>
  <c r="F748"/>
  <c r="C748"/>
  <c r="E748" s="1"/>
  <c r="K747"/>
  <c r="H747"/>
  <c r="E747"/>
  <c r="I745"/>
  <c r="K745" s="1"/>
  <c r="G745"/>
  <c r="F745"/>
  <c r="C745"/>
  <c r="E745" s="1"/>
  <c r="K744"/>
  <c r="H744"/>
  <c r="E744"/>
  <c r="K741"/>
  <c r="K740"/>
  <c r="K739"/>
  <c r="I737"/>
  <c r="K737" s="1"/>
  <c r="G737"/>
  <c r="F737"/>
  <c r="C737"/>
  <c r="E737" s="1"/>
  <c r="K736"/>
  <c r="H736"/>
  <c r="E736"/>
  <c r="G734"/>
  <c r="F734"/>
  <c r="C734"/>
  <c r="E734" s="1"/>
  <c r="H733"/>
  <c r="E733"/>
  <c r="H732"/>
  <c r="E732"/>
  <c r="I730"/>
  <c r="K730" s="1"/>
  <c r="G730"/>
  <c r="F730"/>
  <c r="C730"/>
  <c r="E730" s="1"/>
  <c r="K729"/>
  <c r="H729"/>
  <c r="E729"/>
  <c r="K728"/>
  <c r="H728"/>
  <c r="E728"/>
  <c r="I725"/>
  <c r="K725" s="1"/>
  <c r="G725"/>
  <c r="F725"/>
  <c r="C725"/>
  <c r="E725" s="1"/>
  <c r="K724"/>
  <c r="H724"/>
  <c r="E724"/>
  <c r="K723"/>
  <c r="H723"/>
  <c r="E723"/>
  <c r="J721"/>
  <c r="I721"/>
  <c r="G721"/>
  <c r="F721"/>
  <c r="D721"/>
  <c r="C721"/>
  <c r="K719"/>
  <c r="K718"/>
  <c r="H718"/>
  <c r="E718"/>
  <c r="K712"/>
  <c r="H712"/>
  <c r="E712"/>
  <c r="K709"/>
  <c r="H709"/>
  <c r="E709"/>
  <c r="K708"/>
  <c r="H708"/>
  <c r="E708"/>
  <c r="K707"/>
  <c r="H707"/>
  <c r="E707"/>
  <c r="K705"/>
  <c r="H705"/>
  <c r="E705"/>
  <c r="K704"/>
  <c r="H704"/>
  <c r="E704"/>
  <c r="K703"/>
  <c r="K702"/>
  <c r="H702"/>
  <c r="E702"/>
  <c r="K700"/>
  <c r="H700"/>
  <c r="E700"/>
  <c r="K696"/>
  <c r="H696"/>
  <c r="E696"/>
  <c r="K694"/>
  <c r="H694"/>
  <c r="E694"/>
  <c r="K691"/>
  <c r="H691"/>
  <c r="K689"/>
  <c r="H689"/>
  <c r="E689"/>
  <c r="K688"/>
  <c r="G686"/>
  <c r="F686"/>
  <c r="H685"/>
  <c r="J683"/>
  <c r="K683" s="1"/>
  <c r="G683"/>
  <c r="F683"/>
  <c r="K682"/>
  <c r="H682"/>
  <c r="J680"/>
  <c r="I680"/>
  <c r="G680"/>
  <c r="F680"/>
  <c r="D680"/>
  <c r="C680"/>
  <c r="K679"/>
  <c r="H679"/>
  <c r="K678"/>
  <c r="H678"/>
  <c r="K677"/>
  <c r="H677"/>
  <c r="K676"/>
  <c r="K675"/>
  <c r="H675"/>
  <c r="E675"/>
  <c r="K674"/>
  <c r="H674"/>
  <c r="E674"/>
  <c r="K673"/>
  <c r="H673"/>
  <c r="E673"/>
  <c r="K672"/>
  <c r="H672"/>
  <c r="E672"/>
  <c r="K671"/>
  <c r="H671"/>
  <c r="E671"/>
  <c r="K670"/>
  <c r="G670"/>
  <c r="E670"/>
  <c r="K669"/>
  <c r="H669"/>
  <c r="H670" s="1"/>
  <c r="E669"/>
  <c r="I667"/>
  <c r="K667" s="1"/>
  <c r="G667"/>
  <c r="F667"/>
  <c r="C667"/>
  <c r="E667" s="1"/>
  <c r="K666"/>
  <c r="K665"/>
  <c r="H665"/>
  <c r="H667" s="1"/>
  <c r="E665"/>
  <c r="I663"/>
  <c r="K663" s="1"/>
  <c r="G663"/>
  <c r="F663"/>
  <c r="C663"/>
  <c r="E663" s="1"/>
  <c r="K662"/>
  <c r="K661"/>
  <c r="H661"/>
  <c r="H663" s="1"/>
  <c r="E661"/>
  <c r="I659"/>
  <c r="K659" s="1"/>
  <c r="G659"/>
  <c r="F659"/>
  <c r="C659"/>
  <c r="E659" s="1"/>
  <c r="K658"/>
  <c r="K657"/>
  <c r="H657"/>
  <c r="H659" s="1"/>
  <c r="E657"/>
  <c r="I655"/>
  <c r="K655" s="1"/>
  <c r="K654"/>
  <c r="K653"/>
  <c r="I651"/>
  <c r="K651" s="1"/>
  <c r="G651"/>
  <c r="F651"/>
  <c r="C651"/>
  <c r="E651" s="1"/>
  <c r="K650"/>
  <c r="K649"/>
  <c r="H649"/>
  <c r="H651" s="1"/>
  <c r="E649"/>
  <c r="I647"/>
  <c r="K647" s="1"/>
  <c r="G647"/>
  <c r="F647"/>
  <c r="C647"/>
  <c r="E647" s="1"/>
  <c r="K646"/>
  <c r="K645"/>
  <c r="H645"/>
  <c r="H647" s="1"/>
  <c r="E645"/>
  <c r="I643"/>
  <c r="K643" s="1"/>
  <c r="G643"/>
  <c r="F643"/>
  <c r="C643"/>
  <c r="E643" s="1"/>
  <c r="K642"/>
  <c r="K641"/>
  <c r="H641"/>
  <c r="H643" s="1"/>
  <c r="E641"/>
  <c r="I639"/>
  <c r="K639" s="1"/>
  <c r="G639"/>
  <c r="F639"/>
  <c r="C639"/>
  <c r="E639" s="1"/>
  <c r="K638"/>
  <c r="K637"/>
  <c r="H637"/>
  <c r="H639" s="1"/>
  <c r="E637"/>
  <c r="I635"/>
  <c r="K635" s="1"/>
  <c r="G635"/>
  <c r="F635"/>
  <c r="C635"/>
  <c r="E635" s="1"/>
  <c r="K634"/>
  <c r="K633"/>
  <c r="H633"/>
  <c r="H635" s="1"/>
  <c r="E633"/>
  <c r="I628"/>
  <c r="G628"/>
  <c r="F628"/>
  <c r="C628"/>
  <c r="K627"/>
  <c r="H627"/>
  <c r="E627"/>
  <c r="K626"/>
  <c r="H626"/>
  <c r="E626"/>
  <c r="K625"/>
  <c r="H625"/>
  <c r="E625"/>
  <c r="K624"/>
  <c r="H624"/>
  <c r="E624"/>
  <c r="K623"/>
  <c r="H623"/>
  <c r="E623"/>
  <c r="J621"/>
  <c r="I621"/>
  <c r="G621"/>
  <c r="F621"/>
  <c r="D621"/>
  <c r="C621"/>
  <c r="K620"/>
  <c r="H620"/>
  <c r="K619"/>
  <c r="H619"/>
  <c r="E619"/>
  <c r="K617"/>
  <c r="H617"/>
  <c r="E617"/>
  <c r="K616"/>
  <c r="H616"/>
  <c r="E616"/>
  <c r="J614"/>
  <c r="I614"/>
  <c r="G614"/>
  <c r="F614"/>
  <c r="D614"/>
  <c r="C614"/>
  <c r="K612"/>
  <c r="H612"/>
  <c r="E612"/>
  <c r="K611"/>
  <c r="H611"/>
  <c r="E611"/>
  <c r="K608"/>
  <c r="H608"/>
  <c r="E608"/>
  <c r="K607"/>
  <c r="H607"/>
  <c r="E607"/>
  <c r="K604"/>
  <c r="H604"/>
  <c r="E604"/>
  <c r="K603"/>
  <c r="H603"/>
  <c r="E603"/>
  <c r="K602"/>
  <c r="H602"/>
  <c r="E602"/>
  <c r="K601"/>
  <c r="H601"/>
  <c r="E601"/>
  <c r="K600"/>
  <c r="H600"/>
  <c r="E600"/>
  <c r="K599"/>
  <c r="H599"/>
  <c r="E599"/>
  <c r="K598"/>
  <c r="H598"/>
  <c r="E598"/>
  <c r="K596"/>
  <c r="H596"/>
  <c r="E596"/>
  <c r="K595"/>
  <c r="H595"/>
  <c r="E595"/>
  <c r="K594"/>
  <c r="H594"/>
  <c r="E594"/>
  <c r="K593"/>
  <c r="H593"/>
  <c r="E593"/>
  <c r="K592"/>
  <c r="H592"/>
  <c r="E592"/>
  <c r="K591"/>
  <c r="H591"/>
  <c r="E591"/>
  <c r="K590"/>
  <c r="H590"/>
  <c r="K588"/>
  <c r="H588"/>
  <c r="E588"/>
  <c r="J586"/>
  <c r="I586"/>
  <c r="G586"/>
  <c r="F586"/>
  <c r="D586"/>
  <c r="C586"/>
  <c r="K584"/>
  <c r="H584"/>
  <c r="E584"/>
  <c r="K581"/>
  <c r="H581"/>
  <c r="E581"/>
  <c r="K580"/>
  <c r="H580"/>
  <c r="E580"/>
  <c r="K579"/>
  <c r="H579"/>
  <c r="E579"/>
  <c r="K578"/>
  <c r="H578"/>
  <c r="E578"/>
  <c r="K577"/>
  <c r="H577"/>
  <c r="E577"/>
  <c r="K576"/>
  <c r="H576"/>
  <c r="E576"/>
  <c r="K575"/>
  <c r="H575"/>
  <c r="E575"/>
  <c r="K574"/>
  <c r="H574"/>
  <c r="E574"/>
  <c r="K573"/>
  <c r="H573"/>
  <c r="E573"/>
  <c r="K572"/>
  <c r="H572"/>
  <c r="E572"/>
  <c r="K571"/>
  <c r="H571"/>
  <c r="E571"/>
  <c r="K570"/>
  <c r="H570"/>
  <c r="I568"/>
  <c r="K568" s="1"/>
  <c r="G568"/>
  <c r="F568"/>
  <c r="K567"/>
  <c r="H567"/>
  <c r="K566"/>
  <c r="H566"/>
  <c r="J564"/>
  <c r="I564"/>
  <c r="G564"/>
  <c r="F564"/>
  <c r="D564"/>
  <c r="C564"/>
  <c r="K563"/>
  <c r="H563"/>
  <c r="E563"/>
  <c r="K562"/>
  <c r="H562"/>
  <c r="E562"/>
  <c r="K561"/>
  <c r="H561"/>
  <c r="E561"/>
  <c r="I558"/>
  <c r="K558" s="1"/>
  <c r="G558"/>
  <c r="F558"/>
  <c r="K557"/>
  <c r="H557"/>
  <c r="H558" s="1"/>
  <c r="C554"/>
  <c r="E554" s="1"/>
  <c r="K552"/>
  <c r="K554" s="1"/>
  <c r="H552"/>
  <c r="H554" s="1"/>
  <c r="E552"/>
  <c r="I549"/>
  <c r="K549" s="1"/>
  <c r="G549"/>
  <c r="F549"/>
  <c r="C549"/>
  <c r="E549" s="1"/>
  <c r="K548"/>
  <c r="H548"/>
  <c r="H549" s="1"/>
  <c r="E548"/>
  <c r="J546"/>
  <c r="I546"/>
  <c r="G546"/>
  <c r="F546"/>
  <c r="D546"/>
  <c r="C546"/>
  <c r="K544"/>
  <c r="H544"/>
  <c r="E544"/>
  <c r="K543"/>
  <c r="H543"/>
  <c r="E543"/>
  <c r="K542"/>
  <c r="H542"/>
  <c r="E542"/>
  <c r="K540"/>
  <c r="H540"/>
  <c r="E540"/>
  <c r="K539"/>
  <c r="H539"/>
  <c r="E539"/>
  <c r="K538"/>
  <c r="H538"/>
  <c r="E538"/>
  <c r="K537"/>
  <c r="H537"/>
  <c r="E537"/>
  <c r="K536"/>
  <c r="H536"/>
  <c r="E536"/>
  <c r="K535"/>
  <c r="H535"/>
  <c r="E535"/>
  <c r="K534"/>
  <c r="H534"/>
  <c r="E534"/>
  <c r="K533"/>
  <c r="H533"/>
  <c r="E533"/>
  <c r="K532"/>
  <c r="H532"/>
  <c r="E532"/>
  <c r="K531"/>
  <c r="H531"/>
  <c r="I529"/>
  <c r="K529" s="1"/>
  <c r="G529"/>
  <c r="F529"/>
  <c r="C529"/>
  <c r="E529" s="1"/>
  <c r="K528"/>
  <c r="H528"/>
  <c r="E528"/>
  <c r="K527"/>
  <c r="H527"/>
  <c r="E527"/>
  <c r="K526"/>
  <c r="H526"/>
  <c r="E526"/>
  <c r="I524"/>
  <c r="K524" s="1"/>
  <c r="G524"/>
  <c r="F524"/>
  <c r="K523"/>
  <c r="H523"/>
  <c r="K522"/>
  <c r="H522"/>
  <c r="I520"/>
  <c r="K520" s="1"/>
  <c r="G520"/>
  <c r="F520"/>
  <c r="C520"/>
  <c r="E520" s="1"/>
  <c r="K519"/>
  <c r="H519"/>
  <c r="H520" s="1"/>
  <c r="E519"/>
  <c r="I517"/>
  <c r="K517" s="1"/>
  <c r="G517"/>
  <c r="F517"/>
  <c r="K516"/>
  <c r="H516"/>
  <c r="K515"/>
  <c r="H515"/>
  <c r="I513"/>
  <c r="K513" s="1"/>
  <c r="G513"/>
  <c r="F513"/>
  <c r="C513"/>
  <c r="E513" s="1"/>
  <c r="K512"/>
  <c r="H512"/>
  <c r="E512"/>
  <c r="K511"/>
  <c r="H511"/>
  <c r="J509"/>
  <c r="I509"/>
  <c r="G509"/>
  <c r="F509"/>
  <c r="D509"/>
  <c r="C509"/>
  <c r="K508"/>
  <c r="H508"/>
  <c r="E508"/>
  <c r="K507"/>
  <c r="H507"/>
  <c r="E507"/>
  <c r="K506"/>
  <c r="H506"/>
  <c r="E506"/>
  <c r="K505"/>
  <c r="H505"/>
  <c r="E505"/>
  <c r="K504"/>
  <c r="H504"/>
  <c r="E504"/>
  <c r="K503"/>
  <c r="H503"/>
  <c r="E503"/>
  <c r="K502"/>
  <c r="H502"/>
  <c r="E502"/>
  <c r="K501"/>
  <c r="H501"/>
  <c r="E501"/>
  <c r="K500"/>
  <c r="H500"/>
  <c r="E500"/>
  <c r="K499"/>
  <c r="K498"/>
  <c r="H498"/>
  <c r="E498"/>
  <c r="K496"/>
  <c r="H496"/>
  <c r="E496"/>
  <c r="K495"/>
  <c r="H495"/>
  <c r="E495"/>
  <c r="K494"/>
  <c r="H494"/>
  <c r="E494"/>
  <c r="K493"/>
  <c r="H493"/>
  <c r="E493"/>
  <c r="K492"/>
  <c r="H492"/>
  <c r="E492"/>
  <c r="K491"/>
  <c r="H491"/>
  <c r="E491"/>
  <c r="K490"/>
  <c r="E490"/>
  <c r="I488"/>
  <c r="K488" s="1"/>
  <c r="G488"/>
  <c r="F488"/>
  <c r="C488"/>
  <c r="E488" s="1"/>
  <c r="K487"/>
  <c r="H487"/>
  <c r="H488" s="1"/>
  <c r="E487"/>
  <c r="K485"/>
  <c r="G485"/>
  <c r="F485"/>
  <c r="K484"/>
  <c r="H484"/>
  <c r="H485" s="1"/>
  <c r="I482"/>
  <c r="K482" s="1"/>
  <c r="G482"/>
  <c r="F482"/>
  <c r="C482"/>
  <c r="E482" s="1"/>
  <c r="K481"/>
  <c r="H481"/>
  <c r="E481"/>
  <c r="J479"/>
  <c r="I479"/>
  <c r="G479"/>
  <c r="F479"/>
  <c r="C479"/>
  <c r="E479" s="1"/>
  <c r="K478"/>
  <c r="H478"/>
  <c r="E478"/>
  <c r="K477"/>
  <c r="H477"/>
  <c r="E477"/>
  <c r="K476"/>
  <c r="H476"/>
  <c r="E476"/>
  <c r="K475"/>
  <c r="H475"/>
  <c r="E475"/>
  <c r="K474"/>
  <c r="H474"/>
  <c r="J472"/>
  <c r="I472"/>
  <c r="G472"/>
  <c r="F472"/>
  <c r="D472"/>
  <c r="C472"/>
  <c r="K471"/>
  <c r="H471"/>
  <c r="E471"/>
  <c r="K470"/>
  <c r="H470"/>
  <c r="E470"/>
  <c r="I468"/>
  <c r="K468" s="1"/>
  <c r="G468"/>
  <c r="F468"/>
  <c r="K467"/>
  <c r="H467"/>
  <c r="K466"/>
  <c r="H466"/>
  <c r="J464"/>
  <c r="I464"/>
  <c r="G464"/>
  <c r="F464"/>
  <c r="D464"/>
  <c r="C464"/>
  <c r="K462"/>
  <c r="H462"/>
  <c r="K460"/>
  <c r="H460"/>
  <c r="E460"/>
  <c r="K459"/>
  <c r="H459"/>
  <c r="E459"/>
  <c r="K458"/>
  <c r="H458"/>
  <c r="E458"/>
  <c r="K457"/>
  <c r="H457"/>
  <c r="E457"/>
  <c r="K456"/>
  <c r="H456"/>
  <c r="E456"/>
  <c r="K455"/>
  <c r="H455"/>
  <c r="E455"/>
  <c r="K454"/>
  <c r="H454"/>
  <c r="E454"/>
  <c r="K453"/>
  <c r="H453"/>
  <c r="E453"/>
  <c r="K452"/>
  <c r="H452"/>
  <c r="E452"/>
  <c r="K451"/>
  <c r="H451"/>
  <c r="E451"/>
  <c r="K450"/>
  <c r="H450"/>
  <c r="E450"/>
  <c r="K449"/>
  <c r="H449"/>
  <c r="E449"/>
  <c r="K448"/>
  <c r="H448"/>
  <c r="E448"/>
  <c r="K447"/>
  <c r="H447"/>
  <c r="K446"/>
  <c r="H446"/>
  <c r="E446"/>
  <c r="K445"/>
  <c r="H445"/>
  <c r="K444"/>
  <c r="H444"/>
  <c r="E444"/>
  <c r="J442"/>
  <c r="I442"/>
  <c r="G442"/>
  <c r="F442"/>
  <c r="D442"/>
  <c r="C442"/>
  <c r="K441"/>
  <c r="H441"/>
  <c r="E441"/>
  <c r="K439"/>
  <c r="H439"/>
  <c r="E439"/>
  <c r="K438"/>
  <c r="H438"/>
  <c r="E438"/>
  <c r="K437"/>
  <c r="H437"/>
  <c r="E437"/>
  <c r="K436"/>
  <c r="H436"/>
  <c r="E436"/>
  <c r="K435"/>
  <c r="H435"/>
  <c r="E435"/>
  <c r="K434"/>
  <c r="H434"/>
  <c r="E434"/>
  <c r="K433"/>
  <c r="H433"/>
  <c r="K432"/>
  <c r="H432"/>
  <c r="E432"/>
  <c r="J430"/>
  <c r="I430"/>
  <c r="G430"/>
  <c r="F430"/>
  <c r="D430"/>
  <c r="C430"/>
  <c r="K429"/>
  <c r="H429"/>
  <c r="K428"/>
  <c r="H428"/>
  <c r="K427"/>
  <c r="H427"/>
  <c r="K426"/>
  <c r="H426"/>
  <c r="K425"/>
  <c r="H425"/>
  <c r="K422"/>
  <c r="H422"/>
  <c r="E422"/>
  <c r="K421"/>
  <c r="H421"/>
  <c r="E421"/>
  <c r="K420"/>
  <c r="H420"/>
  <c r="E420"/>
  <c r="K419"/>
  <c r="H419"/>
  <c r="E419"/>
  <c r="K418"/>
  <c r="H418"/>
  <c r="E418"/>
  <c r="K417"/>
  <c r="H417"/>
  <c r="E417"/>
  <c r="K415"/>
  <c r="H415"/>
  <c r="E415"/>
  <c r="K414"/>
  <c r="H414"/>
  <c r="E414"/>
  <c r="K413"/>
  <c r="H413"/>
  <c r="J411"/>
  <c r="I411"/>
  <c r="G411"/>
  <c r="F411"/>
  <c r="D411"/>
  <c r="C411"/>
  <c r="K410"/>
  <c r="H410"/>
  <c r="K409"/>
  <c r="H409"/>
  <c r="K408"/>
  <c r="H408"/>
  <c r="K407"/>
  <c r="H407"/>
  <c r="E407"/>
  <c r="K406"/>
  <c r="H406"/>
  <c r="E406"/>
  <c r="K405"/>
  <c r="H405"/>
  <c r="E405"/>
  <c r="K404"/>
  <c r="H404"/>
  <c r="E404"/>
  <c r="K401"/>
  <c r="H401"/>
  <c r="E401"/>
  <c r="K400"/>
  <c r="K399"/>
  <c r="K395"/>
  <c r="H395"/>
  <c r="E395"/>
  <c r="K394"/>
  <c r="H394"/>
  <c r="E394"/>
  <c r="K393"/>
  <c r="H393"/>
  <c r="E393"/>
  <c r="K392"/>
  <c r="H392"/>
  <c r="E392"/>
  <c r="K391"/>
  <c r="H391"/>
  <c r="E391"/>
  <c r="K390"/>
  <c r="H390"/>
  <c r="E390"/>
  <c r="K389"/>
  <c r="H389"/>
  <c r="E389"/>
  <c r="K388"/>
  <c r="H388"/>
  <c r="E388"/>
  <c r="K387"/>
  <c r="H387"/>
  <c r="E387"/>
  <c r="K386"/>
  <c r="H386"/>
  <c r="E386"/>
  <c r="K384"/>
  <c r="H384"/>
  <c r="E384"/>
  <c r="K383"/>
  <c r="H383"/>
  <c r="E383"/>
  <c r="K382"/>
  <c r="H382"/>
  <c r="E382"/>
  <c r="K381"/>
  <c r="H381"/>
  <c r="E381"/>
  <c r="K380"/>
  <c r="H380"/>
  <c r="E380"/>
  <c r="K379"/>
  <c r="H379"/>
  <c r="E379"/>
  <c r="K378"/>
  <c r="H378"/>
  <c r="E378"/>
  <c r="K377"/>
  <c r="H377"/>
  <c r="E377"/>
  <c r="K376"/>
  <c r="H376"/>
  <c r="E376"/>
  <c r="K375"/>
  <c r="H375"/>
  <c r="E375"/>
  <c r="K374"/>
  <c r="H374"/>
  <c r="E374"/>
  <c r="K372"/>
  <c r="H372"/>
  <c r="E372"/>
  <c r="J370"/>
  <c r="I370"/>
  <c r="G370"/>
  <c r="F370"/>
  <c r="C370"/>
  <c r="E370" s="1"/>
  <c r="K369"/>
  <c r="H369"/>
  <c r="E369"/>
  <c r="K367"/>
  <c r="H367"/>
  <c r="E367"/>
  <c r="I365"/>
  <c r="K365" s="1"/>
  <c r="K364"/>
  <c r="J362"/>
  <c r="I362"/>
  <c r="G362"/>
  <c r="F362"/>
  <c r="K361"/>
  <c r="H361"/>
  <c r="K360"/>
  <c r="H360"/>
  <c r="J358"/>
  <c r="I358"/>
  <c r="G358"/>
  <c r="F358"/>
  <c r="D358"/>
  <c r="C358"/>
  <c r="K357"/>
  <c r="H357"/>
  <c r="E357"/>
  <c r="J355"/>
  <c r="I355"/>
  <c r="G355"/>
  <c r="F355"/>
  <c r="D355"/>
  <c r="C355"/>
  <c r="K354"/>
  <c r="H354"/>
  <c r="K353"/>
  <c r="H353"/>
  <c r="K352"/>
  <c r="H352"/>
  <c r="K351"/>
  <c r="H351"/>
  <c r="E351"/>
  <c r="K350"/>
  <c r="H350"/>
  <c r="E350"/>
  <c r="K349"/>
  <c r="H349"/>
  <c r="E349"/>
  <c r="K348"/>
  <c r="H348"/>
  <c r="E348"/>
  <c r="K347"/>
  <c r="H347"/>
  <c r="E347"/>
  <c r="K346"/>
  <c r="H346"/>
  <c r="E346"/>
  <c r="K345"/>
  <c r="H345"/>
  <c r="E345"/>
  <c r="K344"/>
  <c r="H344"/>
  <c r="E344"/>
  <c r="K343"/>
  <c r="H343"/>
  <c r="E343"/>
  <c r="K342"/>
  <c r="H342"/>
  <c r="E342"/>
  <c r="J340"/>
  <c r="I340"/>
  <c r="G340"/>
  <c r="F340"/>
  <c r="D340"/>
  <c r="C340"/>
  <c r="K338"/>
  <c r="H338"/>
  <c r="E338"/>
  <c r="K337"/>
  <c r="H337"/>
  <c r="E337"/>
  <c r="K335"/>
  <c r="H335"/>
  <c r="E335"/>
  <c r="K334"/>
  <c r="H334"/>
  <c r="E334"/>
  <c r="K333"/>
  <c r="H333"/>
  <c r="E333"/>
  <c r="K332"/>
  <c r="H332"/>
  <c r="E332"/>
  <c r="K331"/>
  <c r="H331"/>
  <c r="E331"/>
  <c r="K330"/>
  <c r="H330"/>
  <c r="E330"/>
  <c r="K329"/>
  <c r="H329"/>
  <c r="E329"/>
  <c r="K328"/>
  <c r="H328"/>
  <c r="E328"/>
  <c r="K327"/>
  <c r="H327"/>
  <c r="E327"/>
  <c r="K326"/>
  <c r="H326"/>
  <c r="J324"/>
  <c r="I324"/>
  <c r="H324"/>
  <c r="K323"/>
  <c r="K324" s="1"/>
  <c r="H323"/>
  <c r="J318"/>
  <c r="I318"/>
  <c r="G318"/>
  <c r="F318"/>
  <c r="D318"/>
  <c r="C318"/>
  <c r="K316"/>
  <c r="H316"/>
  <c r="E316"/>
  <c r="K315"/>
  <c r="H315"/>
  <c r="E315"/>
  <c r="J313"/>
  <c r="I313"/>
  <c r="G313"/>
  <c r="F313"/>
  <c r="D313"/>
  <c r="C313"/>
  <c r="K312"/>
  <c r="K313" s="1"/>
  <c r="H312"/>
  <c r="H313" s="1"/>
  <c r="E312"/>
  <c r="E313" s="1"/>
  <c r="J310"/>
  <c r="I310"/>
  <c r="G310"/>
  <c r="F310"/>
  <c r="E310"/>
  <c r="D310"/>
  <c r="C310"/>
  <c r="K309"/>
  <c r="H309"/>
  <c r="H310" s="1"/>
  <c r="K307"/>
  <c r="K305"/>
  <c r="K303"/>
  <c r="J300"/>
  <c r="I300"/>
  <c r="G300"/>
  <c r="F300"/>
  <c r="D300"/>
  <c r="C300"/>
  <c r="K299"/>
  <c r="H299"/>
  <c r="K298"/>
  <c r="H298"/>
  <c r="E298"/>
  <c r="K297"/>
  <c r="H297"/>
  <c r="E297"/>
  <c r="K296"/>
  <c r="H296"/>
  <c r="E296"/>
  <c r="K293"/>
  <c r="H293"/>
  <c r="E293"/>
  <c r="K292"/>
  <c r="H292"/>
  <c r="E292"/>
  <c r="K290"/>
  <c r="H290"/>
  <c r="E290"/>
  <c r="K289"/>
  <c r="H289"/>
  <c r="E289"/>
  <c r="J281"/>
  <c r="I281"/>
  <c r="G281"/>
  <c r="F281"/>
  <c r="D281"/>
  <c r="C281"/>
  <c r="K280"/>
  <c r="H280"/>
  <c r="E280"/>
  <c r="K279"/>
  <c r="H279"/>
  <c r="E279"/>
  <c r="K278"/>
  <c r="H278"/>
  <c r="E278"/>
  <c r="K276"/>
  <c r="H276"/>
  <c r="E276"/>
  <c r="K275"/>
  <c r="H275"/>
  <c r="E275"/>
  <c r="K274"/>
  <c r="H274"/>
  <c r="E274"/>
  <c r="K273"/>
  <c r="H273"/>
  <c r="E273"/>
  <c r="K272"/>
  <c r="H272"/>
  <c r="E272"/>
  <c r="J270"/>
  <c r="I270"/>
  <c r="G270"/>
  <c r="F270"/>
  <c r="D270"/>
  <c r="C270"/>
  <c r="K267"/>
  <c r="H267"/>
  <c r="K264"/>
  <c r="H264"/>
  <c r="E264"/>
  <c r="K262"/>
  <c r="H262"/>
  <c r="E262"/>
  <c r="K261"/>
  <c r="H261"/>
  <c r="E261"/>
  <c r="K260"/>
  <c r="H260"/>
  <c r="E260"/>
  <c r="K259"/>
  <c r="H259"/>
  <c r="E259"/>
  <c r="K258"/>
  <c r="H258"/>
  <c r="E258"/>
  <c r="K257"/>
  <c r="H257"/>
  <c r="E257"/>
  <c r="K256"/>
  <c r="H256"/>
  <c r="E256"/>
  <c r="K253"/>
  <c r="H253"/>
  <c r="E253"/>
  <c r="K250"/>
  <c r="K248"/>
  <c r="K246"/>
  <c r="H246"/>
  <c r="E246"/>
  <c r="K245"/>
  <c r="H245"/>
  <c r="E245"/>
  <c r="K244"/>
  <c r="H244"/>
  <c r="E244"/>
  <c r="K243"/>
  <c r="H243"/>
  <c r="E243"/>
  <c r="K234"/>
  <c r="H234"/>
  <c r="E234"/>
  <c r="K233"/>
  <c r="K232"/>
  <c r="H232"/>
  <c r="E232"/>
  <c r="K231"/>
  <c r="H231"/>
  <c r="E231"/>
  <c r="K230"/>
  <c r="H230"/>
  <c r="E230"/>
  <c r="K229"/>
  <c r="K228"/>
  <c r="H228"/>
  <c r="E228"/>
  <c r="J223"/>
  <c r="I223"/>
  <c r="G223"/>
  <c r="F223"/>
  <c r="D223"/>
  <c r="C223"/>
  <c r="K222"/>
  <c r="H222"/>
  <c r="E222"/>
  <c r="K221"/>
  <c r="H221"/>
  <c r="K220"/>
  <c r="H220"/>
  <c r="E220"/>
  <c r="K219"/>
  <c r="H219"/>
  <c r="E219"/>
  <c r="K218"/>
  <c r="H218"/>
  <c r="E218"/>
  <c r="K217"/>
  <c r="H217"/>
  <c r="E217"/>
  <c r="K216"/>
  <c r="H216"/>
  <c r="E216"/>
  <c r="K215"/>
  <c r="H215"/>
  <c r="E215"/>
  <c r="K214"/>
  <c r="H214"/>
  <c r="E214"/>
  <c r="J211"/>
  <c r="I211"/>
  <c r="K210"/>
  <c r="K211" s="1"/>
  <c r="D208"/>
  <c r="C208"/>
  <c r="K207"/>
  <c r="H207"/>
  <c r="E207"/>
  <c r="K206"/>
  <c r="H206"/>
  <c r="E206"/>
  <c r="K204"/>
  <c r="H204"/>
  <c r="E204"/>
  <c r="J201"/>
  <c r="I201"/>
  <c r="G201"/>
  <c r="F201"/>
  <c r="D201"/>
  <c r="C201"/>
  <c r="K200"/>
  <c r="K201" s="1"/>
  <c r="H200"/>
  <c r="H201" s="1"/>
  <c r="E200"/>
  <c r="E201" s="1"/>
  <c r="I198"/>
  <c r="G198"/>
  <c r="F198"/>
  <c r="D198"/>
  <c r="C198"/>
  <c r="K197"/>
  <c r="H197"/>
  <c r="K192"/>
  <c r="H192"/>
  <c r="E192"/>
  <c r="K191"/>
  <c r="H191"/>
  <c r="E191"/>
  <c r="K190"/>
  <c r="H190"/>
  <c r="E190"/>
  <c r="K189"/>
  <c r="H189"/>
  <c r="E189"/>
  <c r="K188"/>
  <c r="H188"/>
  <c r="E188"/>
  <c r="K187"/>
  <c r="H187"/>
  <c r="E187"/>
  <c r="K186"/>
  <c r="H186"/>
  <c r="E186"/>
  <c r="K185"/>
  <c r="H185"/>
  <c r="E185"/>
  <c r="K184"/>
  <c r="H184"/>
  <c r="E184"/>
  <c r="K182"/>
  <c r="H182"/>
  <c r="E182"/>
  <c r="K181"/>
  <c r="H181"/>
  <c r="E181"/>
  <c r="K180"/>
  <c r="H180"/>
  <c r="E180"/>
  <c r="K179"/>
  <c r="H179"/>
  <c r="E179"/>
  <c r="K178"/>
  <c r="H178"/>
  <c r="E178"/>
  <c r="K177"/>
  <c r="H177"/>
  <c r="E177"/>
  <c r="K176"/>
  <c r="H176"/>
  <c r="E176"/>
  <c r="K175"/>
  <c r="K169"/>
  <c r="H169"/>
  <c r="E169"/>
  <c r="K167"/>
  <c r="H167"/>
  <c r="E167"/>
  <c r="K166"/>
  <c r="H166"/>
  <c r="E166"/>
  <c r="K165"/>
  <c r="H165"/>
  <c r="E165"/>
  <c r="K162"/>
  <c r="H162"/>
  <c r="E162"/>
  <c r="K161"/>
  <c r="H161"/>
  <c r="E161"/>
  <c r="K159"/>
  <c r="K156"/>
  <c r="K155"/>
  <c r="H155"/>
  <c r="E155"/>
  <c r="K153"/>
  <c r="H153"/>
  <c r="E153"/>
  <c r="K152"/>
  <c r="H152"/>
  <c r="E152"/>
  <c r="K151"/>
  <c r="H151"/>
  <c r="E151"/>
  <c r="K150"/>
  <c r="H150"/>
  <c r="E150"/>
  <c r="K149"/>
  <c r="H149"/>
  <c r="E149"/>
  <c r="K148"/>
  <c r="H148"/>
  <c r="E148"/>
  <c r="K147"/>
  <c r="K146"/>
  <c r="H146"/>
  <c r="E146"/>
  <c r="K145"/>
  <c r="H145"/>
  <c r="E145"/>
  <c r="K144"/>
  <c r="K143"/>
  <c r="H143"/>
  <c r="E143"/>
  <c r="K141"/>
  <c r="K140"/>
  <c r="H140"/>
  <c r="E140"/>
  <c r="J138"/>
  <c r="I138"/>
  <c r="G138"/>
  <c r="F138"/>
  <c r="D138"/>
  <c r="C138"/>
  <c r="K137"/>
  <c r="H137"/>
  <c r="E137"/>
  <c r="K135"/>
  <c r="H135"/>
  <c r="E135"/>
  <c r="K133"/>
  <c r="H133"/>
  <c r="E133"/>
  <c r="J131"/>
  <c r="I131"/>
  <c r="G131"/>
  <c r="F131"/>
  <c r="D131"/>
  <c r="C131"/>
  <c r="K130"/>
  <c r="H130"/>
  <c r="E130"/>
  <c r="K129"/>
  <c r="H129"/>
  <c r="E129"/>
  <c r="K128"/>
  <c r="H128"/>
  <c r="E128"/>
  <c r="J126"/>
  <c r="I126"/>
  <c r="G126"/>
  <c r="F126"/>
  <c r="D126"/>
  <c r="C126"/>
  <c r="K125"/>
  <c r="E125"/>
  <c r="K124"/>
  <c r="K123"/>
  <c r="E123"/>
  <c r="K122"/>
  <c r="H122"/>
  <c r="E122"/>
  <c r="K121"/>
  <c r="H121"/>
  <c r="E121"/>
  <c r="K116"/>
  <c r="H116"/>
  <c r="E116"/>
  <c r="K115"/>
  <c r="H115"/>
  <c r="E115"/>
  <c r="K114"/>
  <c r="H114"/>
  <c r="E114"/>
  <c r="K113"/>
  <c r="H113"/>
  <c r="E113"/>
  <c r="K111"/>
  <c r="H111"/>
  <c r="E111"/>
  <c r="K108"/>
  <c r="H108"/>
  <c r="E108"/>
  <c r="K107"/>
  <c r="H107"/>
  <c r="E107"/>
  <c r="K106"/>
  <c r="H106"/>
  <c r="E106"/>
  <c r="K105"/>
  <c r="H105"/>
  <c r="E105"/>
  <c r="K104"/>
  <c r="H104"/>
  <c r="E104"/>
  <c r="J99"/>
  <c r="I99"/>
  <c r="G99"/>
  <c r="F99"/>
  <c r="D99"/>
  <c r="C99"/>
  <c r="K98"/>
  <c r="H98"/>
  <c r="H99" s="1"/>
  <c r="E98"/>
  <c r="E99" s="1"/>
  <c r="J96"/>
  <c r="I96"/>
  <c r="G96"/>
  <c r="F96"/>
  <c r="D96"/>
  <c r="C96"/>
  <c r="K95"/>
  <c r="H95"/>
  <c r="H96" s="1"/>
  <c r="E95"/>
  <c r="E96" s="1"/>
  <c r="K94"/>
  <c r="J92"/>
  <c r="I92"/>
  <c r="G92"/>
  <c r="F92"/>
  <c r="D92"/>
  <c r="C92"/>
  <c r="K91"/>
  <c r="H91"/>
  <c r="K90"/>
  <c r="H90"/>
  <c r="K89"/>
  <c r="H89"/>
  <c r="E89"/>
  <c r="K88"/>
  <c r="H88"/>
  <c r="E88"/>
  <c r="K86"/>
  <c r="H86"/>
  <c r="E86"/>
  <c r="K85"/>
  <c r="H85"/>
  <c r="E85"/>
  <c r="K84"/>
  <c r="H84"/>
  <c r="E84"/>
  <c r="K82"/>
  <c r="H82"/>
  <c r="E82"/>
  <c r="K81"/>
  <c r="H81"/>
  <c r="E81"/>
  <c r="K80"/>
  <c r="H80"/>
  <c r="E80"/>
  <c r="K79"/>
  <c r="H79"/>
  <c r="E79"/>
  <c r="J77"/>
  <c r="I77"/>
  <c r="G77"/>
  <c r="F77"/>
  <c r="D77"/>
  <c r="C77"/>
  <c r="K74"/>
  <c r="H74"/>
  <c r="H77" s="1"/>
  <c r="E74"/>
  <c r="E77" s="1"/>
  <c r="K72"/>
  <c r="G72"/>
  <c r="F72"/>
  <c r="D72"/>
  <c r="C72"/>
  <c r="K70"/>
  <c r="H70"/>
  <c r="H72" s="1"/>
  <c r="E70"/>
  <c r="E72" s="1"/>
  <c r="J64"/>
  <c r="I64"/>
  <c r="G64"/>
  <c r="F64"/>
  <c r="D64"/>
  <c r="C64"/>
  <c r="K63"/>
  <c r="H63"/>
  <c r="E63"/>
  <c r="K62"/>
  <c r="H62"/>
  <c r="E62"/>
  <c r="J60"/>
  <c r="I60"/>
  <c r="G60"/>
  <c r="F60"/>
  <c r="D60"/>
  <c r="C60"/>
  <c r="K59"/>
  <c r="H59"/>
  <c r="E59"/>
  <c r="K58"/>
  <c r="E58"/>
  <c r="K57"/>
  <c r="H57"/>
  <c r="E57"/>
  <c r="K56"/>
  <c r="H56"/>
  <c r="E56"/>
  <c r="K55"/>
  <c r="H55"/>
  <c r="E55"/>
  <c r="K54"/>
  <c r="H54"/>
  <c r="E54"/>
  <c r="J52"/>
  <c r="I52"/>
  <c r="G52"/>
  <c r="F52"/>
  <c r="D52"/>
  <c r="C52"/>
  <c r="K51"/>
  <c r="H51"/>
  <c r="E51"/>
  <c r="K50"/>
  <c r="H50"/>
  <c r="E50"/>
  <c r="J44"/>
  <c r="I44"/>
  <c r="G44"/>
  <c r="F44"/>
  <c r="D44"/>
  <c r="C44"/>
  <c r="K42"/>
  <c r="H42"/>
  <c r="H44" s="1"/>
  <c r="E42"/>
  <c r="E44" s="1"/>
  <c r="J40"/>
  <c r="I40"/>
  <c r="G40"/>
  <c r="F40"/>
  <c r="D40"/>
  <c r="C40"/>
  <c r="K39"/>
  <c r="H39"/>
  <c r="H40" s="1"/>
  <c r="E39"/>
  <c r="E40" s="1"/>
  <c r="J37"/>
  <c r="I37"/>
  <c r="K36"/>
  <c r="J31"/>
  <c r="I31"/>
  <c r="G31"/>
  <c r="F31"/>
  <c r="D31"/>
  <c r="C31"/>
  <c r="K30"/>
  <c r="H30"/>
  <c r="H31" s="1"/>
  <c r="E30"/>
  <c r="E31" s="1"/>
  <c r="J28"/>
  <c r="I28"/>
  <c r="K25"/>
  <c r="J23"/>
  <c r="I23"/>
  <c r="G23"/>
  <c r="F23"/>
  <c r="D23"/>
  <c r="C23"/>
  <c r="K22"/>
  <c r="H22"/>
  <c r="E22"/>
  <c r="K20"/>
  <c r="H20"/>
  <c r="E20"/>
  <c r="K19"/>
  <c r="H19"/>
  <c r="E19"/>
  <c r="K16"/>
  <c r="K17" s="1"/>
  <c r="H16"/>
  <c r="H17" s="1"/>
  <c r="E16"/>
  <c r="E17" s="1"/>
  <c r="I9"/>
  <c r="G9"/>
  <c r="F9"/>
  <c r="D9"/>
  <c r="C9"/>
  <c r="K8"/>
  <c r="H8"/>
  <c r="K7"/>
  <c r="H7"/>
  <c r="E7"/>
  <c r="E9" s="1"/>
  <c r="C2398" l="1"/>
  <c r="E2514"/>
  <c r="N2398"/>
  <c r="K2514"/>
  <c r="H2514"/>
  <c r="H2791" s="1"/>
  <c r="K2392"/>
  <c r="I2398"/>
  <c r="H2398"/>
  <c r="Q2791"/>
  <c r="N1919"/>
  <c r="N1758"/>
  <c r="N1552"/>
  <c r="N2848"/>
  <c r="Q629"/>
  <c r="N1033"/>
  <c r="O2850"/>
  <c r="N1597"/>
  <c r="P2850"/>
  <c r="N319"/>
  <c r="Q319"/>
  <c r="N2468"/>
  <c r="C100"/>
  <c r="I100"/>
  <c r="J100"/>
  <c r="K99"/>
  <c r="D100"/>
  <c r="Q100"/>
  <c r="F100"/>
  <c r="G100"/>
  <c r="N100"/>
  <c r="M2850"/>
  <c r="N2174"/>
  <c r="L2850"/>
  <c r="N2791"/>
  <c r="N2354"/>
  <c r="H917"/>
  <c r="D2174"/>
  <c r="C2174"/>
  <c r="J2174"/>
  <c r="I2174"/>
  <c r="K2245"/>
  <c r="K2382"/>
  <c r="H686"/>
  <c r="E768"/>
  <c r="E586"/>
  <c r="K586"/>
  <c r="E564"/>
  <c r="K621"/>
  <c r="K982"/>
  <c r="K1024"/>
  <c r="K2600"/>
  <c r="E2610"/>
  <c r="H208"/>
  <c r="D2354"/>
  <c r="N629"/>
  <c r="E1748"/>
  <c r="K2173"/>
  <c r="H9"/>
  <c r="K208"/>
  <c r="H340"/>
  <c r="K1467"/>
  <c r="K1647"/>
  <c r="K198"/>
  <c r="H131"/>
  <c r="E472"/>
  <c r="E721"/>
  <c r="E1742"/>
  <c r="H2353"/>
  <c r="H2354" s="1"/>
  <c r="K2499"/>
  <c r="K2529"/>
  <c r="E318"/>
  <c r="K370"/>
  <c r="E1551"/>
  <c r="K1636"/>
  <c r="N1115"/>
  <c r="E340"/>
  <c r="H355"/>
  <c r="E358"/>
  <c r="K358"/>
  <c r="K362"/>
  <c r="H411"/>
  <c r="E430"/>
  <c r="H430"/>
  <c r="E442"/>
  <c r="H482"/>
  <c r="H748"/>
  <c r="H755"/>
  <c r="H758"/>
  <c r="K1096"/>
  <c r="E1515"/>
  <c r="E1720"/>
  <c r="K1731"/>
  <c r="K1832"/>
  <c r="K1929"/>
  <c r="E1955"/>
  <c r="E2173"/>
  <c r="K2610"/>
  <c r="E2614"/>
  <c r="K2808"/>
  <c r="H362"/>
  <c r="H849"/>
  <c r="H982"/>
  <c r="K1110"/>
  <c r="H1866"/>
  <c r="H52"/>
  <c r="H64"/>
  <c r="E92"/>
  <c r="E126"/>
  <c r="K546"/>
  <c r="E680"/>
  <c r="H798"/>
  <c r="K1085"/>
  <c r="E1836"/>
  <c r="K2578"/>
  <c r="K37"/>
  <c r="K9"/>
  <c r="E23"/>
  <c r="K23"/>
  <c r="K64"/>
  <c r="K318"/>
  <c r="H358"/>
  <c r="K479"/>
  <c r="K564"/>
  <c r="H568"/>
  <c r="H614"/>
  <c r="H628"/>
  <c r="H791"/>
  <c r="E827"/>
  <c r="K913"/>
  <c r="K1408"/>
  <c r="K1606"/>
  <c r="K1641"/>
  <c r="K1720"/>
  <c r="E1731"/>
  <c r="H1803"/>
  <c r="E1866"/>
  <c r="K2506"/>
  <c r="E2529"/>
  <c r="K2555"/>
  <c r="E2581"/>
  <c r="K2719"/>
  <c r="K131"/>
  <c r="E198"/>
  <c r="H281"/>
  <c r="K281"/>
  <c r="H370"/>
  <c r="H513"/>
  <c r="H529"/>
  <c r="J2354"/>
  <c r="E2506"/>
  <c r="K680"/>
  <c r="H683"/>
  <c r="H721"/>
  <c r="H751"/>
  <c r="E917"/>
  <c r="E1015"/>
  <c r="E1082"/>
  <c r="H1115"/>
  <c r="E1477"/>
  <c r="K1508"/>
  <c r="E1547"/>
  <c r="K1547"/>
  <c r="E1583"/>
  <c r="E1597" s="1"/>
  <c r="H1937"/>
  <c r="H2174" s="1"/>
  <c r="K2094"/>
  <c r="K2116"/>
  <c r="K28"/>
  <c r="E208"/>
  <c r="K472"/>
  <c r="K509"/>
  <c r="K614"/>
  <c r="K791"/>
  <c r="K827"/>
  <c r="K1477"/>
  <c r="H1597"/>
  <c r="K1742"/>
  <c r="H1832"/>
  <c r="E2382"/>
  <c r="E2467"/>
  <c r="E2468" s="1"/>
  <c r="E2555"/>
  <c r="K2614"/>
  <c r="E2719"/>
  <c r="E2844"/>
  <c r="J2848"/>
  <c r="E52"/>
  <c r="E60"/>
  <c r="E64"/>
  <c r="H92"/>
  <c r="K96"/>
  <c r="H126"/>
  <c r="E138"/>
  <c r="H198"/>
  <c r="E223"/>
  <c r="E270"/>
  <c r="E300"/>
  <c r="H300"/>
  <c r="K300"/>
  <c r="H318"/>
  <c r="G319"/>
  <c r="K340"/>
  <c r="K411"/>
  <c r="H442"/>
  <c r="H464"/>
  <c r="E464"/>
  <c r="H472"/>
  <c r="H546"/>
  <c r="H586"/>
  <c r="D1033"/>
  <c r="I1552"/>
  <c r="F319"/>
  <c r="H23"/>
  <c r="K31"/>
  <c r="K40"/>
  <c r="H60"/>
  <c r="K77"/>
  <c r="K126"/>
  <c r="E131"/>
  <c r="H138"/>
  <c r="H223"/>
  <c r="H270"/>
  <c r="K310"/>
  <c r="I319"/>
  <c r="C319"/>
  <c r="K442"/>
  <c r="K464"/>
  <c r="I2354"/>
  <c r="C2376"/>
  <c r="E2375"/>
  <c r="E2376" s="1"/>
  <c r="K44"/>
  <c r="K52"/>
  <c r="K60"/>
  <c r="K92"/>
  <c r="K138"/>
  <c r="K223"/>
  <c r="K270"/>
  <c r="E281"/>
  <c r="J319"/>
  <c r="D319"/>
  <c r="E355"/>
  <c r="K355"/>
  <c r="E411"/>
  <c r="K430"/>
  <c r="H468"/>
  <c r="E509"/>
  <c r="H730"/>
  <c r="K768"/>
  <c r="E913"/>
  <c r="E1096"/>
  <c r="C1758"/>
  <c r="H968"/>
  <c r="K1015"/>
  <c r="K1054"/>
  <c r="E1089"/>
  <c r="C1115"/>
  <c r="K1402"/>
  <c r="H1552"/>
  <c r="E1683"/>
  <c r="K1689"/>
  <c r="D1758"/>
  <c r="K1803"/>
  <c r="E1844"/>
  <c r="E2166"/>
  <c r="C2354"/>
  <c r="I2376"/>
  <c r="I2468"/>
  <c r="C2791"/>
  <c r="C2848"/>
  <c r="D2791"/>
  <c r="I2791"/>
  <c r="D2848"/>
  <c r="H479"/>
  <c r="H517"/>
  <c r="H524"/>
  <c r="E546"/>
  <c r="H725"/>
  <c r="H768"/>
  <c r="H772"/>
  <c r="H913"/>
  <c r="K917"/>
  <c r="H931"/>
  <c r="H1015"/>
  <c r="J1033"/>
  <c r="K1082"/>
  <c r="E1110"/>
  <c r="D1115"/>
  <c r="I1115"/>
  <c r="E1402"/>
  <c r="J1552"/>
  <c r="I1597"/>
  <c r="E1606"/>
  <c r="E1641"/>
  <c r="H1758"/>
  <c r="E1803"/>
  <c r="H1909"/>
  <c r="E1929"/>
  <c r="E2094"/>
  <c r="E2116"/>
  <c r="E2337"/>
  <c r="E2354" s="1"/>
  <c r="K2467"/>
  <c r="K2468" s="1"/>
  <c r="E2578"/>
  <c r="J2791"/>
  <c r="H509"/>
  <c r="H564"/>
  <c r="D629"/>
  <c r="H680"/>
  <c r="K721"/>
  <c r="H734"/>
  <c r="H737"/>
  <c r="H745"/>
  <c r="E791"/>
  <c r="H827"/>
  <c r="E982"/>
  <c r="K1089"/>
  <c r="K1114"/>
  <c r="E1408"/>
  <c r="K1515"/>
  <c r="K1596"/>
  <c r="K1597" s="1"/>
  <c r="E1636"/>
  <c r="J1758"/>
  <c r="I1758"/>
  <c r="H1836"/>
  <c r="H1844"/>
  <c r="K1909"/>
  <c r="E1909"/>
  <c r="E1937"/>
  <c r="K2166"/>
  <c r="H2376"/>
  <c r="K2581"/>
  <c r="E2600"/>
  <c r="K2770"/>
  <c r="K2790"/>
  <c r="E2808"/>
  <c r="K2844"/>
  <c r="I2848"/>
  <c r="F629"/>
  <c r="C1033"/>
  <c r="G629"/>
  <c r="I1033"/>
  <c r="E621"/>
  <c r="H621"/>
  <c r="J629"/>
  <c r="F1033"/>
  <c r="E628"/>
  <c r="C629"/>
  <c r="I629"/>
  <c r="G1033"/>
  <c r="D1552"/>
  <c r="K628"/>
  <c r="K1032"/>
  <c r="E1466"/>
  <c r="E1467" s="1"/>
  <c r="K1551"/>
  <c r="F1552"/>
  <c r="G1919"/>
  <c r="C1552"/>
  <c r="C1597"/>
  <c r="C1919"/>
  <c r="K2376"/>
  <c r="J1115"/>
  <c r="E1757"/>
  <c r="J1919"/>
  <c r="D1919"/>
  <c r="E1114"/>
  <c r="F1919"/>
  <c r="K2337"/>
  <c r="E2392"/>
  <c r="E2398" s="1"/>
  <c r="K2403"/>
  <c r="K2404" s="1"/>
  <c r="E2770"/>
  <c r="H2847"/>
  <c r="H2848" s="1"/>
  <c r="E2847"/>
  <c r="I1919"/>
  <c r="K2353"/>
  <c r="H2467"/>
  <c r="H2468" s="1"/>
  <c r="C2468"/>
  <c r="K2398" l="1"/>
  <c r="Q2850"/>
  <c r="N2850"/>
  <c r="K100"/>
  <c r="E100"/>
  <c r="H100"/>
  <c r="E2174"/>
  <c r="K2174"/>
  <c r="K2354"/>
  <c r="K1919"/>
  <c r="K2848"/>
  <c r="K2791"/>
  <c r="E2791"/>
  <c r="E1033"/>
  <c r="H1919"/>
  <c r="E1919"/>
  <c r="K319"/>
  <c r="H1033"/>
  <c r="K629"/>
  <c r="E319"/>
  <c r="H319"/>
  <c r="K1115"/>
  <c r="D2850"/>
  <c r="K1758"/>
  <c r="E1552"/>
  <c r="E629"/>
  <c r="E2848"/>
  <c r="K1552"/>
  <c r="I2850"/>
  <c r="E1115"/>
  <c r="J2850"/>
  <c r="H629"/>
  <c r="C2850"/>
  <c r="F2850"/>
  <c r="E1758"/>
  <c r="G2850"/>
  <c r="K1033"/>
  <c r="K2850" l="1"/>
  <c r="E2850"/>
  <c r="H2850"/>
  <c r="J16" i="4" l="1"/>
  <c r="I21" l="1"/>
  <c r="H21"/>
  <c r="J20"/>
  <c r="J19"/>
  <c r="J18"/>
  <c r="J17"/>
  <c r="J15"/>
  <c r="J14"/>
  <c r="J13"/>
  <c r="J12"/>
  <c r="J11"/>
  <c r="J10"/>
  <c r="J9"/>
  <c r="J8"/>
  <c r="J7"/>
  <c r="J6"/>
  <c r="J5"/>
  <c r="J4"/>
  <c r="J3"/>
  <c r="F21" l="1"/>
  <c r="E21"/>
  <c r="G20"/>
  <c r="G19"/>
  <c r="G18"/>
  <c r="G17"/>
  <c r="G15"/>
  <c r="G14"/>
  <c r="G13"/>
  <c r="G12"/>
  <c r="G11"/>
  <c r="G10"/>
  <c r="G9"/>
  <c r="G8"/>
  <c r="G7"/>
  <c r="G6"/>
  <c r="G5"/>
  <c r="G4"/>
  <c r="G3"/>
  <c r="G21" l="1"/>
</calcChain>
</file>

<file path=xl/sharedStrings.xml><?xml version="1.0" encoding="utf-8"?>
<sst xmlns="http://schemas.openxmlformats.org/spreadsheetml/2006/main" count="2914" uniqueCount="2642">
  <si>
    <t>;ksx</t>
  </si>
  <si>
    <t>1- lc txg xjhch dk blds lHkh :iksa esa var</t>
  </si>
  <si>
    <t>10- jk"Vªksa ds vanj vkSj muds chp vlekurk dks de djuk</t>
  </si>
  <si>
    <t xml:space="preserve">dqy ;ksx </t>
  </si>
  <si>
    <t>;ksx% vYi la[;d ekeykr foHkkx] t;iqj¼58½</t>
  </si>
  <si>
    <t>;ksx% bZ-th-,l] xzkeh.k fodkl ,oa iapk;rh jkt foHkkx¼216½</t>
  </si>
  <si>
    <t>;ksx% m|ksx foHkkx] t;iqj¼183½</t>
  </si>
  <si>
    <t>;ksx% ,l-th-,l-okbZ] xzkeh.k fodkl ,oa iapk;rh jkt foHkkx¼217½</t>
  </si>
  <si>
    <t>;ksx% xzkeh.k fodkl ,oa iapk;rh jkt foHkkx ¼foÙk ,oa ys[kk½¼221½</t>
  </si>
  <si>
    <t>;ksx% xzkeh.k fodkl foHkkx] t;iqj¼137½</t>
  </si>
  <si>
    <t>;ksx% funs'kky; fo'ks"k ;ksX;tu] t;iqj¼244½</t>
  </si>
  <si>
    <t>;ksx% iapk;rh jkt foHkkx] t;iqj¼139½</t>
  </si>
  <si>
    <t>;ksx% eRL; foHkkx] t;iqj¼31½</t>
  </si>
  <si>
    <t>;ksx% Je foHkkx] t;iqjA 134½</t>
  </si>
  <si>
    <t>;ksx% lgdkfjrk foHkkx] t;iqj¼99½</t>
  </si>
  <si>
    <t>;ksx% lkekftd U;k; ,oa vf/kdkfjrk foHkkx] t;iqj¼43½</t>
  </si>
  <si>
    <t>;ksx% Lok;r 'kklu foHkkx] t;iqj¼91½</t>
  </si>
  <si>
    <t>;ksx% Lok;Ùk 'kklu foHkkx ¼mi 'kklu lfpo½¼215½</t>
  </si>
  <si>
    <t>;ksx % lc txg xjhch dk blds lHkh :iksa esa var</t>
  </si>
  <si>
    <t>;ksx% m|ku foHkkx] t;iqj¼23½</t>
  </si>
  <si>
    <t>;ksx% —f"k x.kuk foHkkx] t;iqj¼45½</t>
  </si>
  <si>
    <t>;ksx% —f"k foi.ku foHkkx] t;iqj¼19½</t>
  </si>
  <si>
    <t>;ksx % —f"k foHkkx] t;iqj ¼18½</t>
  </si>
  <si>
    <t>;ksx% [kk| lqj{kk vihyh; vf/kdj.k] t;iqj¼285½</t>
  </si>
  <si>
    <t>;ksx% [kk|] ukxfjd vkiwfrZ ,oa miHkksäk ekeykr] t;iqj¼9½</t>
  </si>
  <si>
    <t>;ksx% funs'kky;] xkS ikyu] t;iqj¼267½</t>
  </si>
  <si>
    <t>;ksx% i'kqikyu foHkkx] t;iqj¼21½</t>
  </si>
  <si>
    <t>;ksx% lesfdr cky fodkl lsok,a] t;iqj¼42½</t>
  </si>
  <si>
    <t>;ksx% flafpr {ks= fodkl foHkkx] b-xk-u-i-] chdkusj¼72½</t>
  </si>
  <si>
    <t>;ksx % Hkq[kejh lekIr djuk] [kk| lqj{kk vkSj csgrj iks"k.k ,oa lrr~ —f"k dks c&lt;+kok</t>
  </si>
  <si>
    <t>;ksx% vYi la[;d ekeykr foHkkx] txiqj¼58½</t>
  </si>
  <si>
    <t>;ksx% vk;qfoZKku egkfo|ky; ,oa lEc) fpfdRlky; lewg] dksVk¼5½</t>
  </si>
  <si>
    <t>;ksx% vk;qosZn foHkkx] vtesj¼32½</t>
  </si>
  <si>
    <t>vkS"kf/k fu;ked ç.kkyh dk lq–&lt;hdj.k¼2722½</t>
  </si>
  <si>
    <t>;ksx% vkS"kf/k fu;a=d] jktLFkku] t;iqj¼290½</t>
  </si>
  <si>
    <t>;ksx% dkyst f'k{kk foHkkx] t;iqj¼7½</t>
  </si>
  <si>
    <t>;ksx% [ksy foHkkx ¼ØhMk ifj"kn lfgr½] t;iqj¼130½</t>
  </si>
  <si>
    <t>;ksx% fpfdRlk ,oa LokLF; lsok,a] t;iqj¼28½</t>
  </si>
  <si>
    <t>;ksx% fpfdRlk f'k{kk¼242½</t>
  </si>
  <si>
    <t>;ksx% tokgj yky usg: vk;qfoZKku egkfo|ky; ,oa lEc) fpfdRlky; lewg] vtesj¼33½</t>
  </si>
  <si>
    <t>;ksx% Mk- lEiw.kkZuUn vk;qfoZKku egkfo|ky; ,oa lEc) fpfdRlky; lewg] tks/kiqj¼25½</t>
  </si>
  <si>
    <t>;ksx% rduhdh f'k{kk foHkkx] tks/kiqj¼15½</t>
  </si>
  <si>
    <t>2- lesfdr cky laj{k.k ;kstuk¼1219½</t>
  </si>
  <si>
    <t>;ksx% funs'kky; cky vf/kdkfjrk foHkkx¼259½</t>
  </si>
  <si>
    <t>;ksx% ifjogu foHkkx] t;iqj¼44½</t>
  </si>
  <si>
    <t>;ksx% ifjokj dY;k.k foHkkx] t;ijq¼30½</t>
  </si>
  <si>
    <t>;ksx% isa'ku ,oa is'kulZ csyQs;j foHkkx] t;iqj¼115½</t>
  </si>
  <si>
    <t>;ksx% çkjafHkd f'k{kk foHkkFk] chdkusj¼29½</t>
  </si>
  <si>
    <t>;ksx% Hkze.k'khy 'kY; fpfdRlk bdkbZ] t;iqj¼16½</t>
  </si>
  <si>
    <t>;ksx% ek/;fed f'k{kk foHkkx] chdkusj¼13½</t>
  </si>
  <si>
    <t>;ksx % ;wukuh fpfdRlk foHkkx t;iqj¼226½</t>
  </si>
  <si>
    <t>;ksx% jfoUæ ukFk VSxksj vk;qfoZKku egkfo|ky; ,oa lEc) fpfdRlky; lewg] mn;iqj¼6½</t>
  </si>
  <si>
    <t>;ksx% jktLFkku vk;qosZn fo'ofo|ky;] tks/kiqj¼1½</t>
  </si>
  <si>
    <t>;ksx% jktLFkku LokLF; foKku fo'ofo|ky;] t;iqj ¼35½</t>
  </si>
  <si>
    <t>;ksx% jkT; chek ,oa çko/kk;h fuf/k foHkkx] t;iqj¼80½</t>
  </si>
  <si>
    <t>;ksx% jk"Vªh; xzkeh.k LokLF; fe'ku] t;iqj¼227½</t>
  </si>
  <si>
    <t>;ksx% laL—r f'k{kk foHkkx] t;iqj¼11½</t>
  </si>
  <si>
    <t>;ksx% ljnkj iVsy] vk;qfoZKku egkfo|ky; ,oa lEc) fpfdRlky; lewg] chdkusj¼4½</t>
  </si>
  <si>
    <t>;ksx% lokbZ ekuflag] vk;qfoZKku egkfo|ky; ,oa lEc) fpfdRlky; lewg] t;iqj¼14½</t>
  </si>
  <si>
    <t>;ksx% gksE;ksisfFkd fpfdRlk foHkkx t;iqj¼225½</t>
  </si>
  <si>
    <t>;ksx % LoLFk thou lqfuf'pr djuk vkSj lHkh ds fy, vkthou ranq:Lrh dks c&lt;+kok</t>
  </si>
  <si>
    <t>;ksx% vfHk;kaf=dh egkfo|ky;] djkSyh¼275½</t>
  </si>
  <si>
    <t>;ksx% vfHk;kaf=dh egkfo|ky;] /kkSyiqj¼273½</t>
  </si>
  <si>
    <t>1- vfHk;kaf=dh egkfo|ky;] ckjka¼2322½</t>
  </si>
  <si>
    <t>;ksx% vfHk;kaf=dh egkfo|ky;] ckjka¼274½</t>
  </si>
  <si>
    <t>;ksx% vfHk;kaf=dh egkfo|ky;] vtesj¼163½</t>
  </si>
  <si>
    <t>;ksx% vfHk;kaf=dh egkfo|ky;] &gt;kykokM¼167½</t>
  </si>
  <si>
    <t>;ksx% vfHk;kaf=dh egkfo|ky;] Hkjriqj¼166½</t>
  </si>
  <si>
    <t>;ksx% vfHk;kaf=dh egkfo/kky;]ckM+esj¼291½-</t>
  </si>
  <si>
    <t>;ksx% vfHk;kfU=dh egkfo|ky;] ok¡lokM+k¼260½</t>
  </si>
  <si>
    <t>;ksx% vYila[;d ekeykr foHkkx] t;iqj¼58½</t>
  </si>
  <si>
    <t>;ksx% mi lfpo rduhdh f'k{kk foHkkx] jktLFkku] t;iqj¼295½</t>
  </si>
  <si>
    <t>;ksx% mi lfpo f'k{kk foHkkx ¼lewg &amp;3½] jktLFkku] t;iqj¼294½</t>
  </si>
  <si>
    <t>;ksx% —f"k fo'ofo|ky;] dksVk¼264½</t>
  </si>
  <si>
    <t>;ksx% —f"k fo'ofo|ky;] tks/kiqj¼265½</t>
  </si>
  <si>
    <t>;ksx% —f"k fo'ofo|ky;] tkscusj¼263½</t>
  </si>
  <si>
    <t>;ksx% dksVk fo'ofo|ky;] dksVk¼173½</t>
  </si>
  <si>
    <t>;ksx% [ksy fo'ofo|ky;]&gt;qa&gt;quw ¼258½</t>
  </si>
  <si>
    <t>;ksx% xksfoUn xq: tutkrh; fo'ofo|ky;] ckalokM+k¼287½</t>
  </si>
  <si>
    <t>;ksx% t;ukjk;.k O;kl fo'ofo|ky;] tks/kiqj¼170½</t>
  </si>
  <si>
    <t>;ksx% Mk- Hkhejko vEcsMdj fof/k fo'ofon;ky;]t;iqj¼256½</t>
  </si>
  <si>
    <t>;ksx% rduhdh ¼çf'k{k.k½ f'k{kk] tks/kiqj¼150½</t>
  </si>
  <si>
    <t>;ksx% rduhdh fo'ofo|ky;] dksVk¼2½</t>
  </si>
  <si>
    <t>;ksx% ukxfjd mMq;u foHkkx] t;iqj¼108½</t>
  </si>
  <si>
    <t>;ksx% us'kuy dsfMV dksj] t;iqj¼8½</t>
  </si>
  <si>
    <t>;ksx% i;ZVu foHkkx] t;iqj¼111½</t>
  </si>
  <si>
    <t>;ksx% çkjafHkd f'k{kk foHkkx] chdkusj¼29½</t>
  </si>
  <si>
    <t>;ksx% chdkusj rduhdh fo'ofo|ky;¼261½</t>
  </si>
  <si>
    <t>;ksx% c`t fo'ofo|ky;] Hkjriqj¼250½</t>
  </si>
  <si>
    <t>;ksx% Hkkjr LdkmVl ,oa xkbZMl] t;iqj¼24½</t>
  </si>
  <si>
    <t>;ksx% eRL; fo'ofo|ky;] vyoj¼251½</t>
  </si>
  <si>
    <t>;ksx% egf"kZ n;kuUn ljLorh fo'ofo|ky;] vtesj¼162½</t>
  </si>
  <si>
    <t>;ksx% egkjk.kk çrki —f"k ,oa çkS|ksfxdh fo'ofo|ky;] mn;iqj¼159½</t>
  </si>
  <si>
    <t>;ksx% efgyk vfHk;af=dh egkfo|ky; ] vtesj¼164½</t>
  </si>
  <si>
    <t>;ksx% ekf.kD; yky oekZ VsDlVkby laLFkku HkhyokMk¼156½</t>
  </si>
  <si>
    <t>;ksx% feM Ms ehy ] jktLFkku¼284½</t>
  </si>
  <si>
    <t>;ksx% eksguyky lq[kkfM;k fo'ofo|ky;] mn;iqj¼171½</t>
  </si>
  <si>
    <t>;ksx% jktLFkku i'kq fpfdRlk ,oa i'kq foKku fo'ofo|ky;] chdkusj¼168½</t>
  </si>
  <si>
    <t>;ksx% jktLFkku oDQ cksMZ] t;iqj¼229½</t>
  </si>
  <si>
    <t>;ksx% jktLFkku fo'ofo|ky;] t;iqj¼169½</t>
  </si>
  <si>
    <t>;ksx% jkekuUnkpk;Z laL—r fo'ofo|ky;] t;iqj¼12½</t>
  </si>
  <si>
    <t>;ksx% jk"Vªh; fof/k fo'ofo|ky;] tks/kiqj¼175½</t>
  </si>
  <si>
    <t>;ksx% o/kZeku egkohj [kqyk fo'ofo|ky;] dksVk¼172½</t>
  </si>
  <si>
    <t>;ksx% 'ks[kkoVh fo'ofoíky;] lhdj¼252½</t>
  </si>
  <si>
    <t>;ksx% ljnkj iVsy iqfyl lqj{kk ,ao vkijkf/kd U;k; fo'ofoíky;] tks/kiqj¼255½</t>
  </si>
  <si>
    <t>;ksx% lk{kjrk ,oa lrr- f'k{kk foHkkx] t;iqj¼3½</t>
  </si>
  <si>
    <t>;ksx% Lokeh ds'kokuan jktLFkku —f"k fo'ofo|ky;] chdkusj¼20½</t>
  </si>
  <si>
    <t>;ksx % lekos'kh vkSj U;k;laxr xq.koÙkkiw.kZ f'k{kk lqfuf'pr djuk vkSj lHkh ds fy, vkthou f'k{kk&amp;çkfIr ds voljksa dks c&lt;+kok</t>
  </si>
  <si>
    <t>;ksx% —f"k foHkkx] t;iqj18½</t>
  </si>
  <si>
    <t>;ksx% iqfyl foHkkx] t;iqj¼94½</t>
  </si>
  <si>
    <t>;ksx% efgyk vf/kdkfjrk foHkkx] t;iqj¼56½</t>
  </si>
  <si>
    <t>;ksx% fof/k foKku ç;ksx'kkyk foHkkx] t;iqj¼103½</t>
  </si>
  <si>
    <t>;ksx% lesfdr cky fodkl lsok,] t;iqj¼42½</t>
  </si>
  <si>
    <t>;ksx% lgdkfjrk foHkkx] t;iqj¼09½</t>
  </si>
  <si>
    <t>;ksx% lSfud dY;k.k foHkkx] t;iqj¼61½</t>
  </si>
  <si>
    <t>;ksx % ySafxd lekurk gkfly djuk vkSj lHkh efgykvksa vkSj ckfydkvksa dk l'kfädj.k</t>
  </si>
  <si>
    <t>;ksx% vfHk;kaf=dh LVkQ çf'k{k.k laLFkku] t;iqj¼77½</t>
  </si>
  <si>
    <t>;ksx% bfUnjk xka/kh ugj ifj;kstuk] tSlyesj¼208½</t>
  </si>
  <si>
    <t>;ksx% bfUnjk xka/kh ugj cksMZ] t;iqj¼83½</t>
  </si>
  <si>
    <t>;ksx% tu LokLF; vfHk;kaf=dh foHkkx] t;iqj¼88½</t>
  </si>
  <si>
    <t>;ksx% ty xzg.k fodkl ,oa Hkw&amp;laj{k.k foHkkx] t;iqj¼140½</t>
  </si>
  <si>
    <t>;ksx% ty lalk/ku ¼eq-v-- guqekux&lt;½¼210½</t>
  </si>
  <si>
    <t>;ksx% ty lalk/ku foHkkx] t;iqj¼70½</t>
  </si>
  <si>
    <t>;ksx% uxjh; fodkl ,oa vkoklu foHkkx] t;iqj¼85½</t>
  </si>
  <si>
    <t>;ksx% Hkw&amp;ty foHkkx] tks/kiqj¼64½</t>
  </si>
  <si>
    <t>;ksx% eq[; vfHk;ark] bfUnjk xka/kh ugj ifj;kstuk] chdkusj¼207½</t>
  </si>
  <si>
    <t>;ksx% eq[; ys[kkf/kdkjh] bfUnjk xka/kh ugj ifj;kstuk] chdkusj¼209½</t>
  </si>
  <si>
    <t>;ksx% jktLFkku jkT; vkS|ksfxd fodkl ,oa fofu;kstu fuxe fy- ¼jhdks½] t;iqj¼177½</t>
  </si>
  <si>
    <t>;ksx% jkT; ty lalk/ku v;kstuk foHkkx] t;iqj¼89½</t>
  </si>
  <si>
    <t>;ksx% flafpr {ks= fodkl foHkkx] vejflag tjlku]fl)eq[k] uksgj¼75½</t>
  </si>
  <si>
    <t>;ksx% flafpr {ks= fodkl foHkkx] pEcy] dksVk¼73½</t>
  </si>
  <si>
    <t>;ksx% flafpr {ks= fodkl foHkkx] lfpoky;¼71½</t>
  </si>
  <si>
    <t>;ksx % lHkh ds fy, ty vkSj LoPNrk dh miyC/krk vkSj lrr~ çca/ku lqfuf'pr djuk</t>
  </si>
  <si>
    <t>;ksx% ÅtkZ foHkkx ¼vkj-ch-ih-,u-,y-] vkj-ch-;w-,u-,y-] ts-ch-ch-,u-,y-] ,-ch-ch-,u-,y-]  ts-Mh-ch-ch-,u-,y-]  vkj-;w-oh-,u-,y-] vkj-oh-oh-oh-vu-,y- ¼125½</t>
  </si>
  <si>
    <t>;ksx% ck;ks¶;wy çkf/kdj.k] xzkeh.k fodkl ,oa iapk;rh jkt foHkkx] t;iqj¼223½</t>
  </si>
  <si>
    <t>;ksx% jktLFkku v{k; mtkZ fuxe] t;iqj¼93½</t>
  </si>
  <si>
    <t>;ksx% jktLFkku ÅtkZ fu;ked vk;ksx] t;iqj¼124½</t>
  </si>
  <si>
    <t>;ksx % lHkh ds fy, fdQk;rh] Hkjkslsean] lrr~ vkSj vk/kfud ÅtkZ dh miyC/krk lqfuf'pr djuk</t>
  </si>
  <si>
    <t>;ksx% vU; LosfPNd laLFkkvksa dks vuqnku@dkycsfy;k Mkal Ldwy ¼228½</t>
  </si>
  <si>
    <t>;ksx% vfHkys[kkxkj foHkkx] chdkusj¼186½</t>
  </si>
  <si>
    <t>;ksx% vjch] Qkjlh 'kks/k laLFkku] Vksd¼95½</t>
  </si>
  <si>
    <t>;ksx% vkfFkZd ,oa lkaf[;dh foHkkx] t;iqj¼62½</t>
  </si>
  <si>
    <t>;ksx% ,l-th-,l-ckbZ] xzkeh.k fodkl ,oa iapk;rh jkt foHkkx¼217½</t>
  </si>
  <si>
    <t>;ksx% xzkeh.k xSj —f"k fodkl vf/kdj.k ¼:Mk½] t;iqj¼181½</t>
  </si>
  <si>
    <t>;ksx% tokgj dyk dsUæ] t;iqj 113½</t>
  </si>
  <si>
    <t>;ksx% jktLFkku [kknh rFkk xzkeks|ksx cksMZ] t;iqj¼179½</t>
  </si>
  <si>
    <t>;ksx% jktLFkku jkT; gkFkdj?kk fodkl fuxe] t;iqj¼178½</t>
  </si>
  <si>
    <t>;ksx% jktLFkku y?kq m|ksx fuxe] t;iqj¼182½</t>
  </si>
  <si>
    <t>;ksx% jktLFkku foÙk fuxe] t;iqj¼176½</t>
  </si>
  <si>
    <t>;ksx% jkstxkj lsok foHkkx ,oa vkjeksy] t;iqj¼135½</t>
  </si>
  <si>
    <t>;ksx% okf.kfT;d dj foHkkx] t;iqj¼69½</t>
  </si>
  <si>
    <t>;ksx% Je foHkkx] t;iqj¼134½</t>
  </si>
  <si>
    <t>;ksx% lwpuk çkS|ksfxdh ,oa lapkj foHkkx] t;iqj¼68½</t>
  </si>
  <si>
    <t>;ksx% ,l-,-ih] xzkeh.k fodkl ,oa iapk;rh jkt foHkkx¼218½</t>
  </si>
  <si>
    <t>;ksx% dkj[kkuk ,oa ck;ylZ foHkkx] t;iqj¼133½</t>
  </si>
  <si>
    <t>;ksx% [kku ,oa Hkw&amp;foKku foHkkx] mn;iqj¼129½</t>
  </si>
  <si>
    <t>;ksx% fnYyh eqEcbZ b.MLVªh;y d‚fjMksj ¼DMIC½ Jaipur¼272½</t>
  </si>
  <si>
    <t>;ksx% funs'kky; ukxfjd mMîu foHkkx] t;iqj¼249½</t>
  </si>
  <si>
    <t>1-,p-ih-lh-,y-&amp; jktLFkku fjQk;ujh fy-¼2107½</t>
  </si>
  <si>
    <t>;ksx% isVªksfy;e funs'kky;] t;iqj¼149½</t>
  </si>
  <si>
    <t>;ksx% Hkw&amp;çcU/k foHkkx] t;iqj¼50½</t>
  </si>
  <si>
    <t>;ksx% jktLFkku jktLFkku 'kgjh vk/kkjHkwr fodkl ifj;kstuk¼240½</t>
  </si>
  <si>
    <t>;ksx% jktLFkku jkT; vkS|ksfxd fodkl ,oa fofu;kstu fuxe fy- ¼jhdks½ t;iqj¼177½</t>
  </si>
  <si>
    <t>;ksx% lkcZtfud fuekZ.k foHkkx] t;iqj¼87½</t>
  </si>
  <si>
    <t>;ksx % leqRFkku'khy volajpuk dk fuekZ.k djuk] lekos'kh vkSj la/kkj.kh; vkS|ksxhdj.k dks c&lt;+kok nsuk vkSj uoksUes"k dks çksRlkfgr djuk</t>
  </si>
  <si>
    <t>;ksx% dkjkxkj foHkkx] t;iqj¼101½</t>
  </si>
  <si>
    <t>;ksx% dkfeZd foHkkx ¼'kklu lfpoky;] jkT; vk;kstuk e'khujh] jktLFkku vk;kstuk cksMZ xfr½] t;iqj¼52½</t>
  </si>
  <si>
    <t>;ksx% x`g ¼xzqi 2½ foHkkx] lfpoky;¼206½</t>
  </si>
  <si>
    <t>24- tutkfr dY;k.k fuf/k ds vUrxZr fc[kjs {ks= oks vH;fFkZ;ksa dks ih-,e-Vh-@ih-bZ-Vh-@vkbZ-vkbZ-Vh- vkfn dh ços'k ijh{k gsrq vuqf'k{k.k ¼dksfpax½¼1602½</t>
  </si>
  <si>
    <t>;ksx% tutkfr {ks= fodkl foHkkx] mn;iqj¼59½</t>
  </si>
  <si>
    <t>;ksx% nsoLFkku foHkkx] mn;iqj¼48½</t>
  </si>
  <si>
    <t>;ksx% lwpuk ,oa tu lEidZ foHkkx] t;iqj¼128½</t>
  </si>
  <si>
    <t>;ksx % jk"Vªksa ds vanj vkSj muds chp vlekurk dks de djuk</t>
  </si>
  <si>
    <t>;ksx% vkink çcU/ku ,oa lgk;rk foHkkx ,oa ukxfjd lqj{kk] t;iqj¼126½</t>
  </si>
  <si>
    <t>;ksx% vkesj fodkl ,oa çcU/k çkf/kdj.k] t;iqj¼100½</t>
  </si>
  <si>
    <t>;ksx% uxj fu;kstu foHkkx] t;iqj¼73½</t>
  </si>
  <si>
    <t>;ksx% ukxfjd lqj{kk foHkkx] t;iqj¼276½</t>
  </si>
  <si>
    <t>;ksx% funs'kky; ukxfjd mì;u foHkkx] t;iqj¼249½</t>
  </si>
  <si>
    <t>;ksx% iqjkrRo ,oa laxzgky; foHkkx] t;iqj¼185½</t>
  </si>
  <si>
    <t>;ksx% jktLFkku /kjksgj lja{k.k ,oa çksUufr çkf/kdj.k¼270½</t>
  </si>
  <si>
    <t>;ksx% lkekU; ç'kklu foHkkx] t;iqj¼39½</t>
  </si>
  <si>
    <t>;ksx% lkoZtfud fuekZ.k foHkkx] t;iqj¼07½</t>
  </si>
  <si>
    <t>;ksx% Lok;Ùk 'kklu foHkkx ¼mi 'kklu lfpo½ ¼215½</t>
  </si>
  <si>
    <t>;ksx % 'kgjksa vkSj ekuc cfLrvksa dks lekos'kh] lqjf{kr] leqRFkku'khy vkSj la{kkj.kh; cukuk</t>
  </si>
  <si>
    <t>;ksx% —f"k foHkkx] t;iqj¼18½</t>
  </si>
  <si>
    <t>;ksx% i;kZoj.k foHkkx] t;iqj¼67½</t>
  </si>
  <si>
    <t>;ksx% flafpr {ks= fodkl foHkkx] b-xk-u-i-] chdkusj ¼72½</t>
  </si>
  <si>
    <t>;ksx % lrr~ miHkksx vkSj mRiknu iSVuZ lqfuf'pr djuk</t>
  </si>
  <si>
    <t>;ksx % tyok;q ifjorZu vkSj blds çHkkoksa ls fuiVus ds fy, rkRdkfyd dk;Zokgh djuk</t>
  </si>
  <si>
    <t>;ksx% ou foHkkx] t;iqj¼65½</t>
  </si>
  <si>
    <t>;ksx % LFkyh; ikfjfLFkdh&amp;ra=ksa dk laj{k.k vkSj iqu#)kj djuk vkSj buds lrr~ mi;ksx dks c&lt;+kok nsuk] ouksa dk lrr~ rjhds ls çca/ku djuk] e#LFky&amp;jks/kh mik; djuk] Hkwfe voØe.k dks jksduk vkSj çfrofrZr djuk vkSj tSo&amp;fofo/krk dh gkfu dks jksduk</t>
  </si>
  <si>
    <t>;ksx% vfHk;kstu foHkkx] t;iqj¼106½</t>
  </si>
  <si>
    <t>;ksx% vk;kstuk ¼tu 'kfä½ foHkkx] t;iqj¼38½</t>
  </si>
  <si>
    <t>lfpoky; esa fuekZ.k dk;Z¼26½</t>
  </si>
  <si>
    <t>;ksx% dkfeZd foHkkx ¼'kklu lfpoky;] jkT; vk;kstuk e'khujh] jktLFkku vk;kstuk cksMZ lfgr½] t;iqj¼52½</t>
  </si>
  <si>
    <t>;ksx% dks"k ,oa ys[kk foHkkx] t;iqj¼116½</t>
  </si>
  <si>
    <t>;ksx% isa'ku ,oa isa'kulZ osyQs;j foHkkx] t;iqj¼115½</t>
  </si>
  <si>
    <t>;ksx% çkstsDV eks fuVfjax ;wfuV] t;iqj66½</t>
  </si>
  <si>
    <t>;ksx% Hkz"Vkpkj fujks/kd C;wjks] t;iqj¼104½</t>
  </si>
  <si>
    <t>;ksx% ekuokf/kdkj vk;ksx] t;iqj¼120½</t>
  </si>
  <si>
    <t>;ksx% eqæ.k ,oa ys[ku lkexzh foHkkx] t;iqj¼136½</t>
  </si>
  <si>
    <t>;ksx% ewY;kadu laxBu] t;iqj¼37½</t>
  </si>
  <si>
    <t>;ksx% jktLFkku yksd lsok vk;ksx] vtesj¼53½</t>
  </si>
  <si>
    <t>;ksx% jktLFkku fof/k lsok çkf/kdj.k] t;iqj¼211½</t>
  </si>
  <si>
    <t>;ksx% jktLo vuqla/kku ,oa çf'k{k.k laLFkku] vtesj¼47½</t>
  </si>
  <si>
    <t>;ksx% jktLo e.My ] vtesj¼60½</t>
  </si>
  <si>
    <t>;ksx% jkT; jktLo vklwpuk funs'kky;] t;iqj¼81½</t>
  </si>
  <si>
    <t>jkT; lwpuk vk;ksx dks lgk;rk vuqnke¼2858½</t>
  </si>
  <si>
    <t>;ksx% jkT; lwpuk vk;ksx] t;ij¼57½</t>
  </si>
  <si>
    <t>;ksx jkT;iky lfpoky;] t;iqj¼123½</t>
  </si>
  <si>
    <t>;ksx% fof/k ¼jktLFkku mPp U;k;ky; flfoy vkSj lslUl U;k;ky;] O;ogkj rFkk vfrfjä O;ogkj142½</t>
  </si>
  <si>
    <t>;ksx% gfj'paæ ekFkqj jktLFkku yksd ç'kklu laLFkku] t;iqj¼127½</t>
  </si>
  <si>
    <t>;ksx% gksexkMZl] t;iqj¼102½</t>
  </si>
  <si>
    <t>;ksx % laoguh; fodkl ds fy, 'kkafriw.kZ vkSj lekos'kh lkslkbfV;ksa dks c&lt;+kok nsuk] lHkh dks U;k; miyC/k djkuk rFkk lHkh Lrjksa ij dkjxj] tokcnsg vkSj lekos'kh laLFkkvksa dk fuekZ.k djuk</t>
  </si>
  <si>
    <t>;ksx% vkcdkjh foHkkx] mn;iqj¼66½</t>
  </si>
  <si>
    <t>;ksx% vkfFkZd ,oa  lkaf[;dh foHkkx] t;iqj¼62½</t>
  </si>
  <si>
    <t>;ksx% ,l-ih-,Q-,e- ,oa ih-,e-;w- foÙk Hkou t;iqj¼288½</t>
  </si>
  <si>
    <t>;ksx% dkfeZd foHkkx ¼'kklu lfpoky;] jkT; vk;kstuk e'khujh] jktLFkku vk;kstuk cksMZ lfgr½]t;iqj</t>
  </si>
  <si>
    <t>;ksx% iath;u ,oa eqækad foHkkx] vtesj¼92½</t>
  </si>
  <si>
    <t>;ksx% foKku ,oa çkS|ksfxdh foHkkx] t;iqj¼82½</t>
  </si>
  <si>
    <t>;ksx% fofuos'k lao/kZu O;wjks ¼ch- vkbZ- ih-½] t;iqj¼180½</t>
  </si>
  <si>
    <t>;ksx % dk;kZUo;u ds mik;ksa dk lq–&lt;hdj.k djuk vkSj laoghu fodkl ds fy, oSf'od Hkkxhnkjh dk iqu#)kj djuk</t>
  </si>
  <si>
    <t>;ksx % vU; ;kstuk,a tks lrr~ fodkl y{;ksa ls lEcfU/kr ugha dh xbZ gS</t>
  </si>
  <si>
    <t>jkT; fuf/k</t>
  </si>
  <si>
    <t>dsUnzh; lgk;rk</t>
  </si>
  <si>
    <t xml:space="preserve">2- Hkq[kejh lekIr djuk] [kk| lqj{kk vkSj csgrj iks"k.k ,oa lrr~ d`f"k dks c&lt;+kok </t>
  </si>
  <si>
    <t xml:space="preserve"> </t>
  </si>
  <si>
    <t>3- LoLFk thou lqfuf'pr djuk vkSj lHkh ds fy, vkthou rnq:Lrh dks c&lt;+kok</t>
  </si>
  <si>
    <t xml:space="preserve">                      </t>
  </si>
  <si>
    <t>4- lekos'kh vkSj U;k;laxr xq.koÙkkiw.kZ f'k{kk lqfuf'pr djuk vkSj lHkh ds fy, vkthou f'k{kk&amp; izkfIr ds voljksa dks c&lt;+kok</t>
  </si>
  <si>
    <t>5- ySafxd lekurk gkfly djuk vkSj lHkh efgykvksa vkSj ckfydkvksa dk l'kfDrdj.k</t>
  </si>
  <si>
    <t>6- lHkh ds fy, ty vkSj LoPNrk dh miyC/krk vkSj lrr~ izfa/ku lqfuf'pr djuk</t>
  </si>
  <si>
    <t>;ksx% flafpr {ks= fodkl foHkkx] chlyiqj ¼Vkad½&amp;155</t>
  </si>
  <si>
    <t>7- lHkh ds fy, fdQk;rh] Hkjkslsean] lrr~ vkSj vk/kfud mtkZ dh miyC/krk lqfuf'pr djuk</t>
  </si>
  <si>
    <t>8- lHkh ds fy, lrr~ lekos'kh vkSj la/kkj.kh; vkfFkZd fodkl] iw.kZ vkSj ykHkdkjh jkstxkj mfpr dk;Z dks c&lt;+kok</t>
  </si>
  <si>
    <t>9- leqRFkku'khy volajpuk dk fuekZ.k djuk] lekos'kh vkSj la/kkj.kh; vkS|ksxhdj.k dks c&lt;+kok nsuk vkSj uoUes"k dks izksRlkfgr djuk</t>
  </si>
  <si>
    <t>11- 'kgjksa vkSj ekuo cfLr;ksa dks lekos'kh] lqjf{kr] leqRFkku'khy vkSj la/kkj.kh; cukuk</t>
  </si>
  <si>
    <t>12- lrr~ miHkkx vkSj mRiknu iSVuZ lqfuf'pr djuk</t>
  </si>
  <si>
    <t>13- tyok;q ifjorZu vkSj blds izHkkoksa ls fuiVus ds fy, rkRdkfyd dk;Zokgh djuk</t>
  </si>
  <si>
    <t>15- LFkyh; ikfjfLFkdh&amp;ra=ksa dk laj{k.k vkSj iqu:)kj djuk vkSj buds lrr~ mi;ksx dks c&lt;+kok nsuk] ouksa dk lrr~ rjhds ls izca/ku djuk] e:Lfky&amp;jks/kh mik; djuk] Hkwfe voØe.k dks jksduk vkSj izfrorZr djuk vkSj tSo&amp;fofo/krk dh gkfu dks jksduk</t>
  </si>
  <si>
    <t>17- dk;kZUo;u ds mik;ksa dk l`n`&lt;+hdj.k djuk vkSj laoghu fodkl ds fy, oSfJod Hkkxhnkjh dk iqu:)kj djuk</t>
  </si>
  <si>
    <t xml:space="preserve">jkT; fuf/k </t>
  </si>
  <si>
    <t xml:space="preserve">dsaæh; lgk;rk </t>
  </si>
  <si>
    <t xml:space="preserve">16 - laoguh; fodkl ds fy, 'kkafriw.kZ vkSj lekos'kh lkslkbfV;ksa dks c&lt;+kok nsuk] lHkh dks U;k; miyCèk djkuk </t>
  </si>
  <si>
    <t>18- vU; ;kstuk,a tks lrr~ fodkl y{;ksa ls lEcf/kr ugha dh xbZ gS</t>
  </si>
  <si>
    <t xml:space="preserve">dqy ;ksx  </t>
  </si>
  <si>
    <t xml:space="preserve">14- laoguh; fodkl ds fy, egkuxjksa] leqnzksa vkSj leqnk; vkSj leqnzh; lalk/kuksa dk laj{k.k djuk vkSj budk la?kkj.kh; rjhds ls mi;ksx djukA </t>
  </si>
  <si>
    <t>;ksx % ,l-,-ih- xzkeh.k fodkl ,oa iapk;rh jkt foHkkx ¼218½</t>
  </si>
  <si>
    <t>;ksx % d`f"k foHkkx] t;iqj ¼18½</t>
  </si>
  <si>
    <t xml:space="preserve"> lc txg xjhch dk blds lHkh :iksa esa var</t>
  </si>
  <si>
    <t>vYi la[;d ekeykr foHkkx] t;iqj¼58½</t>
  </si>
  <si>
    <t>bZ-th-,l] xzkeh.k fodkl ,oa iapk;rh jkt foHkkx¼216½</t>
  </si>
  <si>
    <t>jk"Vªh; xzkeh.k jkstxkj xkj.Vh ;kstuk¼519½</t>
  </si>
  <si>
    <t>m|ksx foHkkx] t;iqj¼183½</t>
  </si>
  <si>
    <t>,l-,-ih- xzkeh.k fodkl ,oa iapk;rh jkt foHkkx ¼218½</t>
  </si>
  <si>
    <t xml:space="preserve"> ,l-th-,l-ckbZ] xkeh.k fodkl ,oa iapk;rh jkt foHkkx¼217½</t>
  </si>
  <si>
    <t xml:space="preserve"> jk"Vªh; xzkeh.k vkthfodk fe'ku ¼,u vkj ,y ,e½¼1246½</t>
  </si>
  <si>
    <t xml:space="preserve"> d`f"k foHkkx] t;iqj ¼18½</t>
  </si>
  <si>
    <t>Hkqfeghu Jfedksa dks lgk;rk ¼3077½</t>
  </si>
  <si>
    <t xml:space="preserve"> xzkeh.k fodkl ,oa iapk;rh jkt foHkkx ¼foÙk ,ao ys[kk½¼221½</t>
  </si>
  <si>
    <t>ftyk xzkeh.k fodkl vfHkdj.k ¼Mh-vkj-Mh-,-½ ç'kklu¼527½</t>
  </si>
  <si>
    <t>xzkeh.k fodkl foHkkx] t;iqj¼137½</t>
  </si>
  <si>
    <t xml:space="preserve"> ç/kkuea=h vkokl ;kstuk&amp;xzkeh.k¼2467½</t>
  </si>
  <si>
    <t xml:space="preserve"> funs'kky; fo'ks"k ;ksX;tu] t;iqj¼244½</t>
  </si>
  <si>
    <t xml:space="preserve"> vkLFkk ;kstuk¼2744½</t>
  </si>
  <si>
    <t xml:space="preserve"> fo'ks"k ;ksX;tu dks Lojkstxkj gsrq vuqnku ¼vuq-tkfr tutkfr fuxe ds ek/;e es½¼1935½</t>
  </si>
  <si>
    <t xml:space="preserve"> iapk;rh jkt foHkkx] t;iqj¼139½</t>
  </si>
  <si>
    <t>14osa foÙk vk;ksx dh flQkfj'kksa ds rgr xzke iapk;rksa ds fy, lkekU; fu iknu vuqnku¼2583½</t>
  </si>
  <si>
    <t>14osa foÙk vk;ksx dh feQkfj'kksa ds rgr xzke iapk;rksa ds fy, lkekU; cqfu;knh vuqnku¼2582½</t>
  </si>
  <si>
    <t xml:space="preserve"> dsaæh; foÙk vk;ksx dh flQkfj'kksa ds rgr iapk;r jkt laLFkkuksa ds fy, lkek; fu".kknu vuqnku¼2771½</t>
  </si>
  <si>
    <t>dsaæh; foÙk vk;ksx dh flQkfj'kksa ds rgr iapk;r jkt laLFkkuksa ds fy, lkekU; cqfu;knh vuqnku¼2770½</t>
  </si>
  <si>
    <t>jkT; foÙk vk;ksx dh flQkfj'kksa ds vUrxZr iapk;rh jkt laLFkkvksa dks vuqnku¼526½</t>
  </si>
  <si>
    <t>eRL; foHkkx] t;iqj¼31½</t>
  </si>
  <si>
    <t>lfØ; eRL; ikydksa ds fy, lewg nq?kZVuk chek¼007½</t>
  </si>
  <si>
    <t>Je foHkkx] t;iqj¼134½</t>
  </si>
  <si>
    <t xml:space="preserve"> Hkou ,oa vU; lafuekZ.k Jfed dY;k.k e.My] jktLFkku ¼2843½</t>
  </si>
  <si>
    <t>lgdkfjrk foHkkx] t;iqj¼99½</t>
  </si>
  <si>
    <t xml:space="preserve"> —f"k _.k ekQh ;kstuk¼2668½</t>
  </si>
  <si>
    <t xml:space="preserve"> lkekftd U;k; ,oa vf/kdkfjrk foHkkx] t;iqj¼43½</t>
  </si>
  <si>
    <t>vuqlwfpr tkfr;ksa ds fy;s eq[;ea=h o`/ntu lEeku isa'ku ;kstuk¼2414½</t>
  </si>
  <si>
    <t>dksfoM&amp;19 ds varxZr t:jrean ¼xSj isU'kuj½ O;fÙk;ksa dks egk;rk¼2825½</t>
  </si>
  <si>
    <t>uothou ;kstuk¼1141½</t>
  </si>
  <si>
    <t>ikyugkj ;kstuk¼288½</t>
  </si>
  <si>
    <t>ç/kkuea=h vkn'kZ xzke ;kstuk¼1214½</t>
  </si>
  <si>
    <t>jktLFkku vU; fiNM+k oxZ fou ,oa fodkl egdkjh fuxe ¼vkj-vks-ch-lh-,Q-Mh-lh-lh-½ dks fo'ks"k fiNMk oxZ gsrq lgk;rk¼1380½</t>
  </si>
  <si>
    <t>lEcy xzkeksa dk fodkl¼282½</t>
  </si>
  <si>
    <t>Lok;r 'kklu foHkkx] t;iqj¼91½</t>
  </si>
  <si>
    <t xml:space="preserve"> bfUnjk xka/kh 'kgjh jkstxkj xkjaVh ;kstuk ¼3093½</t>
  </si>
  <si>
    <t>jk"Vªh; 'kgjh vkthfodk fe'ku¼2059½</t>
  </si>
  <si>
    <t>Lok;Ùk 'kklu foHkkx ¼mi 'kklu lfpo½¼215½</t>
  </si>
  <si>
    <t>ç/kkuea=h vkokl ;kstuk¼2377½</t>
  </si>
  <si>
    <t>Hkq[kejh lekIr djuk] [kk| lqj{kk vkSj csgrj iks"k.k ,oa lrr~ —f"k dks c&lt;+kok</t>
  </si>
  <si>
    <t>m|ku foHkkx] t;iqj¼23½</t>
  </si>
  <si>
    <t>vfHkuo ;kstuk,a¼1416½</t>
  </si>
  <si>
    <t>vkVkses'ku ij lgk;rk¼2149½</t>
  </si>
  <si>
    <t>mR—"Vrk dsUæksa dk lapkyu¼2653½</t>
  </si>
  <si>
    <t>m|ku Hkouksa dk th.kksZ)kj¼442½</t>
  </si>
  <si>
    <t>m|kfudh gsrq funs'ku vkSj ç'kklu¼2173½</t>
  </si>
  <si>
    <t>xzhu gkml ij vfrfjä vuqnku¼1415½</t>
  </si>
  <si>
    <t>ih-ih- mik;ksa gsrq lgk;rk¼1414½</t>
  </si>
  <si>
    <t>Qy&amp;m|kuksa dh LFkkiuk¼1412½</t>
  </si>
  <si>
    <t>jktLFkku elkyk cksMZ&amp;2739</t>
  </si>
  <si>
    <t>jk"Vªh; ckxokuh fe'ku¼423½</t>
  </si>
  <si>
    <t>lw{e flapkbZ ;kstuk ¼424½</t>
  </si>
  <si>
    <t>lksyj iEi lsV gsrq vfrfjDr vuqnku&amp;2148</t>
  </si>
  <si>
    <t>—f"k x.kuk foHkkx] t;iqj¼45½</t>
  </si>
  <si>
    <t>—f"k x.kuk¼6½</t>
  </si>
  <si>
    <t>y?kq flapkbZ x.kuk¼578½</t>
  </si>
  <si>
    <t>y?kq flapkbZ ekaf[;dh dk foosdhdj.k¼577½</t>
  </si>
  <si>
    <t>—f"k foi.ku foHkkx] t;iqj¼19½</t>
  </si>
  <si>
    <t xml:space="preserve"> —"kd dY;k.k¼2942½</t>
  </si>
  <si>
    <t>—"kd dY;k.k dks"k ¼K&amp;3½¼2762½</t>
  </si>
  <si>
    <t>jktLFkku jkT; —f"k foi.ku cksMZ dks fodkl ;kstukvksa gsrq lgk;rk¼2923½</t>
  </si>
  <si>
    <t>d`f"k mRikn Hk.Mkj.k gsrq lgk;rk&amp;3076</t>
  </si>
  <si>
    <t>d`f"k ;a=hdj.k ij vuqnku&amp;3075</t>
  </si>
  <si>
    <t>tSfod mRikn cksMZ&amp;3072</t>
  </si>
  <si>
    <t>rkjcUnh }kjk Qly lqj{kk gsrq vuqnku&amp;3096</t>
  </si>
  <si>
    <t>jktLFkku LVsV ,xzks bUMLVªht msoyiesaV ckSMZ&amp;3062</t>
  </si>
  <si>
    <t xml:space="preserve"> —f"k foHkkx] t;iqj¼18½</t>
  </si>
  <si>
    <t>vfHkuo dk;ZØe ¼414½</t>
  </si>
  <si>
    <t>d`f"k çn'kZu¼413½</t>
  </si>
  <si>
    <t>—f"k esa bZ&amp;xoZusal ;kstuk¼2298½</t>
  </si>
  <si>
    <t>—f"k foHkkx ds Hkouksa dk fuekZ.k¼1312½</t>
  </si>
  <si>
    <t>—f"k lwpuk¼412½</t>
  </si>
  <si>
    <t>[kkn rFkk moZjd¼405½</t>
  </si>
  <si>
    <t>xSj egkekjh {ks=ksa esa dhV ,oa chekfj;ksa dk mUewyu ¼407½</t>
  </si>
  <si>
    <t>ty çca/k¼428½</t>
  </si>
  <si>
    <t>ijEijxr —f"k fodkl ;kstuk¼2366½</t>
  </si>
  <si>
    <t>ç/kkuea=h —f"k flapkbZ ;kstuk¼2367½</t>
  </si>
  <si>
    <t>ç/kkuea=h Qly chek ;kstuk vkSj iquxZfBr ekSle vk/kkfjr Qly chek ;kstuk¼417½</t>
  </si>
  <si>
    <t>ç;ksx'kkykvksa dk fuekZ.k rFkk th.kksZ)kj¼444½</t>
  </si>
  <si>
    <t>ç'kklu ,oa funsZ'ku¼2179½</t>
  </si>
  <si>
    <t>cht fodkl¼404½</t>
  </si>
  <si>
    <t>jktLFkku —f"k çfrLi/kkZRed ;kstuk¼1435½</t>
  </si>
  <si>
    <t>jkT; fdlku vk;ksx ¼403½</t>
  </si>
  <si>
    <t>jk"Vªh; —f"k fodkl ;kstuk ¼vkj-ds-ch-ckbZ-½¼439½</t>
  </si>
  <si>
    <t>jk"Vªh; —f"k foLrkj ,ce rdfudh fe'ku ¼—f"k vfHk;kaf=dh½¼2222½</t>
  </si>
  <si>
    <t>jk"Vªh; —f"k foLrkj ,ue rdfudh fe'ku ¼—f"k foLrkj½¼2220½</t>
  </si>
  <si>
    <t>jk"Vªh; —f"k foLrkj ,oe rdfudh fe'ku ¼cht ,oe jkSi.k ekexzh½¼2221½</t>
  </si>
  <si>
    <t>jk"Vªh; [kk| lqj{kk fe'ku &amp; frygu¼2710½</t>
  </si>
  <si>
    <t>jk"Vªh; [kk| lqj{kk fe'ku &amp; U;wVªhflfj;y¼2693½</t>
  </si>
  <si>
    <t>jk"Vªh; [kk| lqj{kk fe'ku &amp; o`{k tfuu fuygu¼2711½</t>
  </si>
  <si>
    <t>jk"Vªh; [kk| lqj{kk fe'ku ¼xsag½¼2214½</t>
  </si>
  <si>
    <t>jk"Vªh; [kk| lqj{kk fe'ku ¼nygu½¼2215½</t>
  </si>
  <si>
    <t>jk"Vªh; [kk| lqj{kk fe'ku ¼eksVs vukt½¼2217½</t>
  </si>
  <si>
    <t>jk"Vªh; [kk| lqj{kk fu'ku ¼okf.kfT;d Qly½¼2216½</t>
  </si>
  <si>
    <t>jk"Vªh; fVdkm [ksrh fe'ku ¼—f"k okfudh½¼2551½</t>
  </si>
  <si>
    <t>jk"Vªh; fVdkm [ksrh fu'ku ¼ckjkuh {ks= fodke½¼2224½</t>
  </si>
  <si>
    <t>jk"Vªh; fVdkm [ksrh fe'ku ¼e`nk LokLF; çcU/ku½¼2225½</t>
  </si>
  <si>
    <t xml:space="preserve"> 'kwU; 'kklu vk/kkfjr —f"k ¼2740½</t>
  </si>
  <si>
    <t>[kk| lqj{kk vihyh; vf/kdj.k] t;iqj¼285½</t>
  </si>
  <si>
    <t>[kk| laj{kk ,oa ekud çkf/kdj.k¼2425½</t>
  </si>
  <si>
    <t>jk"Vªh; [kk| lqj{kk ;kstuk¼2134½</t>
  </si>
  <si>
    <t>yf{kr lkoZtfud forj.k ç.kkyh dk dEI;wVjhdj.k¼1774½</t>
  </si>
  <si>
    <t>funs'kky;] xkS ikyu] t;iqj¼267½</t>
  </si>
  <si>
    <t>xksikyu funs'kky;¼2108½</t>
  </si>
  <si>
    <t>xks'kkykvksa dks vuqnku¼2146½</t>
  </si>
  <si>
    <t>eq[;ea=h nqX/k mRiknd lacy ;kstuk¼2721½</t>
  </si>
  <si>
    <t>jktLFkku xkS laj{k.k ,oa lao/kZu fuf/k dks vUrj.k¼2674½</t>
  </si>
  <si>
    <t>jktLFkku xksxaj{k.k ,oa lao/kZu vkjf{kr dks"k¼2704½</t>
  </si>
  <si>
    <t>jktLFkku xkSeaj{k.k ,oa lao/kZu fuf/k çfriwfrZ¼2644½</t>
  </si>
  <si>
    <t>jktLFkku xkSeaj{k.k ,oa lao/kZu fuf/k ls ç'kklfud O;;¼2774½</t>
  </si>
  <si>
    <t>jktLFkku xkSxaj{k.k ,oa lao/kZu fuf/k ls lapkfyr ;kstuk,s¼2819½</t>
  </si>
  <si>
    <t>o/k ls cuk;s xkS oa'k dks lgk;rk¼2273½</t>
  </si>
  <si>
    <t>ty lalk/ku foHkkx] t;iqj&amp;70</t>
  </si>
  <si>
    <t>lkSj mtkZ vk/kkfjr y?kq flapkbZ ifj;kstuk&amp;3070</t>
  </si>
  <si>
    <t>;ksx% ty lalk/ku foHkkx] t;iqj&amp;70</t>
  </si>
  <si>
    <t>i'kqikyu foHkkx] t;iqj¼21½</t>
  </si>
  <si>
    <t>vkj-vkbZ-Mh-,Q- ds vUrxZr ukckMZ }kjk iksf"kr Hkouksa dk fuekZ.k¼1792½</t>
  </si>
  <si>
    <t>dqDdqV mRiknu fodkl¼2559½</t>
  </si>
  <si>
    <t>dkS'ky fodkl ,oa foLrkj¼2489½</t>
  </si>
  <si>
    <t>pjkxkg fodkl dk;ZØe¼1235½</t>
  </si>
  <si>
    <t>i'kq fpfdRlky;ksa ,oa mi dsaæksa dk fuekZ.k¼2907½</t>
  </si>
  <si>
    <t>i'kq/ku ,oa i'kqikyd chek¼2175½</t>
  </si>
  <si>
    <t>ih-ih-vkj- jksx fu;=a.k dk;ZØe¼2256½</t>
  </si>
  <si>
    <t>Iysx mUewyu dk;ZokbZ¼55½</t>
  </si>
  <si>
    <t>HksM ,oa cdjh vkuqokaf'kd lq/kkj ;kstuk¼2558½</t>
  </si>
  <si>
    <t>eq[;ea=h fu'kqYd nok ;kstuk¼1791½</t>
  </si>
  <si>
    <t>uhyh Økafr% lefUor fodkl ,oa eRL; çca/ku¼2506½</t>
  </si>
  <si>
    <t>i;Zos{kh deZpkjh oxZ&amp;funs'ku ,oa ç'kklu¼1758½</t>
  </si>
  <si>
    <t>eRL; ikyu tyk'k;ksa dk fodkl¼1677½</t>
  </si>
  <si>
    <t>eRL; çf'k{k.k¼468½</t>
  </si>
  <si>
    <t>eRL; cht mRiknu¼1678½</t>
  </si>
  <si>
    <t>lwpuk ,oa çkS|ksfxdh ¼1676½</t>
  </si>
  <si>
    <t>jk"Vªh; ekfRL;dh fodkl cksMZ¼2137½</t>
  </si>
  <si>
    <t>lesfdr cky fodkl lsok,a] t;iqj¼42½</t>
  </si>
  <si>
    <t>vkaxuckM+h dsUæ vixzsMs'ku ,oa j[k j[kko e; Øsp fuekZ.k vkbZ-lh-Mh-,l- fe'ku eksM ¼1762½</t>
  </si>
  <si>
    <t>vkbZ-lh-Mh-,l- fe'ku eksM ds varxZr vkaxkuckM+h dsUæ Hkouksa dk fuekZ.k¼1761½</t>
  </si>
  <si>
    <t>bafnjk efgyk 'kfä ;kstuk¼2772½</t>
  </si>
  <si>
    <t>iwjd iks"kkgkj ¼391½</t>
  </si>
  <si>
    <t>jktho xka/kh fd'kksjh ckfydk l'kähdj.k ;kstuk ¼lcyk½¼1072½</t>
  </si>
  <si>
    <t>jk"Vªh; iks"kkgkj fe'ku¼2650½</t>
  </si>
  <si>
    <t>lesfdr cky fodkl esok,a ¼vkbZ-lh-Mh-,l-½¼1230½</t>
  </si>
  <si>
    <t>lesfdr cky fodkl esok,a foHkkx ds fy, dk;kZy; Hkou¼1140½</t>
  </si>
  <si>
    <t>jktQSM dks lgk;rk¼2881½</t>
  </si>
  <si>
    <t>flafpr {ks= fodkl foHkkx] xk-u-i- chdkusj¼72½</t>
  </si>
  <si>
    <t>xax ugj QSt AA¼2308½</t>
  </si>
  <si>
    <t xml:space="preserve"> Lok;r 'kklu foHkkx] t;iqj¼91½</t>
  </si>
  <si>
    <t>vUuiw.kkZ ;kstuk¼2478½</t>
  </si>
  <si>
    <t>bafnjk xka/kh jlksbZ ;kstuk¼2767½</t>
  </si>
  <si>
    <t>LoLFk thou lqfuf'pr djuk vkSj lHkh ds fy, vkthou ranq:Lrh dks c&lt;+kok</t>
  </si>
  <si>
    <t>vYi la[;d ekeykr fcHkkx] t;iqj¼50½</t>
  </si>
  <si>
    <t>vYila[;d fodkl fuf/k 1942½</t>
  </si>
  <si>
    <t>vk;qfoZKku egkfo|ky; ,oa lEc) fpfdRlky; lewg ] dksVk¼5½</t>
  </si>
  <si>
    <t>fufdRlk egkfo|ky;] dksVk esa vU; O;;¼849½</t>
  </si>
  <si>
    <t>fpfdRlk egkfo|ky;] dksVk esa fuekZ.k dk;Z¼844½</t>
  </si>
  <si>
    <t>fu'kqYd t‚u ;kstuk&amp;fpfdRlk egkfo|ky; ,oa lEc) fpfdRlky; lewg] dksVk¼1884½</t>
  </si>
  <si>
    <t>ih-th- lhVksa esa vfHko`f) ds fy, jkT; xjdkj esa esfMdy d‚ystksa dk lqn~&lt;hdj.k vkSj mUu;u Qst &amp; 11¼2725½</t>
  </si>
  <si>
    <t>egkjko Hkhe flag fpfdRlky;] dksVk¼1118½</t>
  </si>
  <si>
    <t>;w- th- lhV~l esa vfHko`f)¼2609½</t>
  </si>
  <si>
    <t>ljdkjh ftyk vLirky] jkeiqjk] dksVk¼2525½</t>
  </si>
  <si>
    <t>dsaæh; for vk;ksx }kjk vuq'kaflr vuqnku ls eapkfyr ;kstuk,a ¼2929½</t>
  </si>
  <si>
    <t>vk;qosZn foHkkx] vtesj¼32½</t>
  </si>
  <si>
    <t>vk;qosZn vLirky o vkS"k/kky; ¼xzkeh.k½¼1490½</t>
  </si>
  <si>
    <t>vk;qosZn vLirky o vkS"k/kky; ¼'kgjh½¼135½</t>
  </si>
  <si>
    <t>vk;qosZn QkesZlh¼138½</t>
  </si>
  <si>
    <t>vk;qosZn foHkkx dk vk/kqfudhdj.k] lq–&lt;hdj.k] uohuhdj.k ,oa mUu;u¼167½</t>
  </si>
  <si>
    <t>vk;qosZn foHkkx dk uohu fuekZ.k dk;Z¼166½</t>
  </si>
  <si>
    <t>vk;qosZn foHkkx ds ek/;e ls fofo/k fuekZ.k dk;Z¼168½</t>
  </si>
  <si>
    <t>/kUorajh vk;qi Lojkstxkj ;kstuk¼2950½</t>
  </si>
  <si>
    <t>funs'ku vkSj ç'kklu&amp;vk;qosZn ¼134½</t>
  </si>
  <si>
    <t>çk—frd fpfdRek¼2142½</t>
  </si>
  <si>
    <t>Hkze.k'khy vk;qosZn vkS"k/kky;¼1300½</t>
  </si>
  <si>
    <t>jk"Vªh; vk;q"k fe'ku¼194½</t>
  </si>
  <si>
    <t>f'k{k.k laLFkku dh LFkkiuk¼2952½</t>
  </si>
  <si>
    <t>f'k{k.k laLFkku dks lgk;rk¼2951½</t>
  </si>
  <si>
    <t>vkS"kf/k fu;a=d] jktLFkku] t;iqj¼290½</t>
  </si>
  <si>
    <t>dkyst f'k{kk foHkkx] t;iqj¼7½</t>
  </si>
  <si>
    <t>f'k{k.k laLFkkvksa dh LFkkiuk¼2956½</t>
  </si>
  <si>
    <t>f'k{k.k laLFkkvksa dks lgk;rk¼2955½</t>
  </si>
  <si>
    <t>[ksy foHkkx ¼ØhMk ifj"kn lfgr½] t;iqj¼130½</t>
  </si>
  <si>
    <t>jktLFkku ØhM+k ifj"kn106½</t>
  </si>
  <si>
    <t>fpfdRlk ,oa LokLF; lsok,a] t;iqj¼28½</t>
  </si>
  <si>
    <t>vLirkyksa dk vk/kqfudhdj.k] lq–&lt;hdj.k] uohuhdj.k ,oa mUu;u ¼'kgjh½¼1243½</t>
  </si>
  <si>
    <t>vkj-vkbZ-Mh-,Q- ds vUrxZr ukckMZ }kjk foÙk iksf"kr çkFkfed LokLF; dsUæksa dk fuekZ.k ¼85%15½¼1880½</t>
  </si>
  <si>
    <t>vkS"k/kky;¼1131½</t>
  </si>
  <si>
    <t>dsaæh; foÙk vk;ksx }kjk vuq'kaflr vuqnku ls lapkfyr ;kstuk,a ¼2929½</t>
  </si>
  <si>
    <t>{k; jksx mipkj dsUæ¼1130½</t>
  </si>
  <si>
    <t>[k.Mh; eq[; fpfdRek vf/kdkjh¼1182½</t>
  </si>
  <si>
    <t>fpfdRlk ,oa LokLF; lsok,a&amp;eq[;ky;¼125½</t>
  </si>
  <si>
    <t>tu LokLF; chek ;kstuk¼2318½</t>
  </si>
  <si>
    <t>turk Dyhfud¼2839½</t>
  </si>
  <si>
    <t>ftyk vLirky Hkouksa dk fuekZ.k¼169½</t>
  </si>
  <si>
    <t>thok.kq ç;ksx'kkyk ¼1183½</t>
  </si>
  <si>
    <t>funs'kd] fpfdRlk ,oa LokLF; ds ek/;e ls fu%'kqYd tk¡p ;kstuk¼1878½</t>
  </si>
  <si>
    <t>funs'kd] LokLF; ,oa fpfdRlk lsok,a ds ek/;e ls fu%'kqYd nok forj.k ;kstuk¼1673½</t>
  </si>
  <si>
    <t>fujksxh jktLFkku¼2838½</t>
  </si>
  <si>
    <t>ih-ih-ih- eksM ij çkFkfed LokLF; dsUæksa dk lapkyu¼2357½</t>
  </si>
  <si>
    <t>çk—frd vkinkvksa ls QSyh chekfj;ksa ij fu;U=.k¼132½</t>
  </si>
  <si>
    <t>çkFkfed LokLF; dsUæ ¼xzkeh.k½¼1503½</t>
  </si>
  <si>
    <t>çkFkfed LokLF; dsUæ ¼'kgjh½¼145½</t>
  </si>
  <si>
    <t>çkFkfed LokLF; dsUæ Hkou¼173½</t>
  </si>
  <si>
    <t>jk"Vªh; dej fu;a=.k dk;ZØe¼157½</t>
  </si>
  <si>
    <t>jk"Vªh; eysfj;k mUewyu dk;ZØe ¼xzkeh.k½¼152½</t>
  </si>
  <si>
    <t>lkekU; vLirky¼129½</t>
  </si>
  <si>
    <t>ekeqnkf;d LokLF; dsUæ ¼xzkeh.k½¼1495½</t>
  </si>
  <si>
    <t>ekeqnkf;d LokLF; dsUæ ¼'kgjh½¼146½</t>
  </si>
  <si>
    <t>Lokbu ¶yw fu;a=.k dk;ZØe ¼}kjk funs'kd fp- ,oa Lok- lsok,¡] jktLFkku] t;iqj ¼2426½</t>
  </si>
  <si>
    <t>LokLF; mi dsUæ ¼xzkeh.k½¼1496½</t>
  </si>
  <si>
    <t>LokLF; mi dsUæ ¼'kgjh½¼144½</t>
  </si>
  <si>
    <t>fpfdRlk f'k{kk¼242½</t>
  </si>
  <si>
    <t>dkfMZ;ksyksth laLFkku ¼2939½</t>
  </si>
  <si>
    <t>fpfdRlk f'k{kk funs'kky; ds v/khu uohu fpfdRlk egkfo|ky;¼1969½</t>
  </si>
  <si>
    <t>fpfdRlk f'k{kk funs'kky; esa vU; O;;¼2522½</t>
  </si>
  <si>
    <t>&gt;kykoM+ vLirky ,oa esMhdy d‚yst lkslk;Vh dks lgk;rkFkZ vuqnku¼2274½</t>
  </si>
  <si>
    <t>Vªkfidy esfMflu ,oa ok;jksyksth laLFkku¼2938½</t>
  </si>
  <si>
    <t>uohu uflaZx egkfo|ky;¼2936½</t>
  </si>
  <si>
    <t>uohu ifCyd gSYV d‚yst¼2937½</t>
  </si>
  <si>
    <t>funs'kd] fufdRlk f'k{kk¼1181½</t>
  </si>
  <si>
    <t>;w- th- l-V~l esa vfHko`f)¼2609½</t>
  </si>
  <si>
    <t>tokgj yky usg: vk;qfoZKku egkfo|ky; ,oa lEc) fpfdRlky; lewg] vtesj¼33½</t>
  </si>
  <si>
    <t>vkn'kZ uxj lSVsykbV vLirky] vtesj ¼2510½</t>
  </si>
  <si>
    <t>fpfdRlk egkfo|ky;] vtesj ¼835½</t>
  </si>
  <si>
    <t>fpfdRlk egkfo|ky;] vtesj esa fuekZ.k dk;Z¼842½</t>
  </si>
  <si>
    <t>tokgj yky usg: vLirky] vtesj¼1104½</t>
  </si>
  <si>
    <t>fu'kqYd t‚u ;kstuk&amp;fpfdRlk egkfo|ky; ,oa lEc) fpfdRlky; lewg] vtesj¼1886½</t>
  </si>
  <si>
    <t>ih-th- ehVksa esa vfHko`f) ds fy, jktz ljdkj esa esfMdy d‚ystksa dk lq–&lt;hdj.k vkSj mUu;u Qst &amp; 11¼2725½</t>
  </si>
  <si>
    <t>;w- th- ehV~e esa vfHko`f)¼2609½</t>
  </si>
  <si>
    <t>Mk- lEiw.kkZuUn vk;qfoZKku egkfo|ky; ,oa lEc) fpfdRlky; lewg] tks/kiqj¼25½</t>
  </si>
  <si>
    <t>{k; ,oa o{k vLirky¼1784½</t>
  </si>
  <si>
    <t>{ks=h; dSUlj laLFkku¼2941½</t>
  </si>
  <si>
    <t>fpfdRlk egkfo|ky; ] tks/kiqj¼836½</t>
  </si>
  <si>
    <t>fpfdRlk egkfo|ky;] tks/kiqj esa vU; O;;¼848½</t>
  </si>
  <si>
    <t>fpfdRlk egkfo|ky;] tks/kiqj esa fuekZ.k dk;Z¼843½</t>
  </si>
  <si>
    <t>pkikeuh lVsykbV vLirky] tks/kiqj¼2516½</t>
  </si>
  <si>
    <t>ftyk vLirky] ikoVk] tks/kiqj¼2514½</t>
  </si>
  <si>
    <t>ftyk efgyk vLirky] tks/kiqj¼2515½</t>
  </si>
  <si>
    <t>fu'kqYd tk¡p ;kstuk&amp;fufdRek egkfo|ky; ,oa lEc) fpfdRlky; lewg] tks/kiqj¼1883½</t>
  </si>
  <si>
    <t>ih-th- ehVksa esa vfHko`f) ds fy, jkT; ljdkj es esfMdy d‚ystksa dk lq–&lt;hdj.k vkSj mUu;u Qst &amp; 11¼2725½</t>
  </si>
  <si>
    <t>ihth esVjfuVh ,oa fu;ksuksjksyksth laLFkku¼2940½</t>
  </si>
  <si>
    <t>çrkiuxj lSVykbV vLirky] tks/kiqj¼2517½</t>
  </si>
  <si>
    <t>eFkqjk nkl ekFkqj vLirky ] tks/kiqj¼1115½</t>
  </si>
  <si>
    <t>euksfpfdRek vLirky¼1787½</t>
  </si>
  <si>
    <t>egkRek xka/kh vLirky] tks/kiqj¼1171½</t>
  </si>
  <si>
    <t>f'kojke ukFkwjke V‚d vLirky] e.Mksj] tks/kiqj¼2518½</t>
  </si>
  <si>
    <t>rduhdh f'k{kk foHkkx] tks/kiqj¼15½</t>
  </si>
  <si>
    <t>f'k{k.k laLFkkvksa dks egk;rk¼2955½</t>
  </si>
  <si>
    <t>funs'kky; cky vf/kdkfjrk foHkkx¼259½</t>
  </si>
  <si>
    <t>funs'kky; fo'ks"k ;ksX;tu] t;iqj¼244½</t>
  </si>
  <si>
    <t>dks&lt; ihfMr x`g¼2586½</t>
  </si>
  <si>
    <t>iksfy;ks lq/kkj f'kfoj ¼340½</t>
  </si>
  <si>
    <t>fo'ks"k ;ksX;tu dks Lojkstxkj gsrq C;kt vuqnku¼1937½</t>
  </si>
  <si>
    <t xml:space="preserve"> 'kkjhfjd rFkk ekufld ihMhrksa ds {ks= es dk;Zdkjh Lofpæd vfHkdj.kksa dks lgk;rk¼2589½</t>
  </si>
  <si>
    <t>i- enu eksgu ekyoh; jktdh; vk;qosZn egkfo|ky;] mn;iqj¼22½</t>
  </si>
  <si>
    <t>iapk;rh jkt foHkkx] t;iqj¼139½</t>
  </si>
  <si>
    <t>vk;qosZn egkfo|ky;] mn;iqj¼136½</t>
  </si>
  <si>
    <t>dsaæh; foÙk vk;ksx }kjk vuq'kaflr vuqnku ls lapkfyr ;kstuk,a¼2929½</t>
  </si>
  <si>
    <t>ifjogu foHkkx] t;iqj¼44½</t>
  </si>
  <si>
    <t>jktLFkku lefiZr lM+d lqj{kk fuf/k¼2527½</t>
  </si>
  <si>
    <t>ifjokj dY;k.k foHkkx] t;iqj¼30½</t>
  </si>
  <si>
    <t>vlQy ulcanh çdj.kksa esa eqvkotk¼2060½</t>
  </si>
  <si>
    <t>{ks=h; fpfdRek ,oa ifjokj dY;k.k çf'k{k.k dsUæ81½</t>
  </si>
  <si>
    <t>xzkeh.k mi dsUæ ¼183½</t>
  </si>
  <si>
    <t>ftyk ifjokj dY;k.k C;wjks¼187½</t>
  </si>
  <si>
    <t>ubZ tula[;k uhfr dk fØ;kUo;u852½</t>
  </si>
  <si>
    <t>ijEijkxr xHkZ fujks/kd¼191½</t>
  </si>
  <si>
    <t>çFke eaLFkkxr çlo ij ch- ih- ,y- efgykvksa dks egk;rk¼853½</t>
  </si>
  <si>
    <t>çlwrh dsUæksa dks fodflr djus dh ;kstuk¼2369½</t>
  </si>
  <si>
    <t>jktdh; vLirkyksa esa uotkr ckfydkvksa dks csch fdV forj.k¼2738½</t>
  </si>
  <si>
    <t>jkty{eh bdkbZ ;katuk] eq[;ea=h ckfydk lacy ;kstuk¼189½</t>
  </si>
  <si>
    <t>jkT; ifjokj dY;k.k C;ksjks¼850½</t>
  </si>
  <si>
    <t>jkT; lfpoky; çdks"B ¼78½</t>
  </si>
  <si>
    <t>leuqnk; vk/kkfju vfrdqiksf"kr cPoksa dk çca/ku¼2370½</t>
  </si>
  <si>
    <t>lgk;d ulZ] feMokbQ] nkbZ ,oa efgyk lqokLF; i;Zos{kd çf'k{k.k dsan ¼182½</t>
  </si>
  <si>
    <t xml:space="preserve"> 'kqHky{eh ;kstuk¼2153½</t>
  </si>
  <si>
    <t xml:space="preserve"> 'kgjh ifjokj dY;k.k dsUæ¼184½</t>
  </si>
  <si>
    <t>isa'ku ,oa isa'kulZ csyQs;j foHkkx] t;iqj 115½</t>
  </si>
  <si>
    <t>jkT; ljdkj ds isa'kulZ dks fpfdRlk lqfo/kk gsrq vuqnku¼2877½</t>
  </si>
  <si>
    <t>çkjafHkd f'k{kk foHkkx] chdkusj¼29½</t>
  </si>
  <si>
    <t>Hkze.k'khy 'kY; fpfdRlk bdkbZ] t;iqj¼16½</t>
  </si>
  <si>
    <t>Hkze.k'khu 'kY; fpfdRlk bdkbZ] t;iqj 1123½</t>
  </si>
  <si>
    <t>ek/;fed f'k{kk foHkkx] chdkusj¼13½</t>
  </si>
  <si>
    <t>;wukuh fpfdRlk foHkkx t;iqj¼226½</t>
  </si>
  <si>
    <t>funs'ku vkSj ç'kklu&amp; ;wukuh¼1178½</t>
  </si>
  <si>
    <t>;wukuh vLirky rFkk vkS"k/kky; ¼xzkeh.k½¼1505½</t>
  </si>
  <si>
    <t>;wukuh vXirky rFkk vkS"k/kky; ¼'kgjh½¼141½</t>
  </si>
  <si>
    <t>jfoUæ ukFk VSxksj vk;qfoZKku egkfo|ky; ,oa lEc) fpfdRlky; lewg] mn;iqj¼6½</t>
  </si>
  <si>
    <t>dsaæh; foÙk vk;ksx }kjk vuq'kaflr vuqnku ls lapkfyr ;kstuk¼2929½</t>
  </si>
  <si>
    <t>{k; fpfdRlky; cM+h] mn;iqj 1780½</t>
  </si>
  <si>
    <t>fpfdRlk egkfo|ky; ] mn;iqj¼834½</t>
  </si>
  <si>
    <t>fpfdRek egkfo|ky;] mn;iqj esa vU; O;;¼846½</t>
  </si>
  <si>
    <t>fpfdRlk egkfo|ky;] mn;iqj esa fuekZ.k dk;Z¼841½</t>
  </si>
  <si>
    <t>tukuk vLirky ] mn;iqj¼1117½</t>
  </si>
  <si>
    <t>fu%'kqYd t‚u ;kstuk&amp;fpfdRlk egkfo|ky; ,oa lEc) fpfdRlky; lewg] mn;iqj 1889½</t>
  </si>
  <si>
    <t>ih-,e-,e-,l-okbZ- ds varxZu fpfdRlk egkfo|ky; dk mUu;u Qst 1¼2699½</t>
  </si>
  <si>
    <t>ih-th- ehVksa esa vfHko`f) ds fy, jkT; ljdkj esa esfMdy dkxtksa dk lq–&lt;hdj.k vkSj mUu;u Qst &amp; I1¼2725½</t>
  </si>
  <si>
    <t>egkjk.kk Hkwiky flag vLirky] mn;iqj¼1116½</t>
  </si>
  <si>
    <t>iw- th] ehV~e esa vfHko`f/k¼2609½</t>
  </si>
  <si>
    <t>Jh [ksejkt dVkjk ljdkjh eSVsykbV vLirky] mn;iqj¼2519½</t>
  </si>
  <si>
    <t>lqanj flag HkaMkjh lSVsykbV vLirky] mn;iqj ¼2520½</t>
  </si>
  <si>
    <t>jktLFkku vk;qosZn fo'ofo|ky;] tks/kiqj¼1½</t>
  </si>
  <si>
    <t>jktLFkku vk;qosZn fo'ofo|ky; ] tks/kiqj¼139½</t>
  </si>
  <si>
    <t>jktLFkku LokLF; foKku fo'ofo|ky;] t;iqj¼35½</t>
  </si>
  <si>
    <t>jktLFkku LokLF; foKku fo'ofo|ky; ] t;iqj¼150½</t>
  </si>
  <si>
    <t>jkT; chek ,oa çko/kk;h fuf/k foHkkx] t;iqj¼80½</t>
  </si>
  <si>
    <t>jk"Vªh; xzkeh.k LokLF; fe'ku] t;iqj¼227½</t>
  </si>
  <si>
    <t>jktO;kih vkikrdkyhu jksxh okgu lsok ¼b ,e vkj vkbZ½¼1050½</t>
  </si>
  <si>
    <t>laL—r f'k{kk foHkkx] t;iqj¼11½</t>
  </si>
  <si>
    <t>ljnkj iVsy] vk;qfoZKku egkfo|ky; ,oa lEc) fpfdRlky; lewg] chdkusj¼4½</t>
  </si>
  <si>
    <t>xaxk'kgj eSVsykbV vLirky] chdkusj¼2523½</t>
  </si>
  <si>
    <t>fpfdRlk egkfo|ky; ] chdkusj¼833½</t>
  </si>
  <si>
    <t>fpfdRlk egkfo|ky;] chdkusj esa fuekZ.k dk;Z¼840½</t>
  </si>
  <si>
    <t>ftyk vLirky] chdkusj¼2524½</t>
  </si>
  <si>
    <t>th-th-ts- {k; jksx vLirky] chdkusj¼2190½</t>
  </si>
  <si>
    <t>fu%'kqYd t‚p ;kstuk&amp;fpfdRlk egkfo|ky; ,oa lEc) fpfdRlky; lewg] chdkusj¼1887½</t>
  </si>
  <si>
    <t>ih ch ,e tukuk vLirky] chdkusj¼1107½</t>
  </si>
  <si>
    <t>ih ch ,e iq#"k vLirky] chdkusj1106½</t>
  </si>
  <si>
    <t>ih-,e-,l-,l-ckbZ- ds varxZr fufdRlk egkfo|ky; dk mUu;u Qst 11¼2699½</t>
  </si>
  <si>
    <t>ih-th- lhVksa esa vfHko`f) ds fy, jkT; ljdkj esa esfMdy d‚ystksa dk lq–&lt;hdj.k vkSj mUu;u Qst &amp; 11¼2725½</t>
  </si>
  <si>
    <t>ekufld vLirky] chdkusj ¼2191½</t>
  </si>
  <si>
    <t>jk"Vªh; ekufld LokLF; ;kstuk¼2608½</t>
  </si>
  <si>
    <t>lokbZ ekuflag] vk;qfoZKku egkfo|ky; ,oa lEc) fpfdRlky; lewg] t;iqj¼14½</t>
  </si>
  <si>
    <t>dkaofV;k vLirky] t;iqj¼2512½</t>
  </si>
  <si>
    <t>{k; jksx vLirky ] t;iqj¼1110½</t>
  </si>
  <si>
    <t>fpfdRlk egkfo|ky; ] t;iqj¼149½</t>
  </si>
  <si>
    <t>fpfdRlk egkfo|ky;] t;iqj esa vU; O;;¼177½</t>
  </si>
  <si>
    <t>fpfdRlk egkfo|ky;] t;iqj esa fuekZ.k dk;Z¼176½</t>
  </si>
  <si>
    <t>tukuk vLirky ] t;iqj¼1170½</t>
  </si>
  <si>
    <t>fu'kqYd tk¡p ;kstuk&amp;fpfdRlk egkfo|ky; ,oa lEc)fpfdRlky; lewg] t;iqj ¼1885½</t>
  </si>
  <si>
    <t>iafMr nhu n;ky mik/;k; vLirky x.kxkSjh cktkj] t;iqj¼1122½</t>
  </si>
  <si>
    <t>ih-,e-,l-,l-okbZ ¼2716½</t>
  </si>
  <si>
    <t>ih-th- xhVksa esa vfHko`f) ds fy, jkT; ljdkj esa esfMdy d‚ystksa dk lq–&lt;hdj.k vkSj mUuiu Qst &amp; 1¼2725½</t>
  </si>
  <si>
    <t>iquokZl vuqla/kku dsUæ] t;iqjA 109½</t>
  </si>
  <si>
    <t>cuhikdZ eSVsykbV vLirky] t;iqj¼2513½</t>
  </si>
  <si>
    <t>euksfpfdRlk dsUæ] t;iqj 111½</t>
  </si>
  <si>
    <t>efgyk vLirky] t;iqj¼1113½</t>
  </si>
  <si>
    <t>lj ineir ekr` ,oa f'k'kq LokLF; laLFkku] t;iqj¼1112½</t>
  </si>
  <si>
    <t>eokbZ ekuflag vLirky] t;iqj¼1108½</t>
  </si>
  <si>
    <t>lsBh d‚yksuh] eSVsykbV vLirky] t;iqj¼2511½</t>
  </si>
  <si>
    <t>LVsV dSalj baLVhVîwV dh LFkkiuk¼2319½</t>
  </si>
  <si>
    <t>lkekftd U;k; ,oa vf/kdkfjrk foHkkx] t;iqj¼43½</t>
  </si>
  <si>
    <t>eq[;ea=h o`/ntu lEeku isa'ku ;kstuk¼2413½</t>
  </si>
  <si>
    <t>y?kq ,oa lhekUr o`)tu] —"kd lEeku isa'ku ;kstuk¼2720½</t>
  </si>
  <si>
    <t>gksE;ksisfFkd fpfdRlk foHkkx t;iqj¼225½</t>
  </si>
  <si>
    <t>funs'ku vkSj ç'kklu&amp;gksE;ksiSFkh ¼1177½</t>
  </si>
  <si>
    <t>gksE;ksiSFkh vLirky ,oa vkS"k/kky; ¼xzkeh.k½¼1497½</t>
  </si>
  <si>
    <t>gksE;ksiSFkh vLirky rFkk vkS"k/kky; ¼'kgjh½¼140½</t>
  </si>
  <si>
    <t>gksE;ksiSFkh vLirkyksa dk fuekZ.k¼1184½</t>
  </si>
  <si>
    <t>gksE;ksiSFkh vkS"k/kky;ksa ds fy, fuekZ.k dk;Z¼2504½</t>
  </si>
  <si>
    <t>lekos'kh vkSj U;k;laxr xq.koÙkkiw.kZ f'k{kk lqfuf'pr djuk vkSj lHkh ds fy, vkthou f'k{kk&amp;çkfIr ds voljks es cM+kok</t>
  </si>
  <si>
    <t>vfHk;kaf=dh egkfo|ky;] djkSyh¼275½</t>
  </si>
  <si>
    <t>vfHk;kaf=dh egkfo|ky;] djkSyh¼2323½</t>
  </si>
  <si>
    <t>vfHk;kaf=dh egkfo|ky;] /kkSyiqj¼273½</t>
  </si>
  <si>
    <t>vfHk;kaf=dh egkfo|ky;] /kkSyiqj¼2321½</t>
  </si>
  <si>
    <t>vfHk;kaf=dh egkfo|ky;] ckjka¼274½</t>
  </si>
  <si>
    <t>vfHk;kaf=dh egkfo|ky;] vtesj¼163½</t>
  </si>
  <si>
    <t>vfHk;kaf=dh egkfo|ky^] vtesj¼818½</t>
  </si>
  <si>
    <t>vfHk;kaf=dh egkfo|ky;] &gt;kykokM¼167½</t>
  </si>
  <si>
    <t xml:space="preserve"> vfHk;kaf=dh egkfo|ky;] &gt;kykokM+¼820½</t>
  </si>
  <si>
    <t xml:space="preserve"> vfHk;kaf=dh egkfo|ky;] Hkjriqj¼166½</t>
  </si>
  <si>
    <t xml:space="preserve"> vfHk;kaf=dh egkfo|ky;] Hkjriqj¼821½</t>
  </si>
  <si>
    <t>vfHk;kaf=dh egkfo/kky;]ckM+esj¼291½</t>
  </si>
  <si>
    <t xml:space="preserve"> vfHk;fU=dh egkfo|ky; ckM+esj¼2714½</t>
  </si>
  <si>
    <t>vfHk;kfU=dh egkfo|ky;] ck¡lokM+k¼260½</t>
  </si>
  <si>
    <t>vfHk;kaf=dh egkfo|ky; ckalokMk¼2104½</t>
  </si>
  <si>
    <t>vYila[;d ckyd Nk=koklks dk lapkyu¼1944½</t>
  </si>
  <si>
    <t>vYila[;d vH;fFkZ;ksa ds fy, jkT; rduhdh Nk=o`fÙk ;kstuk¼1391½</t>
  </si>
  <si>
    <t>vYila[;d Nk=ksa dks O;kolkf;d ,oa rduhdh f'k{kk ds fy, Nk=o`fu¼1065½</t>
  </si>
  <si>
    <t>vYila[;d ckfydkvksa ds fy, Nk=kokl¼1392½</t>
  </si>
  <si>
    <t>vYila[;d fo|kfFkZ;ksa gsrq t;iqj esa eqfLye Ldwy eksrh Mwaxjh jksM ds ifjlj esa vkoklh e‚My mPp ek/;fed fo|ky; vaxzsth ek/;e lh-ch-,l-lh-¼2092½</t>
  </si>
  <si>
    <t>vYila[;dksa ds fy, Nk=koke Hkuu ¼1229½</t>
  </si>
  <si>
    <t>vYila[;dksa ds vH;fFkZ;ksa ds fy, vuqçfr ;kstuk¼1389½</t>
  </si>
  <si>
    <t>Vîw'ku Qhl dh çfriwfrZ¼1855½</t>
  </si>
  <si>
    <t>jktLFkku vUi la[;d foÙk ,oa fodkl lgdkjh fuxe dks _.k ¼vkj-,e-,Q-Vh-lh-lh-½¼317½</t>
  </si>
  <si>
    <t>mi lfpo rduhdh f'k{kk foHkkx] jktLFkku] t;iqj¼295½</t>
  </si>
  <si>
    <t xml:space="preserve"> mi lfpo f'k{kk foHkkx ¼lewg &amp;3½] jktLFkku] t;iqj¼294½</t>
  </si>
  <si>
    <t>,e-ch-,e- fo'ofo|ky;] tks/kiqj dks vuqnku¼2932½</t>
  </si>
  <si>
    <t xml:space="preserve"> dkyst f'k{kk foHkkx] t;iqj¼7½</t>
  </si>
  <si>
    <t>mPp f'k{kk Hkou¼91½</t>
  </si>
  <si>
    <t>dsaæh; for vk;ksx }kjk vuq'kafer vuqnku es eapkfyr ;kstuk,a¼2929½</t>
  </si>
  <si>
    <t>d‚yst f'k{kk foHkkx dh uokpkj | uohu ;kstuk,a¼2004½</t>
  </si>
  <si>
    <t>funs'kky;] egkfo|ky; f'k{kk¼62½</t>
  </si>
  <si>
    <t>ckydksa ds fy, jktdh; egkfo|ky;¼65½</t>
  </si>
  <si>
    <t>ckfydkvksa ds fy, jktdh; egkfo|ky;¼66½</t>
  </si>
  <si>
    <t xml:space="preserve"> egkfo|ky; f'k{kk Hkou¼1167½</t>
  </si>
  <si>
    <t xml:space="preserve"> eq[;ea=h mPpk f'k{kk Nk=o`fÙk¼1858½</t>
  </si>
  <si>
    <t>jktdh; ,oa futh {ks= dh lgHkkfxrk vk/kkj ij egkfo|ky; LFkkiuk¼1843½</t>
  </si>
  <si>
    <t>jk"Vªh; mPprj f'k{kk vfHk;ku¼2326½</t>
  </si>
  <si>
    <t>lwpuk ,oa lapkj çkS|ksfxdh ds ek/;e ls f'k{kk ds fy, jk"Vªh; vfHk;ku¼164½</t>
  </si>
  <si>
    <t>jktdh; egkfo|ky;ksa esa çFke o"kZ esa v/;;ujr es?kkoh Nk=kvksa dks LdwVh forj.k ;kstuk¼2364½</t>
  </si>
  <si>
    <t>;qok fodkl dsUæ ¼811½</t>
  </si>
  <si>
    <t xml:space="preserve"> —f"k fo'ofo|ky;] dksVk¼264½</t>
  </si>
  <si>
    <t>—f"k fo'ofo|ky;] dksVk¼2122½</t>
  </si>
  <si>
    <t>—f"k fo'ofo|ky;] dksVk&amp;—f"k vuqla/kku gsrq lgk;rk¼2158½</t>
  </si>
  <si>
    <t>lekos'kh vkSj U;kxlaxr xq.koÙkkiw.kZ f'k{kk lqfuf'pr djuk vkSj lHkh ds fy, vkthou f'k{kk&amp;çkfIr ds</t>
  </si>
  <si>
    <t>—f"k fo'ofo|ky;] tks/kiqj¼265½</t>
  </si>
  <si>
    <t>—f"k fo'ofo|ky;] tks/kiqj&amp;—f"k vuqla/kku gsrq lgk;rk¼2159½</t>
  </si>
  <si>
    <t>—f"k fo'ofo|ky;] tks/kiqj¼2121½</t>
  </si>
  <si>
    <t xml:space="preserve"> —f"k fo'ofo|ky;] tkscusj¼263½</t>
  </si>
  <si>
    <t>Jh d.kZ ujsUæ] —f"k fo'ofo|ky;] tkscusj¼2123½</t>
  </si>
  <si>
    <t>Jh d.kZ ujsUæ] —f"k fo'ofo|ky;] tkscusj&amp;—f"k vuqla/kku gsrq lgk;rk¼2157½</t>
  </si>
  <si>
    <t>dksVk fo'ofo|ky;] dksVk¼173½</t>
  </si>
  <si>
    <t>dksVk fo'ofo|ky;¼808½</t>
  </si>
  <si>
    <t>[ksy foHkkx ¼ØhMk ikjs"kn lfgr½] t;iqj¼130½</t>
  </si>
  <si>
    <t>[ksy fo'ofo|ky; ] &gt;qa&gt;quwa ¼258½</t>
  </si>
  <si>
    <t>[ksy fo'ofo|ky;] &gt;qa&gt;uq¼1917½</t>
  </si>
  <si>
    <t>xksfoUn xq: tutkrh; fo'ofo|ky;] ckalokM+k¼287½</t>
  </si>
  <si>
    <t xml:space="preserve"> xksfoan xq: tutkrh; fo'ofo|ky;] ckalokM+k¼2497½</t>
  </si>
  <si>
    <t xml:space="preserve"> t;ukjk;.k O;kl fo'ofo|ky;] tks/kiqj¼170½</t>
  </si>
  <si>
    <t>fo'ofo|ky;ksa dks vuqnku¼2837½</t>
  </si>
  <si>
    <t>Mk- Hkhejko vEcsMdj fof/k fo'ofon;ky;]t;iqj¼256½</t>
  </si>
  <si>
    <t>M‚- Hkhe jko vEcsMdj fof/k fo'o fo|ky;] t;iqj ¼1836½</t>
  </si>
  <si>
    <t>rduhdh ¼çf'k{k.k½ f'k{kk] tks/kiqj¼150½</t>
  </si>
  <si>
    <t>vYila[;d {ks=ksa esa uohu vkS|ksfxd çf'k{k.k laLFkku ¼vkbZ-Vh-vkbZ-½ dh LFkkiuk¼1479½</t>
  </si>
  <si>
    <t>vkS|ksfxdh çf'k{k.k laLFkku ¼vkbZ-Vh-vkbZ-½¼299½</t>
  </si>
  <si>
    <t>uohu vkS|ksfxd çf'k{k.k laLFkku ¼vkbZ-Vh-vkbZ-½ dh LFkkiuk¼1483½</t>
  </si>
  <si>
    <t>uohu vkS|ksfxd çf'k{k.k laLFkkuksa dk [kksyuk¼1476½</t>
  </si>
  <si>
    <t>fo'o cSad lgk;rk ds vUrxZr O;kolkf;d çf'k{k.k lq/kkj ifj;kstuk¼063½</t>
  </si>
  <si>
    <t>LVªkbo ¼fLdy LVªsfUMax Q‚j b.MLVªhiy oSY;w ,UgslesaV½¼2727½</t>
  </si>
  <si>
    <t>ljdkjh vkS|ksfxd çf'k{k.k laLFkkuksa dk e‚My vkbZVhvkbZ esa mU;u¼2284½</t>
  </si>
  <si>
    <t>rduhdh fo'ofo|ky;] dksVk¼2½</t>
  </si>
  <si>
    <t>jktLFkku rduhdh fo'ofo|ky; ]dksVk¼817½</t>
  </si>
  <si>
    <t>lsaVj Qksj bysDVªksfud xouZUl] t;iqj¼2931½</t>
  </si>
  <si>
    <t>mn;iqj ,oa dsyokM+k esa uohu cgqf'kYih egkfo|ky; dk [kksyuk¼1781½</t>
  </si>
  <si>
    <t>m|ksx ,oa laLFkku vU;ksU; vf/kxeu çdks"B dh LFkkiuk¼2288½</t>
  </si>
  <si>
    <t>dsUæ ljdkj dh lgk;rk es cgqf'kYi f'k{k.kky; [kksyuk¼1477½</t>
  </si>
  <si>
    <t>rduhdh f'k{kk funs'kky; dk lq–&lt;+hdj.k¼1473½</t>
  </si>
  <si>
    <t>cgqf'kYi f'k{k.kky;ksa ds fy, vU; lsok,a¼1480½</t>
  </si>
  <si>
    <t>cgqf'kYih fo|ky;¼1180½</t>
  </si>
  <si>
    <t>cgqf'kYih f'k{kk.kky; Hkou¼93½</t>
  </si>
  <si>
    <t>cgqf'kYih laLFkkuksa ds fy, Nk=kokl lqfo/kk¼1782½</t>
  </si>
  <si>
    <t>efgyk cgqf'kYi egk fo|ky;ksa dk [kksyuk¼1478½</t>
  </si>
  <si>
    <t>–f"Vckf/krksa ds v/;kidksa dks çf'k{k.k¼2588½</t>
  </si>
  <si>
    <t>foeafnrksa ds fy, fMIyksek gsrq çf'k{k.k¼2486½</t>
  </si>
  <si>
    <t>us'kuy dsfMV dksj] t;iqj¼8½</t>
  </si>
  <si>
    <t>;qok lsok,a¼1507½</t>
  </si>
  <si>
    <t>i;ZVu foHkkx] t;iqj¼111½</t>
  </si>
  <si>
    <t xml:space="preserve"> çkjafHkd f'k{kk foHkkx] chdkusj¼29½</t>
  </si>
  <si>
    <t>xSj ljdkjh fo|ky;ksa dks lgk;rkFkZ vuqnku¼2888½</t>
  </si>
  <si>
    <t>funs'ku vkSj ç'kklu¼33½</t>
  </si>
  <si>
    <t>iapk;r jkt foHkkx }kjk xzkeh.k çkFkfed fo|ky;ksa dks lgk;rkFkZ¼2890½</t>
  </si>
  <si>
    <t>çkFkfed fo|ky;¼2170½</t>
  </si>
  <si>
    <t>ckfydkvksa ds fy, mjp çkFkfed fo|ky; 85½</t>
  </si>
  <si>
    <t>fofHkUu oxksaZ ds Nk=ksa gsrq iwoZ eSfVªd Nk=o`fÙk¼2477½</t>
  </si>
  <si>
    <t>jktdh; fo|ky;ksa ds d{kk 1 ls 8 rd ds fo|kfFkZ;ksa dks ikBîiqLrdksa dk fu%'kqYd forj.k¼2479½</t>
  </si>
  <si>
    <t>f'k{kk ds vf/kdkj ds vUrxZr futh fo|ky;ksa dks iquHkZj.k ¼vkj-Vh-bZ-½¼1486½</t>
  </si>
  <si>
    <t>f'k{kkdehZ cksMZ¼2889½</t>
  </si>
  <si>
    <t>lexz f'k{kk &amp; LVkj ifj;kstuk¼2859½</t>
  </si>
  <si>
    <t>lexz f'k{kk vfHk;ku¼2775½</t>
  </si>
  <si>
    <t>chdkusj rduhdh fo'ofo|ky;¼261½</t>
  </si>
  <si>
    <t>c`t fo'ofo|ky;] Hkjriqj¼250½</t>
  </si>
  <si>
    <t>c`t fo'ofo|ky;] Hkjriqj¼1768½</t>
  </si>
  <si>
    <t>lekos'kh vkSj U;k;laxr xq.koÙkkiw.kZ f'k{kk lqfuf'pr djuk vkSj lHkh ds fy, vkthou f'k{kk&amp;çkfIr ds volj</t>
  </si>
  <si>
    <t xml:space="preserve"> Hkkjr LdkmVl ,oa xkbZMl] t;iqj¼24½</t>
  </si>
  <si>
    <t>jktLFkku jkT; Hkkjr LdkmVl ,oa xkbM~l105½</t>
  </si>
  <si>
    <t>eRL; fo'ofo|ky;] vyoj¼251½</t>
  </si>
  <si>
    <t>eY; fo'ofo|ky;] vyoj¼1783½</t>
  </si>
  <si>
    <t>egf"kZ n;kuUn ljLorh fo'ofo|ky;] vtesj¼162½</t>
  </si>
  <si>
    <t>egkjk.kk çrki o`f"k ,oa çkS|ksfxdh fo'ofo|ky;] mn;iqj¼159½</t>
  </si>
  <si>
    <t>—f"k vuqla/kku gsrq egkjk.kk çrki —f"k ,oa çkS|ksfxdh fo'ofo|ky;] mn;iqj dh lgk;rk¼495½</t>
  </si>
  <si>
    <t>—f"k f'k{kk gsrq egkjk.kk çrki —f"k ,oa çkS|ksfxdh fo'ofo|ky;] mn;iqj dks lgk;rk¼1313½</t>
  </si>
  <si>
    <t>i'kqikyu gsrq egkjk.kk çrki —f"k ,oa çkS|ksfxdh fo'ofo|ky;] mn;iqj dks lgk;rk¼1314½</t>
  </si>
  <si>
    <t>efgyk vfHk;kaf=dh egkfo|ky; ] vtesj¼164½</t>
  </si>
  <si>
    <t>efgyk vfHk;kfU=dh egkfo|ky;] vtesj¼822½</t>
  </si>
  <si>
    <t>ekf.kD; yky oekZ VsDlVkby laLFkku HkhyokMk¼156½</t>
  </si>
  <si>
    <t>ekf.kD; yky oekZ VSDlVkbZy bULVhV;wV] HkhyokMk¼1754½</t>
  </si>
  <si>
    <t>vuqlwfpr tu tkfr ds Nk=ksa dks iwoZ eSfVªd Nk=o`fÙk ¼52½</t>
  </si>
  <si>
    <t>vuqlwfpr tkfr ds Nk=ksa dks iwoZ eSfVªd Nk=o`fÙk¼51½</t>
  </si>
  <si>
    <t>vU; fiNM+h tkfr ds Nk=ksa dks iwoZ eSfVªd Nk=o`fÙk ¼53½</t>
  </si>
  <si>
    <t xml:space="preserve"> vU; laLFkkuksa ds Nk=ksa ds fy, Nk=o`fÙk ¼2500½</t>
  </si>
  <si>
    <t>vLoPN dk;Z djus okyksa ds ckyd ,oa ckfydkvksa dks iwoZ eSfVªd Nk=o`fÙk ¼162½</t>
  </si>
  <si>
    <t>vkfFkZd fiNMk lkekU; oxZ ds es/kkoh Nk=&amp;Nk=kvksa dks ,deq'u udn iq:Ldkj ,oa LdwVh forj.k ;kstuk¼2553½</t>
  </si>
  <si>
    <t>mifuns'kd ,oa ftyk f'k{kk vf/kdkfj;ksa ds fy, thi fdjk;k@uchu thi¼1453½</t>
  </si>
  <si>
    <t>dLrwjck xka/kh ckfydk fo|ky;ksa dh LFkkiuk¼2830½</t>
  </si>
  <si>
    <t>dLrwjck fo|ky;ksa dh Nk=kvksa ds fy, cSad fe;knh tek¼1451½</t>
  </si>
  <si>
    <t>xSj ljdkjh ek/;fed f'k{kk fo|ky;ksa dks lgk;rkFkZ vuqnku¼2885½</t>
  </si>
  <si>
    <t>xzkeh.k ckfydkvksa ds fy, ekbfdy forj.k¼1457½</t>
  </si>
  <si>
    <t>Nk= chek¼1459½</t>
  </si>
  <si>
    <t>ckydksa ds fy, ek/;fed fo|ky;¼55½</t>
  </si>
  <si>
    <t>ckfydkvksa ds fy;s ek/;fed fo|ky;¼56½</t>
  </si>
  <si>
    <t xml:space="preserve"> ek/;fed fo|ky; Hkou ¼89½</t>
  </si>
  <si>
    <t>ek/;fed fo|ky;ksa ds ttZj Hkouksa dk iqu#)kj¼2554½</t>
  </si>
  <si>
    <t>ek/;fed f'k{kk dk dEI;wVjhdj.k¼1449½</t>
  </si>
  <si>
    <t>eq[;ea=h tu lgHkkfxrk fo|ky; fodkl ;kstuk¼2491½</t>
  </si>
  <si>
    <t>ewQ] cf/kj ,oa vU/k fo|ky;ksa gsrq l‚¶Vos;j¼1875½</t>
  </si>
  <si>
    <t>jktdh; fo|ky;ksa ds d{kk 9 ls 12 rd ds fo|kfFkZ;ksa dks ikBîiqLrdksa dk fu%'kqYd forj.k¼2492½</t>
  </si>
  <si>
    <t>jkT; çfrHkk [kkst ifj{kk Nk=o`fr¼2316½</t>
  </si>
  <si>
    <t>jk"Vªh; çfrHkk [kkst ijh{kk dk vk;kstu¼1166½</t>
  </si>
  <si>
    <t>ysiVksi forj.k ¼ek/;fed f'k{kk½¼1733½</t>
  </si>
  <si>
    <t>fo|kFkhZ iqfyl dSMsV ifj;kstuk¼1876½</t>
  </si>
  <si>
    <t>eexz f'k{kk vfHk;ku¼2775½</t>
  </si>
  <si>
    <t>ljkguh; ¼esfjVksfj;e½ Nk=kvksa gsrq çksRekgu¼1450½</t>
  </si>
  <si>
    <t>lkaL—frd 'kSf{kd Hkze.k¼1460½</t>
  </si>
  <si>
    <t>lSfud Ldwy fpÙkkSM+x&lt;+¼2654½</t>
  </si>
  <si>
    <t>lSfud Ldwy fpÙkkSM+x&lt;+ dks m/kkj¼2887½</t>
  </si>
  <si>
    <t>fganqLrku LdkmV ,.M xkbZM dks lgk;rkFkZ vuqnku¼2886½</t>
  </si>
  <si>
    <t>feM Ms ehy ] jktLFkku ¼284½</t>
  </si>
  <si>
    <t>jktLFkku nqX/k iks"kkgkj dk;ZØe ¼feM Ms ehy½¼2670½</t>
  </si>
  <si>
    <t>jk"Vªh; iks"kkgkj lgk;rk dk;ZØe &amp; feM Ms ehy ¼530½</t>
  </si>
  <si>
    <t>eksguyky lq[kkfM;k fo'ofo|ky;] mn;iqj¼171½</t>
  </si>
  <si>
    <t xml:space="preserve"> jktLFkku i'kq fpfdRlk ,oa i'kq foKku fo'ofo|ky;] chdkusj¼168½</t>
  </si>
  <si>
    <t>jktLFkku oDQ cksMZ] t;iqj¼229½</t>
  </si>
  <si>
    <t>enjlk cksMZ¼46½</t>
  </si>
  <si>
    <t>enjlk Ldwy¼43½</t>
  </si>
  <si>
    <t>jktLFkku fo'ofo|ky;] t;iqj¼169½</t>
  </si>
  <si>
    <t>jkekuUnkpk;Z laL—r fo'ofo|ky;] t;iqj ¼12½</t>
  </si>
  <si>
    <t>jkekuUnkpk;Z laL—r fo'ofo|ky;] t;iqj¼63½</t>
  </si>
  <si>
    <t>jk"Vªh; fof/k fo'ofo|ky;] tks/kiqj¼175½</t>
  </si>
  <si>
    <t>o/kZeku egkohj [kqyk fo'ofo|ky;] dksVk¼172½</t>
  </si>
  <si>
    <t>xSj ljdkjh laL—r fo|ky;ksa dks egk;rkFkZ vuqnku¼2878½</t>
  </si>
  <si>
    <t>funs'kky;] laL—r f'k{kk¼80½</t>
  </si>
  <si>
    <t>jktLFkku jkT; laL—r vuqlU/kku ,oa çf'k{k.k laLFkku¼2499½</t>
  </si>
  <si>
    <t>fo/kok]ifjR;kxrk gsrq eq[;ea=h lacy ;kstuk¼1848½</t>
  </si>
  <si>
    <t>f'k{kk ds vf/kdkj ;s vUrxZr futh fo|ky;ksa dks iquHkZj.k ¼vkj-Vh-bZ-½¼1486½</t>
  </si>
  <si>
    <t>laL—r egkfo|ky;¼1472½</t>
  </si>
  <si>
    <t>laL—r egkfo|ky; ds Hkou dk fuekZ.k¼1961½</t>
  </si>
  <si>
    <t>laL—r fo|kfFkZ;ksa ds fy, ijEijkxr Nk=o`fr¼2482½</t>
  </si>
  <si>
    <t>laL—r fo|ky;¼81½</t>
  </si>
  <si>
    <t>ljnkj iVsy iqfyl lqj{kk ,ao vkijkf/kd U;k; fo'ofoíky;] tks/kiqj¼255½</t>
  </si>
  <si>
    <t>ljnkj iVsy iqfyl laj{k.k ,oa nkf.Md U;k; fo'ofo|ky;] tks/kiqj¼1845½</t>
  </si>
  <si>
    <t>lk{kjrk ,oa lrr- f'k{kk foHkkx] t;iqj¼3½</t>
  </si>
  <si>
    <t>i&lt;+uk fy[kuk vfHk;ku¼2862½</t>
  </si>
  <si>
    <t>egkRek xka/kh iqLrdky; ,oa okpuky;¼2181½</t>
  </si>
  <si>
    <t>efgyk f'k{k.k fogkj ¼74½</t>
  </si>
  <si>
    <t>lrr f'k{kk dk;ZØe¼72½</t>
  </si>
  <si>
    <t>lk{kj Hkkjr vfHk;ku¼1047½</t>
  </si>
  <si>
    <t>vtk@vttk xSj vf/klwfpr tkfr;ksa ds cPpksa ds fy, O;fäxr ;k lkekU; Nk=koke¼379½</t>
  </si>
  <si>
    <t>vuqlwfpr tutkfr ds fy, mÙkj Nk=o`fÙk¼2529½</t>
  </si>
  <si>
    <t>vuqlwfpr tkfr vk;ksx dks vuqnku¼2568½</t>
  </si>
  <si>
    <t>vuqlwfpr tkfr ds fy, mÙkj Nk=o`fÙk¼2528½</t>
  </si>
  <si>
    <t>vuqlwfpr tkfr;ksa ds fy;s eq[;ea=h fo'ks"k ;ksX;tu lEeku isa'ku ;kstuk¼2420½</t>
  </si>
  <si>
    <t>uo thou ;kstuk ds vUrxZr ykHkkfUor ifjokjksa ds cPpksa ds fy, Nk=koklksa dk fuekZ.k ¼1395½</t>
  </si>
  <si>
    <t>iqLrd cSad ¼279½</t>
  </si>
  <si>
    <t>i'kqikydksa ds cPpksa ds fy, vkoklh; fo|ky;¼373½</t>
  </si>
  <si>
    <t>ckyd Nk=kokl Hkou¼305½</t>
  </si>
  <si>
    <t>ckfydk Nk=kokl Hkou¼304½</t>
  </si>
  <si>
    <t>eq[; ljdkjh lsokvksa dh eq[; ijh{kk gsrq iwoZ&amp;çf'k{k.k ,oa Nk=kokl lqfo/kk,a¼1840½</t>
  </si>
  <si>
    <t>e[;ea=h fo/kok lEeku isa'ku ;kstuk¼2416½</t>
  </si>
  <si>
    <t>jktLFkku jkT; i'kq&amp;ikyu dY;k.k cksMZ dks vuqnku¼2572½</t>
  </si>
  <si>
    <t>jsckjh ,oa vU; Hkze.k'khy leqnk;ksa ds ifjokjksa ds cPpksa ds fy, vkoklh; fo|ky;¼388½</t>
  </si>
  <si>
    <t>ykokfjl yk'kksa dk nkglaLdkj gsrq ;kstuk¼2542½</t>
  </si>
  <si>
    <t>Lokeh ds'kokuan jktLFkku —f"k fo'ofo|ky;] chdkusj¼20½</t>
  </si>
  <si>
    <t>Lokeh ds'kokuUn jktLFkku —f"k fo'ofo|ky;] chdkusj dks dtZ ¼2658½</t>
  </si>
  <si>
    <t>gfjnso tks'kh tulEidZ i=dkfjrk fo'ofo|ky; 1777½</t>
  </si>
  <si>
    <t>;ksx% gfjnso tks'kh i=dkfjrk ,oa tulapkj fo'ofo|ky;]t;iqj¼254½</t>
  </si>
  <si>
    <t>gfjnso tks'kh i=dkfjrk ,oa tulapkj fo'ofo|ky;]t;iqj¼254½</t>
  </si>
  <si>
    <t>ySafxd lekurk gkfly djuk vkSj lHkh efgykvksa vkSj ckfydkvksa dk l'kfädj.k</t>
  </si>
  <si>
    <t>—f"k foHkkx] t;iqj¼18½</t>
  </si>
  <si>
    <t>—f"k f'k{kk gsrq ckfydkvksa dks çksRlkgu¼1670½</t>
  </si>
  <si>
    <t>iqfyl foHkkx] t;iqj¼94½</t>
  </si>
  <si>
    <t xml:space="preserve"> fuHkZ;k Q.M es lapkfyr ;kstuk,a ¼2867½</t>
  </si>
  <si>
    <t>efgyk vf/kdkfjrk foHkkx] t;iqj¼56½</t>
  </si>
  <si>
    <t>,dhØr efgyk l'kfädj.k dk;ZØe¼981½</t>
  </si>
  <si>
    <t>ftyk efgyk vf/kdkfjrk foHkkx ds Lrj ds dk;ZØeksa ,oa xfrfof/k;ksa gsrq¼1223½</t>
  </si>
  <si>
    <t>ftyk efgyk lgk;rk lfefr¼2283½</t>
  </si>
  <si>
    <t>ftyk Lrfj; efgyk vf/kdkfjrk foHkkx ds LFkkiuk O;; gsrq¼222½</t>
  </si>
  <si>
    <t>csVh cpkvks&amp;csVh i&lt;kvks¼2352½</t>
  </si>
  <si>
    <t>efgyk fodkl dk;ZØe¼353½</t>
  </si>
  <si>
    <t>efgyk 'kfä dsUæ¼2702½</t>
  </si>
  <si>
    <t>efgyk lqj{kk ,oa lykg dsaæ¼2281½</t>
  </si>
  <si>
    <t>efgyk Lo;a lgk;rk lewg laLFkku Hkou 385½</t>
  </si>
  <si>
    <t>fe'ku xzke 'kfä¼1764½</t>
  </si>
  <si>
    <t>eq[;ea=h jktJh ;kstuk¼2460½</t>
  </si>
  <si>
    <t>jktLFkku jkT; efgyk vk;ksx dks vuqnku ¼2842½</t>
  </si>
  <si>
    <t>lkewfgd fookg vuqnku ;kstuk¼2282½</t>
  </si>
  <si>
    <t xml:space="preserve"> 'kkjhfjd ,oa ;kSu fgalk ls ihfM+r efgyk dk iquokZl&amp;2745</t>
  </si>
  <si>
    <t>fof/k foKku ç;ksx'kkyk foHkkx] t;iqj¼103½</t>
  </si>
  <si>
    <t>fuHkZ;k Q.M es lapkfyr ;kstuk¼2781½</t>
  </si>
  <si>
    <t>iqfyl vk/kqfudhdj.k ds varxZr fof/k&amp;foKku ç;ksx'kkyk¼15½</t>
  </si>
  <si>
    <t>ç/kkuea=h ekr`Ro oanuk ;kstuk¼2651½</t>
  </si>
  <si>
    <t>efgyk dY;k.k dks"k¼357½</t>
  </si>
  <si>
    <t>ekrk ;'kksnk iqjLdkj ;kstuk¼2272½</t>
  </si>
  <si>
    <t>lgdkfjrk foHkkx] t;iqj99½</t>
  </si>
  <si>
    <t>efgyk lgdkjh lfefr;ksa dks egk;rk¼501½</t>
  </si>
  <si>
    <t>efgyk Lo;a lgk;rk lewgksa dks çf'k{k.k605½</t>
  </si>
  <si>
    <t>vuqlwfpr tutkfr;ksa ds fy;s eq[;ea=h fo/kok lEeku isa'ku ;kstuk¼2418½</t>
  </si>
  <si>
    <t>vuqlwfpr tkfr;ksa ds fy;s eq[;ea=h fo/kok lEeku isa'ku ;kstuk¼2417½</t>
  </si>
  <si>
    <t>mToyk ;kstuk¼2557½</t>
  </si>
  <si>
    <t>ukjh fudsru dk lapkyu¼2234½</t>
  </si>
  <si>
    <t>isa'ku/kkjh ;k isa'ku dh gdnkj efgykvksa dks iqufoZokg gsrq çksRlkgu¼378½</t>
  </si>
  <si>
    <t>jktLFkku Vªkalts.Mj dY;k.k cksMZ¼2509½</t>
  </si>
  <si>
    <t>lSfud dY;k.k foHkkx] t;iqj¼61½</t>
  </si>
  <si>
    <t>;q) fo/kok Nk=kokl ,oa iquokZl dsUæksa ds lapkyu gsrq xfBr dksjil Q.M esa va'knku¼1941½</t>
  </si>
  <si>
    <t>lHkh ds fy, ty vkSj LoPNrk dh miyC/krk vkSj lrr~ çca/ku lqfuf'pr djuk</t>
  </si>
  <si>
    <t xml:space="preserve"> vfHk;kaf=dh LVkQ çf'k{k.k laLFkku] t;iqj¼77½</t>
  </si>
  <si>
    <t xml:space="preserve"> v/khuLFk vfHk;kaf=dh çf'k{k.k laLFkku¼195½</t>
  </si>
  <si>
    <t>bfUnjk xka/kh ugj ifj;kstuk] tSlyesj¼208½</t>
  </si>
  <si>
    <t>bfUnjk xka/kh ugj ifj;kstuk] tSlyesj&amp;f}rh; pj.k¼1080½</t>
  </si>
  <si>
    <t>bfUnjk xka/kh ugj cksMZ] t;iqj¼83½</t>
  </si>
  <si>
    <t>bfUnjk xka/kh ugj e.My] t;iqj 319½</t>
  </si>
  <si>
    <t>m|ku foHkkx] t;iqj¼23½-</t>
  </si>
  <si>
    <t>xq.kork fu;a=.k] ty lalk/ku foHkkx] jktLFkku t;iqj¼230½</t>
  </si>
  <si>
    <t>tu LokLF; vfHk;kaf=dh foHkkx] t;iqj¼88½</t>
  </si>
  <si>
    <t>vark&amp;ekaxjksy rglhy ftyk ckjka dh lksuok is;ty ifj;kstuk¼2809½</t>
  </si>
  <si>
    <t>vtesj &amp; chlyiqj ty iwfrZ ;kstuk ds fy, lqj{kk mik; ¼1206½</t>
  </si>
  <si>
    <t>vtesj&amp;chlyiqj ty iwfrZ ;kstuk&amp;f}rh; pj.k ¼ts-,u-,u-;w-vkj-,e-½¼875½</t>
  </si>
  <si>
    <t>vV: jxr tykiwfrZ ifjtkstuk] ftyk ckjka ¼xzkeh.k½¼2456½</t>
  </si>
  <si>
    <t>vV: 'ksjx&lt;+ tykiwfrZ ifj;kstuk] ftyk ckjka ¼'kgjh½¼2458½</t>
  </si>
  <si>
    <t>vf/k-&amp;vfHk-@v/kh-&amp;vfHk-@vfr-eq-v-@eq-v- ds ç'kklfud dk;kZy;ksa dk foLrkj] ifjorZu uohuhdj.k¼863½</t>
  </si>
  <si>
    <t>vuqlwfpr tkfr dh cfLr;ksa esa 'kgjh ty iwfrZ¼1205½</t>
  </si>
  <si>
    <t>vuqlwfpr tkfr cLrh esa xzkeh.k ty iwfrZ ¼1204½</t>
  </si>
  <si>
    <t>vU; xzkeh.k ty iwfrZ dk lapkyu ,oa la/kkj.k¼1360½</t>
  </si>
  <si>
    <t>vU; xzkeh.k ty iwfrZ ;kstuk,a¼208½</t>
  </si>
  <si>
    <t>vU; lhojst ;kstuk¼246½</t>
  </si>
  <si>
    <t>vki.kh ;kstuk&amp;f}rh; pj.k ¼pq: o &gt;qa&gt;quq ty iwfrZ ifj;kstuk½ ¼'kgjh½¼221½</t>
  </si>
  <si>
    <t>vklsZfud ,oa ¶yksjkbZM çHkkfor xk¡oksa esa leqnkf;d ty'kks/ku la;= LFkkfir djuk¼2449½</t>
  </si>
  <si>
    <t>bUæksadk&amp;ek.kdyko&amp;[kkaxVk ty iwfrZ ifj;kstuk ¼ukckMZ½¼938½</t>
  </si>
  <si>
    <t>bUæksadk&amp;ek.kdyko&amp;nkafrokM+k ty iwfrZ ifj;kstuk¼884½</t>
  </si>
  <si>
    <t>bljnk cka/k dk fuekZ.k ¼flapkbZ foHkkx ds ek/;e ls½ ¼xzkeh.k½¼1988½</t>
  </si>
  <si>
    <t>bljnk cka/k dk fuekZ.k ¼flapkbZ foHkkx ds ek/;e ls½ ¼'kgjh½¼2184½</t>
  </si>
  <si>
    <t>bZljnk nkSlk is;ty ifj;kstuk¼2811½</t>
  </si>
  <si>
    <t>bZljnk nkSlk is;ty ifj;kstuk ¼'kgjh½¼2814½</t>
  </si>
  <si>
    <t>mEesn lkxj /kkok lenM+h [kaMi ty çnk; ifj;kstuk ¼'kgjh½¼1796½</t>
  </si>
  <si>
    <t>mEean lkxj /kkok lenM+h ty iwfrZ ifj;kstuk ¼ukckMZ½¼918½</t>
  </si>
  <si>
    <t>,d fnolh; {kerk LoPN tyk'k;] vtesj¼893½</t>
  </si>
  <si>
    <t xml:space="preserve"> dNkou is;ty ifj;kstuk¼2687½</t>
  </si>
  <si>
    <t>dyLVj fMLVªhC;w'ku C;koj tcktk¼2791½</t>
  </si>
  <si>
    <t>dqaHkkjke fy¶V ifj;kstuk ds varZxr lhdj] &gt;qa&gt;quw] [ksrMh ,dh—r ty iwfrZ ijh;kstuk ¼xzkeh.k½¼2044½</t>
  </si>
  <si>
    <t>dqaHkkjke fy¶V ifj;kstuk ds varZxr lhdj] &gt;qa&gt;quw] [ksrMh ,dhiu tky iwfrZ ijh;kstuk ¼'kgjh½¼2053½</t>
  </si>
  <si>
    <t>ds- ,Q-McY;w- teZuh dh lgk;rk ls &gt;qa&gt;quw] pq:] Jhxaxkuxj rFkk guqekux&lt;+ ds yo.kh; {ks= esa xzkeh.k ty iwfrZ gsrq ,dh—r ifj;kstuk¼209½</t>
  </si>
  <si>
    <t>dslk&amp;cs#&amp;tksfy;kyh ty iwfrZ ifj;kstuk&amp;f}rh; pj.k ¼ukckMZ½¼933½</t>
  </si>
  <si>
    <t>dksVk 'kgj dks ikbi ykbu es forj.k gsrq vo'ks"k dk;Z¼892½</t>
  </si>
  <si>
    <t>dksyk;r rglhy ty iwfrZ ifj;kstuk¼924½</t>
  </si>
  <si>
    <t>dksyk;r uks[kk ty iwfrZ ifj;kstuk¼923½</t>
  </si>
  <si>
    <t>dyLVj fMLVªhC;w'ku is;ty ifj;kstuk ftyk cwanh ¼foLrkj pEcy HkhyokM+k is;ty ifj;kstuk½ ¼xzkeh.k½¼2536½</t>
  </si>
  <si>
    <t>{ks=h; tyçnk; ;kstuk ukoka rglhy ¼2803½</t>
  </si>
  <si>
    <t>[kqfM+;kyk&amp;ft;kcsjh&amp;vxksykbZ tUu iwfrZ ifj;kstuk¼932½</t>
  </si>
  <si>
    <t>xjMnk is;ty ifj;kstuk¼2686½</t>
  </si>
  <si>
    <t>xkxjhu is;ty ifj;kstuk¼2792½</t>
  </si>
  <si>
    <t xml:space="preserve"> xzkeh.k {ks= ds Ldwyksa esa 'kq) is;ty i)fr dh LFkkiuk¼942½</t>
  </si>
  <si>
    <t>xzkeh.k {ks= esa miHkksäkvksa dks csgrj is;ty lqfo/kk gsrq vU; lq/kkj rFkk iqjkuh nks"kiw.kZ ,oa çnwf"kr ikbi ykbuksa dks cnyuk¼214½</t>
  </si>
  <si>
    <t>xzkeh.k {ks= esa i;kZoj.k lq/kkj gsrq lwpuk f'k{kk ,oa lapkj¼215½</t>
  </si>
  <si>
    <t>xzkeh.k {ks= gsrq xzh"edkyhu vkdfLedrk¼211½</t>
  </si>
  <si>
    <t>xzkeh.k ty iwfrZ&amp; eapkyu ,oa la/kkj.k¼1361½</t>
  </si>
  <si>
    <t>xzkeh.k tyiwfrZ dkuflag dh fe)&amp;fdnFkZ e.Mksj QykSnh ¼jk"Vªh; xzkeh.k is;ty dk;ZØe 100 çfr'kr dsUæ½¼2241½</t>
  </si>
  <si>
    <t>xzkeh.k tyiwfrZ ifj;kstuk eykj tksM&amp;fgaxkMksy QykSnh ¼jk"Vªh; xzkeh.k is;ty dk;ZØe 100 çfr'kr dsUæ½¼2242½</t>
  </si>
  <si>
    <t>xzkeh.k is; ty xkstukvksa ds fofHkUu ?kVdksa dk lqíhdj.k ,oa uohdj.k¼1201½</t>
  </si>
  <si>
    <t>pEcy &amp; /kkSyiqj &amp; Hkjriqj tyçnk; ;kstuk¼2785½</t>
  </si>
  <si>
    <t>pEcu HkhyokM+k dyLVj ifj;kstuk ¼ukckMZ½¼2794½</t>
  </si>
  <si>
    <t>pEcy ls cwUnh dLcs rd fyad çlkj.k eq[; ,oa vU; vk/kkjHkwr ljapuk ¼xzkeh.k½¼1857½</t>
  </si>
  <si>
    <t>pEcy ls cwUnh dLcs rd fyad çlkj.k&amp;eq[; ,oa vU; vk/kkjHkwr ljapuk ¼'kgjh½¼1864½</t>
  </si>
  <si>
    <t>pEcy&amp;/kkSyiqj&amp;Hkjriqj ty iwfrZ ifj;kstuk¼864½</t>
  </si>
  <si>
    <t>pEcy&amp;cwanh dyLVj is;ty ifj;kstuk¼2800½</t>
  </si>
  <si>
    <t>pEcy&amp;Hkjriqj dyLVj ifj;kstuk &amp;çFke pj.k Hkkx&amp;f}rh;¼ukckMZ½¼2795½</t>
  </si>
  <si>
    <t>pEcy&amp;HkhyokM+k ty iwfrZ ifj;kstuk ¼xzkeh.k½¼1493½</t>
  </si>
  <si>
    <t>pEcy&amp;HkhyokM+k ty iwfrZ ifj;kstuk ¼'kgjh½¼1051½</t>
  </si>
  <si>
    <t>pEcy&amp;HkhyokM+k ty iwfrZ ;kstuk&amp;DyLVj ¼'kgjh½¼1984½</t>
  </si>
  <si>
    <t>pEcy&amp;HkhyokM+k is;ty ifj;kstuk &amp; pju çFke ls cwanh ftys dh fgaMkSyh&amp;uSuok is;ty ifj;kstuk¼2834½</t>
  </si>
  <si>
    <t>pEcy&amp;lokbZek/kksiqj&amp;ckysj ty iwfrZ ifj;kstuk ¼'kgjh½¼220½</t>
  </si>
  <si>
    <t>pkdu cka/k es bUæx&lt;+ is;ty ifj;kstuk] ftyk cwanh ¼xzkeh.k½¼2535½</t>
  </si>
  <si>
    <t>pEcy&amp;xokbZek/kksiqj&amp;ckysj tu iwfrZ ifj;kstuk ¼xzkeh.k½¼1494½</t>
  </si>
  <si>
    <t>pw: &amp; &gt;qa&gt;quq is;ty ifj;kstuk &amp; f}rh; pj.k vki.kks ;kstuk¼2787½</t>
  </si>
  <si>
    <t>pkSngosa foÙk vk;ksx ds varxZr ¼xzkeh.k½ tyçnk; ;kstuk,¡¼2311½</t>
  </si>
  <si>
    <t>pkSngosa foÙk vk;ksx ds varxZr 'kgjh tyçnk; ;kstuk,¡¼2309½</t>
  </si>
  <si>
    <t>NksVs ,oa e/;e dLcksa dh 'kgjh vk/kkjHkwr fodkl ;kstuk }kjk iksfiu ;kstuk,a@ifj;kstuk,a ¼;w-Mh-,l-,l-,e-Vh½¼890½</t>
  </si>
  <si>
    <t>taokbZ&amp;ikyh&amp;tks/kiqj ikbZi ykbZu ifj;kstuk Qst&amp;1 ¼lewg ifj;kstuk½ ¼xzkeh.k½¼1806½</t>
  </si>
  <si>
    <t>tutkrh; {ks= esa 'kgjh ty iwfrZ¼1208½</t>
  </si>
  <si>
    <t>tutkrh; fodkl {ks= esa xzkeh.k tu iwfrZ ¼1207½</t>
  </si>
  <si>
    <t>turk ty ;kstuk¼222½</t>
  </si>
  <si>
    <t>ty thou fe'ku dh lgk;d xfrfof/k;ka ¼2784½</t>
  </si>
  <si>
    <t>ty thou fe'ku ds varxZr ty ;kstukvksa dk lao/kZu ,oa iquxZBu ¼2782½</t>
  </si>
  <si>
    <t>ty thou fe'ku ds vUrxZr ty vkiwfrZ ;kstukvksa dk iquZxBu¼2930½</t>
  </si>
  <si>
    <t>ty lja{k.k midj dks"k ls O;; ¼xzkeh.k½¼2502½</t>
  </si>
  <si>
    <t>ty lja{k.k midj dks"k ls O;; ¼'kgjh½¼2501½</t>
  </si>
  <si>
    <t>tokbZ dyLVj ifj;kstuk] ikVZ&amp; prqFkZ¼2801½</t>
  </si>
  <si>
    <t>tokbZ DyLVj ifj;kstuk&amp;11 ¼xzkeh½¼1976½</t>
  </si>
  <si>
    <t>tokbZ ikyh ikbZi ykbZu ifj;kstuk Qst&amp;|| ikVZ&amp;ch ¼'kgjh½¼2186½</t>
  </si>
  <si>
    <t>tokbZ&amp;ikyh ikbi ykbu ifj;kstuk¼866½</t>
  </si>
  <si>
    <t>tokbZ&amp;ikyh&amp;tkyksj ikbiykbu ifj;kstuk ¼ukckMZ½¼905½</t>
  </si>
  <si>
    <t>tokbZ&amp;ikyh&amp;tks/kiqj ikbiykbu ifj;kstuk&amp;f}rh; pj.k ¼lewg ifj;kstuk½¼1687½</t>
  </si>
  <si>
    <t>tokgjyky esgj jk"Vªh; 'kgjh uohuhdj.k vfHk;ku }kjk iksf"kr ;kstuk ifj;kstuk,a ¼ts-,u-,u-x-Hkkj-,e½¼889½</t>
  </si>
  <si>
    <t>tkap çdks"B¼200½</t>
  </si>
  <si>
    <t>&gt;kyhth dk cjkuk is;ty ifj;kstuk¼2685½</t>
  </si>
  <si>
    <t>Mkax 'ks= tu iwfrZ ifj;kstuk&amp;/kkSyiqj ¼ukckMZ½¼914½</t>
  </si>
  <si>
    <t>Mhx tu iwfrZ ifj;kstuk¼1193½</t>
  </si>
  <si>
    <t>Mhx is;ty ifj;kstuk¼2788½</t>
  </si>
  <si>
    <t>Mwaxjiqj  vkliqj ,oa nksoMk is;ty ifj;kstuk¼2689½</t>
  </si>
  <si>
    <t>fraojh&amp;eFkkfu;k&amp;vksfl;k&amp;ckcjh&amp;Hkksikyx&lt;+ ty iwrhZ ifj;kstuk ¼ukckMZ½¼934½</t>
  </si>
  <si>
    <t>nsokfu;k&amp;'ksjx&lt;&amp;pCck ty iwfrZ ifj;kstuk¼930½</t>
  </si>
  <si>
    <t>nsokl ifj;kstuk&amp;f}rh; pj.k ¼ukckMZ½¼937½</t>
  </si>
  <si>
    <t>ueZnk ,Q-vkj- DyLVj ifj;kstuk ¼xzkeh.k½¼1985½</t>
  </si>
  <si>
    <t>ueZnk ty iwfrZ ifj;kstuk¼883½</t>
  </si>
  <si>
    <t>ueZnk ty çnk; ifj;kstuk ¼ukckMZ ½¼237½</t>
  </si>
  <si>
    <t>ueZnk ty çnk; ifj;kstuk ¼Mh-vkj-½ ¼'kgjh½¼1797½</t>
  </si>
  <si>
    <t>ueZnk ty çnk; ifj;kstuk ¼Mh-vkj-½¼xzkeh.k½¼1803½</t>
  </si>
  <si>
    <t>ueZnk Mh-vkj- dyLVj ¼ukckMZ½¼2797½</t>
  </si>
  <si>
    <t>ueZnk ugj esa tu LokLF; vfHk;kaf=dh foHkkx dks is;ty gsrq fgLlk jkf'k¼2408½</t>
  </si>
  <si>
    <t>ueZnk ugj esa ty lalk/ku foHkkx dks is;ty gsrq fgLlk jkf'k¼2619½</t>
  </si>
  <si>
    <t>ueZnk ls f'ko rglhy ftyk ckMesj ty iwfrZ ijh;kstuk ¼205 xkao½¼xzkeh.k½¼2045½</t>
  </si>
  <si>
    <t>ueZnk&amp;xqM+kekykuh ty iwfrZ ifj;kstuk¼941½</t>
  </si>
  <si>
    <t>ugjksa dk vk/kqfudhdj.k] mUu;u ,oa lq–&lt;hdj.k ¼chdkusj½¼2616½</t>
  </si>
  <si>
    <t>ukxnk&amp;vUrk&amp; ckynsoiqjk ty iwfrZ ifj;kstuk ¼xzkih.k½¼1502½</t>
  </si>
  <si>
    <t>ukxnk&amp;vUrk&amp; ckynsoiqjk ty iwfrZ ifj;kstuk ¼'kgjh½¼1196½</t>
  </si>
  <si>
    <t>ukxkSj fy¶V dSuky ifj;kstuk Qst&amp;f}rh; ¼MhMhih½ xzkeh.k¼2314½</t>
  </si>
  <si>
    <t>ukxkSj fy¶V ugj ty iwfrZ ifj;kstuk &amp; çFke pj.k ¼'kgjh½¼239½</t>
  </si>
  <si>
    <t>ukxkSj fy¶V ugj&amp;f}rh; pj.k ¼xzkeh.k½¼1500½</t>
  </si>
  <si>
    <t>ukxkSj fy¶V ugj&amp;f}rh; pj.k ¼'kgjh½¼1052½</t>
  </si>
  <si>
    <t>ukxhj fy¶V ;kstuk pj.k&amp; çFke¼2802½</t>
  </si>
  <si>
    <t>funs'ku¼1303½</t>
  </si>
  <si>
    <t>fuokbZ rFkk Vksad rglhy ds 199 xkaoksa dks {ks=h; tyçnk; ;kstuk¼2804½</t>
  </si>
  <si>
    <t>fuLrkj.k¼1304½</t>
  </si>
  <si>
    <t>iEi ,oa eksVlZ dh çfrLFkkiuk¼212½</t>
  </si>
  <si>
    <t>ikapyk&amp;nsojk&amp;fpjkbZ ty iwfrZ ifj;kstuk¼939½</t>
  </si>
  <si>
    <t>ikbi ykbuksa }kjk xzkeh.k ty iwfrZ ;kstuk,a¼207½</t>
  </si>
  <si>
    <t>fiiykn ty iwfrZ ;kstuk ¼xzkeh.k½¼1972½</t>
  </si>
  <si>
    <t>fiiykn ty iwfrZ ;kstuk ¼'kgjh½¼1974½</t>
  </si>
  <si>
    <t>iquZm)kj 'kgjh ty çnk; ;kstu fd'kux&lt;+ dLcs dh¼2618½</t>
  </si>
  <si>
    <t>iquZ:)kj 'kgjh tyçnk; ;kstuk fd'kux&lt;+ dLcs dh¼2410½</t>
  </si>
  <si>
    <t>iquZ:)kj 'kgjh tyçnk; ;kstuk çrkix&lt;+ dEcs dh¼2412½</t>
  </si>
  <si>
    <t>iksdj.k &amp; Qyew.M ty iwfrZ ;kstuk ¼ukckMZ½¼240½</t>
  </si>
  <si>
    <t>Qrsgiqj&amp;y{ex&lt;+ ty iwfrZ ifj;kstuk ¼'kgjh½¼1863½</t>
  </si>
  <si>
    <t>Qrsgiqj&amp;y{e.kx&lt;+ tyiwfrZ ifj;kstuk ¼xzkeh.k½¼1856½</t>
  </si>
  <si>
    <t>fQYVj IykUV~l nks fy, miLdj Ø; lfgr e'khujh] fQYVj IykUV~l ,oa 'kh"kZ dk;ksaZ dk vk/kqfudhdj.k] iquhachdj.k ,oa uohdj.k¼210½</t>
  </si>
  <si>
    <t>¶yksjkbM fu;U=.k ifj;kstuk dsykMh&amp;ejckg ¼f}rh; pj.k½¼911½</t>
  </si>
  <si>
    <t>¶yksjkbM fu;U=.k ifj;kstuk] vtesj&amp;ihlkaxu ¼929½</t>
  </si>
  <si>
    <t>¶yksjkbM fu;U=.k ifj;kstuk] vjkbZ&amp;fd'kux&lt;+¼912½</t>
  </si>
  <si>
    <t>¶yksjkbM fu;U=.k ifj;kstuk] Hkhuk;&amp;eewnk ¼f}rh; pj.k½¼913½</t>
  </si>
  <si>
    <t>ctV 'kh"kZ 4215&amp;01&amp;101&amp;01½&amp;¼97] ds varxZr tylaj{k.k midj O;; dk ctV 'kh"kZ 8229&amp;00&amp;200&amp;¼11½ es iquHkZj.k 83&amp; fuf/k ls varj.k¼2612½</t>
  </si>
  <si>
    <t>ctV 'kh"kZ 4215&amp;01&amp;102&amp;¼01½&amp;[53] ds varxZr tyea{k.k midj O;; dk ctV 'kh"kZ 8229&amp;00&amp;200&amp;¼11½ es iquHkZj.k 83&amp; fuf/k ls varj.k ¼2613½</t>
  </si>
  <si>
    <t>ctV 'kh"kZ 8115 ewY; ºzkl uohdj.k ] vkjf{kr fuf/k &amp; 103 ewY; gkl vkjf{kr fuf/k &amp; ¼01½ tynk; foHkkx 83 &amp; fuf/k ls varj.k¼2611½</t>
  </si>
  <si>
    <t>ckalokMk ty iwfrZ ifj;kstuk ¼xzkeh.k½¼1981½</t>
  </si>
  <si>
    <t>ckalokM+k&amp;çrkix&lt;+ is;ty ifj;kstuk ¼ukckMZ½¼2796½</t>
  </si>
  <si>
    <t>ckM+esj fy¶V dSuky ifj;kstuk f}rh; pj.k Hkkx Mh¼2498½</t>
  </si>
  <si>
    <t>ckM+esj fy¶V ugj ty iwfrZ ifj;kstuk&amp;f}rh; pj.k¼1203½</t>
  </si>
  <si>
    <t>ckM+esj fy¶V ugj ty iwfrZ ifj;kstuk&amp;çFke pj.k ¼xzkeh.k½¼1491½</t>
  </si>
  <si>
    <t>ckM+esj fy¶V ugj ty iwfrZ ifj;kstuk&amp;çFke pj.k ¼'kgjh½¼217½</t>
  </si>
  <si>
    <t>ckjka dyLVj ifj;kstuk¼2793½</t>
  </si>
  <si>
    <t>chlyiqj &amp; nwnw &amp; Qwysjk is;ty ifj;kstuk¼2786½</t>
  </si>
  <si>
    <t>chlyiqj &amp; pkdlw ifj;kstuk¼2807½</t>
  </si>
  <si>
    <t>chlyiqj &amp; nwnw ifj;kstuk ds vUrxZr 108 xkaoksa dh {ks=h; tyçnk; ;kstuk¼2810½</t>
  </si>
  <si>
    <t>chlyiqj &amp; Qkxh ifj;kstuk¼2808½</t>
  </si>
  <si>
    <t>chlyiqj cka/k ls Vksad&amp;mfu;kjk&amp;nsoyh ty iwfrZ ifj;kstuk ¼'kgjh½¼885½</t>
  </si>
  <si>
    <t>chlyiqj esa t;iqj ty iwfrZ ifj;kstuk ¼ts-ch-vkbZ-eh-½¼856½</t>
  </si>
  <si>
    <t>chlyiqj&amp;t;iqj ty çnk; ifj;kstuk ikst&amp;11 ¼'kgjh½¼2617½</t>
  </si>
  <si>
    <t>chlyiqj&amp;t;iqj tyçnk; ifj;kstuk&amp;f}rh; pj.k ¼'kgjh½¼2691½</t>
  </si>
  <si>
    <t>chlyiqj&amp;Vksad&amp;mfu;kjk is;ty ifj;kstuk¼2805½</t>
  </si>
  <si>
    <t>chlyiqj&amp;nwæ ty iwfrZ ifj;kstuk¼869½</t>
  </si>
  <si>
    <t>chlyiqj&amp;nwnw ifj;kstuk&amp;ukde] Qkxh ,oa cLlh ¼xzkeh.k½¼1977½</t>
  </si>
  <si>
    <t>cksjkokl&amp;e.Mkuk tu iwfrZ ifj;kstuk ¼xzkeh.k½¼1492½</t>
  </si>
  <si>
    <t>gfjiqjk eka&gt;h is;ty ifj;kstuk] ftyk dksVk¼2695½</t>
  </si>
  <si>
    <t>lkse&amp;deyk&amp;vEck cka/k ls vkliqj&amp;baxjiqj o lkxok&lt;k ty iwfrZ ifj;kstuk¼926½</t>
  </si>
  <si>
    <t>lwjtiqj esa t;iqj&amp;chlyiqj ifj;kstuk gsrq 200 ,e-,y-Vh- ty 'kks/ku ea;kj ¼ukgjh½¼1794½</t>
  </si>
  <si>
    <t xml:space="preserve"> fljksgh ftyk ¼xzkeh.k½ ds fy, ihus ds ikuh ds fy, cuhlk ukyk cka/k dk fuekZ.k¼2457½</t>
  </si>
  <si>
    <t>lgHkkfxrk ;kstuk ds vUrxZr uxjh; ty iwfrZ O;oLFkk ¼202½</t>
  </si>
  <si>
    <t>lgHkkfxrk ;kstuk ds vUrxZr xzkeh.k tu iwfrZ O;oLFkk ¼218½</t>
  </si>
  <si>
    <t>f'kYi'kkyk¼1305½</t>
  </si>
  <si>
    <t xml:space="preserve"> 'kks/ku la;=ksa dk fujhdj.k ,oa mUu;u¼860½</t>
  </si>
  <si>
    <t xml:space="preserve"> 'kksHkkej 'ksD'ku es40 ,e-,y-nh- ty 'kks/ku la;= dk fuekZ.k ,oa pkyw djuk rFkk chdkusj ty iwfrZ ;kstuk ds varxZr vU; lgk;d dk;Z ¼ 1195½</t>
  </si>
  <si>
    <t xml:space="preserve"> 'kgjh ty ;kstuk ckoMh dy‚] [kkjk] tyksnk ¼vkj-th-,y-lh-ls½ ¼'kgjh½¼2187½</t>
  </si>
  <si>
    <t xml:space="preserve"> 'kgjh tyçnk; ;kstuk ds fy, t;lean is;ty lao/kZu ;kstuk¼2832½</t>
  </si>
  <si>
    <t xml:space="preserve"> 'kgjh ty çnk; ;kstuk&amp;tkykSj¼1795½</t>
  </si>
  <si>
    <t xml:space="preserve"> 'kgjh ty iwfrZ ;kstuk] tks/kiqj dk iquxZBu¼896½</t>
  </si>
  <si>
    <t xml:space="preserve"> 'kgjh {ks= gsrq xzh"edkyhu vkdfLedrk¼899½</t>
  </si>
  <si>
    <t xml:space="preserve"> 'kgjh {ks= esa i;kZoj.k lq/kkj gsrq lwpuk f'k{kk ,oa lapkj ¼862½</t>
  </si>
  <si>
    <t xml:space="preserve"> 'kgjh {ks= esa miHkksäkvksa dks csgrj is;ty lqfo/kk gsrq vU; lq/kkj rFkk iqjkuh nksiiw.kZ ,oa çnwf"kr ikbi ykbuksa dks cnyuk¼858½</t>
  </si>
  <si>
    <t xml:space="preserve"> 'kgjh {ks= ty iwfrZ ;kstukvksa dk uohdj.k] vk/kqfudhdj.k ,oa iquthZohdj.k¼859½</t>
  </si>
  <si>
    <t xml:space="preserve"> jsok&amp;&gt;kykokM ty iwfrZ ifj;kstuk¼936½</t>
  </si>
  <si>
    <t xml:space="preserve"> fjXl dh [kjhn ,oa uohdj.k¼236½</t>
  </si>
  <si>
    <t>jk"Vªh; xzkeh.k is;ty xq.koÙkk fufj{k.k ,oa vuqJo.k ¼2783½</t>
  </si>
  <si>
    <t>jk"Vªh; xzkeh.k is;ty dk;ZØe ty xq.kouk ds fy, 5 çfr'kr fuf'pr jkf'k¼2238½</t>
  </si>
  <si>
    <t>jk"Vªh; xzkeh.k is;ty dk;ZØe ds fy, eapkyu ,oa la/kkj.k çfr'krrk O;;¼2239½</t>
  </si>
  <si>
    <t>jk"Vªh; xzkeh.k is;ty dk;ZØe ¼Mh-Mh-ih-½¼2237½</t>
  </si>
  <si>
    <t>jk.kk çrki lkxj ck¡/k ls jkexat eUMh] ipigkM+ ,oa HkSaljksM+x&lt;+ ty iwfrZ ifj;kstuk ¼ukckMZ½¼909½</t>
  </si>
  <si>
    <t>jktho xka/kh fy¶V ugj] tks/kiqj&amp;f}rh; pj.k¼867½</t>
  </si>
  <si>
    <t>jktho xka/kh fy¶V dSuky is;ty ifj;kstuk] pj.k r`rh; ¼'kgjh½¼2815½</t>
  </si>
  <si>
    <t>jktho xka/kh fy¶V dSuky is;ty ifj;kstuk] pj.k r`rh;¼2812½</t>
  </si>
  <si>
    <t>jktho xk¡/kh fy¶V dSuky ;kstuk es ckoMhdyka [kkjk ,oa tyksMk ty iwfrZ ijh;kstuk ¼xzkeh.k½¼2046½</t>
  </si>
  <si>
    <t>jktho xka/kh fy¶V dsuky ;kstuk ls ?kVksj] dkuklj] ,oa cki ty iwfrZ ijh;kstuk ¼xzkeh.k½¼2048½</t>
  </si>
  <si>
    <t>jktLFkku xzkeh.k ty çnk; ,oa ¶yksjkbM fuokj.k ifj;kstuk] f}rh; pj.k¼2901½</t>
  </si>
  <si>
    <t>jktxM is;ty ifj;kstuk] rglhy ipigkM] ftyk &gt;kykckM¼2409½</t>
  </si>
  <si>
    <t>jktx&lt;+ &amp; cwaxh ty iwfrZ ifj;kstuk¼887½</t>
  </si>
  <si>
    <t>;kstukvksa ds i;Zos{k.k gsrq okgu fdjk;k ¼'kgjh½¼1793½</t>
  </si>
  <si>
    <t>;kstukvksa ds i;Zos{k.k gsrq okgu fdjk;k ¼xzkeh.k½¼1800½</t>
  </si>
  <si>
    <t>ekgh cka/k es ftyk ckalokM+k ds ltux&lt;+ ,oa dq'kyx&lt;+ Cy‚d ds xkaoksa dh is;ty ifj;kstuk ¼xzkeh.k½¼2534½</t>
  </si>
  <si>
    <t>ekgh ctkt lkxj&amp;t;lean ty LFkkukarj.k ifj;kstuk¼2690½</t>
  </si>
  <si>
    <t>ek/koh xzkeh.k ty iwfrZ ;kstuk¼1691½</t>
  </si>
  <si>
    <t>ekrklq[k tk;y ty iwfrZ ifj;kstuk ¼ukckMZ½¼928½^^</t>
  </si>
  <si>
    <t>Hkhueku 'kkgj ,oa Hkhueky rglhy ds 256 xkap gsrq ty iwfrZ ijh;kstuk ¼'kgjh½¼2054½</t>
  </si>
  <si>
    <t>Hkhueku ,oa 256 xzkeksa dks is;ty miyC/k djkus dh ;kstuk¼2799½</t>
  </si>
  <si>
    <t>fHkeuh xzkeh.k tu iwfrZ ;kstuk¼1690½</t>
  </si>
  <si>
    <t>Hkj&amp;gjek;k&amp;Hknokfl;k ty iwfrZ ifj;kstuk¼940½</t>
  </si>
  <si>
    <t>cksjkokl&amp;e.Mkuk tu iwfrZ ifj;kstuk ¼'kgja ¼1194½</t>
  </si>
  <si>
    <t>ty xzg.k fodkl ,oa Hkw&amp;laj{k.k foHkkx] t;iqj¼140½</t>
  </si>
  <si>
    <t>e`nk laj{k.k dk;Z¼451½</t>
  </si>
  <si>
    <t>jktho xka/kh ty lap; ;kstuk¼2753½</t>
  </si>
  <si>
    <t>bafnjk xk¡/kh eq[; ugj fd-eh- 74 ls 139&amp;çFke pj.k¼1926½</t>
  </si>
  <si>
    <t>bfUnjk xka/kh eq[; ugj fd-eh-0 ls 74&amp;çFke pj.k¼1853½</t>
  </si>
  <si>
    <t>xax ugj¼569½</t>
  </si>
  <si>
    <t>Hkk[kM+k ukaxy ifj;kstuk¼549½</t>
  </si>
  <si>
    <t>jktLFkku okVj lsDVj jh&amp;LVªDpfjax çkstsDV Qksj MstVZ ,jh;k¼2407½</t>
  </si>
  <si>
    <t>fl) eq[k ifj;kstuk&amp; jruiqjk forfjdk ¼565½</t>
  </si>
  <si>
    <t>ty lalk/ku foHkkx] t;iqj¼70½</t>
  </si>
  <si>
    <t>va/ksjh ifj;kstuk¼602½</t>
  </si>
  <si>
    <t>vukl cka/k ij vij gkbZ ysoy dSuky¼ekgh unh½ ¼ckf.kfT;d½¼2683½</t>
  </si>
  <si>
    <t>vij gkbZ ysoy dSuky v‚u ekgh MSe ¼ckf.kfT;d½¼2684½</t>
  </si>
  <si>
    <t>,e-vkbZ- vfHkuu ;kstuk ¼vkj-vkj-vkj-½¼1475½</t>
  </si>
  <si>
    <t>dkyh fla/k ifj;kstuk ¼571½</t>
  </si>
  <si>
    <t>dksVk cSjkt ¼550½</t>
  </si>
  <si>
    <t>xjnM+k ifj;kstuk ¼ukckMZ½¼593½</t>
  </si>
  <si>
    <t>xkxfju ifj;kstuk ¼ukckMZ½¼600½</t>
  </si>
  <si>
    <t>xq.koÙkk fu;a=.k¼1839½</t>
  </si>
  <si>
    <t>pEcy fy¶V feapkbZ ;kstuk¼607½</t>
  </si>
  <si>
    <t>t;leUn ifj;kstuk¼2643½</t>
  </si>
  <si>
    <t>ty laj{k.k lajpuk ¼Qksj okVj d‚lsIV½¼2328½</t>
  </si>
  <si>
    <t>tokgj ekxj¼1011½</t>
  </si>
  <si>
    <t>tk[ke ifj;kstuk¼2127½</t>
  </si>
  <si>
    <t>udyh ifj;kstuk ¼ukckMZ½¼595½</t>
  </si>
  <si>
    <t>rstkckyk gSV es ljIle o‚Vj dks pq:&amp;&gt;qatuq ykus dh ;kstuk ¼okf.kfT;d½¼2680½</t>
  </si>
  <si>
    <t>/kkSyiqj fy¶V ifj;kstuk¼572½</t>
  </si>
  <si>
    <t>ueZnk ifj;kstuk ¼, vkbZ oh ih ½¼564½</t>
  </si>
  <si>
    <t>iapk;rhjkt laLFkkvksa esa LFkkukarfjr deZpkfj;ksa ds laLFkkiu O;; gsrq lgk;rk¼2872½</t>
  </si>
  <si>
    <t>ijou ifj;kstuk¼570½</t>
  </si>
  <si>
    <t>ikoZrh cka/k¼2128½</t>
  </si>
  <si>
    <t>iwohZ jktLFkku ugj ifj;kstuk ¼okf.kfT;d ½¼2495½</t>
  </si>
  <si>
    <t>chlyiqj ifj;kstuk¼567½</t>
  </si>
  <si>
    <t>euksgjFkkuk] ifj;kstuk¼597½</t>
  </si>
  <si>
    <t>ekgh ifj;kstuk¼566½</t>
  </si>
  <si>
    <t>eq[; flapkbZ ifj;kstukvksa dk iquthZohdj.k@mUu;u@vk/kqfudhdj.k@uohuhdj.k ¼okf.kfT;d½¼2000½</t>
  </si>
  <si>
    <t>estk ifj;kstuk¼2129½</t>
  </si>
  <si>
    <t>;equk ty ifj;kstuk¼562½</t>
  </si>
  <si>
    <t>jktx&lt;+ ifj;kstuk¼598½</t>
  </si>
  <si>
    <t>jktLFkku fjoj csflu ,oa ty lalk/ku vk;kstuk çkf/kdj.k dks vuqnku¼2361½</t>
  </si>
  <si>
    <t>y?kq flapkbZ dk;Z ¼Qksj okVj d‚lsIV½¼2327½</t>
  </si>
  <si>
    <t>y?kq flapkbZ dk;ksZ dk foLrkj@uohuhdj.k@vk/kqfudhdj.k609½</t>
  </si>
  <si>
    <t>y?kq flapkbZ fuekZ.k dk;Z ¼ukckMZ½¼608½</t>
  </si>
  <si>
    <t>yglh ifj;kstuk ¼ukckMZ½¼596½</t>
  </si>
  <si>
    <t>losZ{k.k¼580½</t>
  </si>
  <si>
    <t>flapkbZ çca/k ,oa çf'k{k.k dsUæ¼579½</t>
  </si>
  <si>
    <t>lkse&amp; deyk&amp; vEck ifj;kstuk¼584½</t>
  </si>
  <si>
    <t>gkbZ ysoy dSuky v‚u ukaxfy;k fidvi fo;j ¼okf.kfT;d½¼2682½</t>
  </si>
  <si>
    <t>gkfFk;k nsg ifj;kstuk¼601½</t>
  </si>
  <si>
    <t>uxjh; fodkl ,oa vkoklu foHkkx] t;iqj¼85½</t>
  </si>
  <si>
    <t>ty laj{k.k midj fuf/k ls lapkfyr ;kstuk,a¼2860½</t>
  </si>
  <si>
    <t>LoPN Hkkjr fe'ku¼2443½</t>
  </si>
  <si>
    <t>Hkw&amp;ty foHkkx] tks/kiqj¼64½</t>
  </si>
  <si>
    <t xml:space="preserve"> Hkw&amp;ty foHkkx ds }kjk lEikfnr y?kq flapkbZ fuekZ.k dk;Z610½</t>
  </si>
  <si>
    <t>eq[; vfHk;ark] bfUnjk xka/kh ugj ifj;kstuk] chdkusj¼207½</t>
  </si>
  <si>
    <t>daojlsu fy¶V ;kstuk¼1340½</t>
  </si>
  <si>
    <t>dksyk;r fy¶V ;kstuk¼1322½</t>
  </si>
  <si>
    <t>xtusj fy¶V ;kstuk¼1321½</t>
  </si>
  <si>
    <t>pkS- dqEHkkjke vk;Z fy¶V ¼uksgj ekgok½ ¼2461½</t>
  </si>
  <si>
    <t>M‚- dj.kh flag fyiV ¼dksyk;r fy¶V½ ¼2463½</t>
  </si>
  <si>
    <t>uksgj&amp;lkok fy¶V ;kstuk¼1320½</t>
  </si>
  <si>
    <t>iUuk yky ck:iky fy¶V ¼xtusj fy¶V½ ¼2462½</t>
  </si>
  <si>
    <t>iksdj.k fy¶V ;kstuk¼1324½</t>
  </si>
  <si>
    <t>Qyksnh fy¶V ;kstuk¼1323½</t>
  </si>
  <si>
    <t>ckaxM+l fy¶V ;kstuk¼1325½</t>
  </si>
  <si>
    <t>bfUnjk xka/kh ugj ifj;kstuk] chdkusj &amp; funs'ku o ç'kklu¼1498½</t>
  </si>
  <si>
    <t>vixzMs'ku v‚Q b.MLVªh;y b¶Y;w,aV eSustesaV flLVe v‚Q jhdks b.MLVªh;y ,fj;k] fHkokMh¼2726½</t>
  </si>
  <si>
    <t>jkT; ty lalk/ku v;kstuk foHkkx] t;iqj¼89½</t>
  </si>
  <si>
    <t>cka/k iquokZl ,oa lq/kkj ifj;kstuk¼2761½</t>
  </si>
  <si>
    <t>jkT; ty lalk/ku vk;kstuk foHkkx ls lEcf/kr dk;Z¼2899½</t>
  </si>
  <si>
    <t>jkT; egHkkfxrk flapkbZ dk;ZØe ¼;wjksfi;u deh'ku½¼604½</t>
  </si>
  <si>
    <t>flafpr {ks= fodkl foHkkx] vejflag tjlku]fl)eq[k] uksgj ¼75½</t>
  </si>
  <si>
    <t>vej flag tlkuk ifj;kstuk¼625½</t>
  </si>
  <si>
    <t>Hkk[kM+k ugj ifj;kstuk¼1654½</t>
  </si>
  <si>
    <t>fl) eq[k uksgj ifj;kstuk¼626½</t>
  </si>
  <si>
    <t>flafpr {ks= fodkl foHkkx] b-xk-u-i-] chdkusj ¼72½</t>
  </si>
  <si>
    <t>—f"k foLrkj &amp; bfUnjk xka/kh ugj ifj;kstuk&amp;f}rh; pj.k1342½</t>
  </si>
  <si>
    <t>flafpr {ks= fodkl foHkkx] pEcy] dksVk¼73½</t>
  </si>
  <si>
    <t>vuqdwyh ijd¼1506½</t>
  </si>
  <si>
    <t>pEcy {ks= dk fodkl¼619½</t>
  </si>
  <si>
    <t>pEcy {ks= dk fodkl &amp; ty çca/k esa tu lgHkkfxrk¼949½</t>
  </si>
  <si>
    <t>pEcy {ks= dk fodkl &amp; funs'ku ,oa ç'kklu¼1343½</t>
  </si>
  <si>
    <t>pEcy nkfguh eq[; ugj ¼551½</t>
  </si>
  <si>
    <t>pEcy ckbZ eq[; ugj¼1317½</t>
  </si>
  <si>
    <t>funs'kd ,oa ç'kklu&amp;vk;kstuk i;Zos{k.k¼1844½</t>
  </si>
  <si>
    <t>flafpr {ks= fodkl foHkkx] chlyiqj ¼Vkad½&amp;155</t>
  </si>
  <si>
    <t xml:space="preserve"> chlyiqj {ks= dk fodkl&amp;627</t>
  </si>
  <si>
    <t>flafpr {ks= fodkl foHkkx] lfpoky;¼71½</t>
  </si>
  <si>
    <t>flafpr {ks= fodke] ¼lfpoky;½¼729½</t>
  </si>
  <si>
    <t>14osa foÙk vk;ksx ds rgr vuqnku¼2563½</t>
  </si>
  <si>
    <t>ty ,oa flojst ifj;kstuk¼1377½</t>
  </si>
  <si>
    <t>ty laj{k.k midj fuf/k esa lapkfyr ;kstuk,a¼2860½</t>
  </si>
  <si>
    <t>tyçnk; ;kstuk¼2849½</t>
  </si>
  <si>
    <t>jktLFkku &gt;hy fodkl çkf/kdj.k¼2343½</t>
  </si>
  <si>
    <t>jkT;&amp;fou vk;ksx dh flQkfj'kksa ds vUrxZr LFkkuh; fudk;ksa dks vuqnku¼253½</t>
  </si>
  <si>
    <t>lhojstykbu dh lkQ lQkbZ¼2766½</t>
  </si>
  <si>
    <t>lhojst 'kks/ku la;a= ¼1767½</t>
  </si>
  <si>
    <t>LoPN Hkkjr fe'ku¼2335½</t>
  </si>
  <si>
    <t xml:space="preserve"> 'kgjh {ks= esa is; ty iwfrZ ¼2169½</t>
  </si>
  <si>
    <t xml:space="preserve"> 'kgjh tu lgHkkfxrk ;kstuk¼269½</t>
  </si>
  <si>
    <t>lHkh ds fy, fdQk;rh] Hkjkslsean] lrr~ vkSj vk/kqfud ÅtkZ dh miyC/krk lqfuf'pr djuk</t>
  </si>
  <si>
    <t>m|ku foHkkx] t;iqj ¼23½</t>
  </si>
  <si>
    <t>ÅtkZ foHkkx ¼vkj-ch-ih-,u-,y-] vkj-ch-;w-,u-,y-] ts-oh-oh-,u-,y-] ,-ch-oh-,u-,y-] ts-Mh-oh-oh-,u-,y] vkj-;h-oh-vu-,y-] vkj-oh-oh-,u-,y ¼125½</t>
  </si>
  <si>
    <t>vtesj fofÙk; lq–&lt;hdj.k gsrq lq/kkjksa dks ykxw djus ds fy, fo'o cSad ls lgk;rk ¼_.k½¼2406½</t>
  </si>
  <si>
    <t>—f"k miHkksäkvksa dks fo|qr njksa esa jkgr çnku djus gsrq çR;{k ykHk gLrkUr.k ds ek/;e ls lgk;rk¼2917½</t>
  </si>
  <si>
    <t>vtesj fo|qr forj.k fuxe fyfeVsM esa fofu;kstu¼1292½</t>
  </si>
  <si>
    <t>—f"k fo|qr forj.k fuxe dks lgk;rk¼2945½</t>
  </si>
  <si>
    <t>—f"k fo|qr forj.k fuxe esa fuos'k¼2946½</t>
  </si>
  <si>
    <t>fxzM ls tqM+s gq;s iEe lsaVks ds lkSj ÅthZdj.k gsrq dqlqe ;kstuk ds vUrxZr lgk;rk¼2916½</t>
  </si>
  <si>
    <t>t;iqj fofu; eq–&lt;hdj.k gsrq lq/kkjksa dks ykxw djus ds fy, fo'o cSad ls lgk;rk ¼_.k½¼2400½</t>
  </si>
  <si>
    <t>t;iqj fo|qr forj.k fuxe fyfeVsM esa fofu;kstu¼1290½</t>
  </si>
  <si>
    <t>tks/kiqj fofÙk; lq–&lt;hdj.k gsrq lq/kkjksa dks ykxw djus ds fy, fo'o cSad ls lgk;rk ¼_.k½¼2403½</t>
  </si>
  <si>
    <t>tks/kiqj fo|qr forj.k fuxe fyfeVsM esa fofu;kstu¼1291½</t>
  </si>
  <si>
    <t>jktLFkku v{k; ÅtkZ çlkj.k fuos'k dk;ZØe ,-Mh-ch-½¼2265½</t>
  </si>
  <si>
    <t>jktLFkku baVªk&amp;LVsV Vªkalfe'ku flLVe ds fnu iks"k.k gsrq xzhu ,uthZ dksfjMksj ifj;kstuk ¼ds-,Q-MCY;w½¼2330½</t>
  </si>
  <si>
    <t>fo|qr dEifu;ksa dks vU; lgk;rk¼2954½</t>
  </si>
  <si>
    <t>fo|qr pksjh ds vijk/k ds çFkeu dh jkf'k ds fo#) vuqnku¼2623½</t>
  </si>
  <si>
    <t>fo|qr njs ugh c&lt;+kus gsrq vuqnku ¼2621½</t>
  </si>
  <si>
    <t>fo|qr fuxeksa dks O;kt vuqnku gsrq lgk;rk ¼2882½</t>
  </si>
  <si>
    <t>fo|qr çHkkj ds çfr lgk;rk¼2944½</t>
  </si>
  <si>
    <t>fo|qr forj.k dks jktLo ?kkVs dh çfriwfrZ gsrq vuqnku¼2883½</t>
  </si>
  <si>
    <t>ok;ks¶;wy çkf/kdj.k] xzkeh.k fodkl ,oa iapk;rh jkt foHkkx] t;iqj 223½</t>
  </si>
  <si>
    <t>jktLFkku v{k; mtkZ fuxe] t;iqj¼93½</t>
  </si>
  <si>
    <t>xzkeh.k {ks=ksa esa lkSj ÅtkZ fo/kqrfrdj.k¼2267½</t>
  </si>
  <si>
    <t>jktLFkku mtkZ fu;ked vk;ksx] t;iqj¼124½</t>
  </si>
  <si>
    <t xml:space="preserve">lHkh ds fy, lrr] lekos'kh vkSj la/kkj.kh; vkfFkZd fodkl] iw.kZ vkSj ykHkdkjh jkstxkj vkSj mfpr dk;Z dks cM+kok </t>
  </si>
  <si>
    <t>dsaæh; foÙk vk;ksx }kjk vuq'kafur vuqnku us xaHkkfyr ;kstuk,a¼2929½]</t>
  </si>
  <si>
    <t>vfHkys[kkxkj foHkkx] chdkusj¼186½</t>
  </si>
  <si>
    <t>vfHkys[kkxkj&amp;eq[;ky;¼122½</t>
  </si>
  <si>
    <t xml:space="preserve"> ekSykuk vcqy dyke vktkn vjch Qkjlh 'kks/k laLFkku] Vksd¼112½</t>
  </si>
  <si>
    <t>ekSykuk vcqy dyke vktkn vjch Qkjeh 'kks/k laLFkku] Vksd esa vk/kqfudhdj.k] uohuhdj.k ,oa mUu;u dk;Z ¼97½</t>
  </si>
  <si>
    <t xml:space="preserve"> jktLFkku vYi la[;d for ,oa fodkl lgdkjh fuxe dks lgk;rk ¼vkj-,e-,Q-Vh-eh-eh209½</t>
  </si>
  <si>
    <t>vkfFkZd ,oa lkaf[;dh foHkkx] t;iqj¼62½</t>
  </si>
  <si>
    <t>;ax bZVlZ çksxzke¼2379½</t>
  </si>
  <si>
    <t>Hkkek'kkg jkstxkj l`tu ;kstuk¼2380½</t>
  </si>
  <si>
    <t>eq[;ea=h Lokoyacu ;kstuk¼2082½</t>
  </si>
  <si>
    <t>jktLFkku baosLVesV çeks'ku Ldhe ¼2299½</t>
  </si>
  <si>
    <t>jsftax ,.M ,sDehusjsfVax ,e,e,ebZ çksMfDVfoVh çksxzke ¼jsEi½¼2927½</t>
  </si>
  <si>
    <t>y?kq m|ksxksa dks iwath fofu;kstu gsrq egk;rk¼678½</t>
  </si>
  <si>
    <t>yo.k etnwjksa ds fy, dY;k.k ;kstuk¼1024½</t>
  </si>
  <si>
    <t>LVkVZ vi gsrq lhM euh¼2948½</t>
  </si>
  <si>
    <t>,l-th-,l-ckbZ] xzkeh.k fodkl ,oa iapk;rh jkt foHkkx¼217½</t>
  </si>
  <si>
    <t xml:space="preserve"> jk"Vªh; xzkeh.k vkfFkZd :ikarj.k ifj;kstuk¼2729½</t>
  </si>
  <si>
    <t>xzkeh.k xSj —f"k fodkl vf/kdj.k ¼:Mk½] t;iqj¼181½</t>
  </si>
  <si>
    <t>ikeh.k xSjfi folkxfHkdj.k ¼7½¼680½</t>
  </si>
  <si>
    <t>tokgj dyk dsUæ] t;iqj¼113½</t>
  </si>
  <si>
    <t>tokgj dyk dsUæ¼114½</t>
  </si>
  <si>
    <t>i;ZVu çf'k{k.k gsrq esaVj v‚Q ,Dlhysal] mn;iqj¼2354½</t>
  </si>
  <si>
    <t>fodykaxksa dks jkstxkj ds fy, jkT; Lrjh; iqjLdkj¼337½</t>
  </si>
  <si>
    <t>,sfrgkfld Hkouksa ,oa Lekjdksa ij ifjçnhfIr ¼740½</t>
  </si>
  <si>
    <t>xzkeh.k i;ZVu dk fodkl¼744½</t>
  </si>
  <si>
    <t>i;ZVd lgk;rk cy¼2645½</t>
  </si>
  <si>
    <t>i;ZVd lwpuk vkSj çpkj¼739½</t>
  </si>
  <si>
    <t>i;ZVu LFkyksa dk fodkl¼742½</t>
  </si>
  <si>
    <t>i;ZVu gsrq lwpuk çkS|ksfxdh ifj;kstuk¼741½</t>
  </si>
  <si>
    <t>jktLFkku i;ZVu fodkl fuxe dks lgk;rkFkZ vuqnku¼2848½</t>
  </si>
  <si>
    <t>jktLFkku esyk vk;kstu çkf/kdj.k ¼1097½</t>
  </si>
  <si>
    <t>fofHkUu i;ZVu xfrfof/k;ksa ds fy, lgk;rk¼2934½</t>
  </si>
  <si>
    <t>Ldwy okfilh vfHk;ku¼2935½</t>
  </si>
  <si>
    <t>jktLFkku [kknh rFkk xzkeks|ksx cksMZ] t;iqj¼179½</t>
  </si>
  <si>
    <t>[kknh Iyktk¼2928½</t>
  </si>
  <si>
    <t>jktLFkku [kknh ,oa xzkeks|ksx cksMZ¼658½</t>
  </si>
  <si>
    <t>jktLFkku jkT; gkFkdj?kk fodkl fuxe] t;iqj¼178½</t>
  </si>
  <si>
    <t xml:space="preserve"> jktLFkku jkT; gFkdj?kk fodkl fuxe ¼650½</t>
  </si>
  <si>
    <t>jktLFkku y?kq m|ksx fuxe] t;iqj¼182½</t>
  </si>
  <si>
    <t>jktLFkku y?kq m|ksx fuxe¼jktlhdks½675½</t>
  </si>
  <si>
    <t>jktLFkku foÙk fuxe] t;iqj¼176½</t>
  </si>
  <si>
    <t>;qok m|ferk çksRlkgu ;kstuk¼2109½</t>
  </si>
  <si>
    <t xml:space="preserve"> 'kgjh {ks= esa ØsfMV dkMZ ;kstuk¼2947½</t>
  </si>
  <si>
    <t>jkstxkj lsok foHkkx ,oa vkjeksy] t;iqj¼135½</t>
  </si>
  <si>
    <t>ç/kkuea=h dkS'ky fodkl ;kstuk ¼2777½</t>
  </si>
  <si>
    <t>eq[;ea=h dkS'ku vuqnku ;kstuk¼2507½</t>
  </si>
  <si>
    <t>eq[;ea=h ;qok lEcy ;kstuk¼2733½</t>
  </si>
  <si>
    <t>jktLFkku dkS'ky fe'ku¼2776½</t>
  </si>
  <si>
    <t>jk"Vªh; dSfj;j lsok ikjs;kstuk ¼jkstxkj dk;kZy; ds fy, fe'ku eksM ifj;kstuk½¼2531½</t>
  </si>
  <si>
    <t>jkstxkj dk;kZy; Hkou¼796½</t>
  </si>
  <si>
    <t>jkstxkj esyk¼327½</t>
  </si>
  <si>
    <t>ladYi ;kstuk¼2778½</t>
  </si>
  <si>
    <t>okf.kfT;d dj foHkkx] t;iqj¼69½</t>
  </si>
  <si>
    <t xml:space="preserve"> ca/kqvk etnwjksa dk iquokZl ¼325½</t>
  </si>
  <si>
    <t>laHkkxh; ,oa ftyk Je dk;kZy; Hkou ¼398½</t>
  </si>
  <si>
    <t>Je &amp; eq[; dk;kZy; Hkou¼397½</t>
  </si>
  <si>
    <t>deZpkfj;ksa dk çf'k{k.k¼2879½</t>
  </si>
  <si>
    <t>dk;ZdrkZvksa dk çf'k{k.k¼2880½</t>
  </si>
  <si>
    <t>dksj cSafdax¼1737½</t>
  </si>
  <si>
    <t>foHkkxh; deZpkfj;ksa dks çf'k{k.k¼497½</t>
  </si>
  <si>
    <t>lesfdr lgkdkfjrk fodkl ifj;kstuk¼502½</t>
  </si>
  <si>
    <t>lgdkfjrk d‚Eiysde Hkou ¼789½</t>
  </si>
  <si>
    <t>lgdkfjrk esa bZ&amp;xousZe¼1468½</t>
  </si>
  <si>
    <t>lgdkjh lk[k laLFkkvksa dks O;kt gsrq vuqnku499½</t>
  </si>
  <si>
    <t>vuqlwfpr tutkfr;ksa ds fy;s eq[;ea=h fo'ks"k ;ksX;tu lEeku isa'ku ;kstuk¼2421½</t>
  </si>
  <si>
    <t>jkT; Lrjh; iqjLdkj forj.k lekjksg ¼370½</t>
  </si>
  <si>
    <t>lkekftd U;k; ,oa vf/kdkfjrk foHkkx dk Hkou ¼319½</t>
  </si>
  <si>
    <t>lwpuk çkS|ksfxdh ,oa lapkj foHkkx] t;iqj¼68½</t>
  </si>
  <si>
    <t>LVkVZ vi¼2626½</t>
  </si>
  <si>
    <t>jktLFkku uxj ikfydk ¼v/khuLFk ,oa ea=kyf;d½ lsok p;u vk;ksx¼2055½</t>
  </si>
  <si>
    <t>leqRFkku'khy volajpuk dk fuekZ.k djuk] lekos'kh vkSj la/kkj.kh; vkS|ksxhdj.k dks c&lt;+kok nsuk</t>
  </si>
  <si>
    <t>vYi la[;d ekeykr foHkkx] t;iqj ¼58½</t>
  </si>
  <si>
    <t>jk"Vªh; vYila[;d foÙk ,oa fodkx lgdkjh fuxe dks va'k iwath ¼,u-,e-,Q-Mh-lh-eh-½¼1068½</t>
  </si>
  <si>
    <t>ftyk vkS|ksfxd dsUæksa ds fy, Hkou¼694½</t>
  </si>
  <si>
    <t>funs'ku vkSj çorZu ¼669½</t>
  </si>
  <si>
    <t>jktLFkku vkS|ksfxd ,oa funs'k lao/kZu uhfr 2010 ds vUrxZr vUrjk"Vªh; O;kikj esyksa esa Hkkx ysus gsrq LVky fdjk;k¼1261½</t>
  </si>
  <si>
    <t>jktLFkku peZ gLrf'kYi fodkl ,oa vk/kqfudhdj.k ;kstuk ¼1837½</t>
  </si>
  <si>
    <t>jktLFkku fuos'k çksRlkgu ;kstuk 2019¼2924½</t>
  </si>
  <si>
    <t>jk"Vªh; ,oa vUrjk"Vªh; O;kikj esyksa esa Hkkxhnkfj¼614½</t>
  </si>
  <si>
    <t>y?kq m|ksxksa dks çkS|ksfxdh mUu;u¼643½</t>
  </si>
  <si>
    <t>lewg fodkl¼645½</t>
  </si>
  <si>
    <t>lw{e] y?kq vkSj e/;e m|e uhfr&amp;2015¼2304½</t>
  </si>
  <si>
    <t>,l-,-ih] xzkeh.k fodkl ,oa iapk;rh jkt foHkkx¼218½</t>
  </si>
  <si>
    <t>dkj[kkuk ,oa ck;ylZ foHkkx] t;iqj¼133½</t>
  </si>
  <si>
    <t>jktQsc iksVZy ds fy, vkbZVh ifj;kstuk¼2728½</t>
  </si>
  <si>
    <t>[kku ,oa Hkw&amp;foKku foHkkx] mn;iqj¼129½</t>
  </si>
  <si>
    <t>[kfutksa dh xgu [kkst ,oa losZ{k.k ¼689½</t>
  </si>
  <si>
    <t>fnYyh eqEcbZ b.MLVªh;y d‚fjMksj ¼DMIC½ Jaipur¼272½</t>
  </si>
  <si>
    <t>fnYyh &amp;eqEcbZ.MfLVªij dksjhMksj¼2301½</t>
  </si>
  <si>
    <t>funs'kky; ukxfjd ou foHkkx] t;iqj¼249½</t>
  </si>
  <si>
    <t>funs'kky;] fu%'kä ds Hkou dk fuekZ.k¼1396½</t>
  </si>
  <si>
    <t>lEHkkxh; eq[;ky;ksa ij ekufed foeafnrksa ds fy, iquokZl Hkou dk fuekZ.k¼1394½</t>
  </si>
  <si>
    <t>isVªksfy;e funs'kky;] t;iqj 149½</t>
  </si>
  <si>
    <t>Hkw&amp;çcU/k foHkkx] t;iqj¼50½</t>
  </si>
  <si>
    <t>[kknh dh fcØh ij fjcsV¼2864½</t>
  </si>
  <si>
    <t>jktLFkku [kknh rFkk xzkeks|ksx cksMZ laLFkkiu ,oa ç'kkefud O;;¼2863½</t>
  </si>
  <si>
    <t>jktLFkku jktLFkku 'kgjh vk/kkjHkwr fcdkl ifj;kstuk¼240½</t>
  </si>
  <si>
    <t>vkj-;w-vkbZ-Mh-ih- r`rh; pj.k ds ek/;e ls çe[k 'kgjksa dk fodkl¼2391½</t>
  </si>
  <si>
    <t>jktLFkku 'kgjh vk/kkjHkwr fodkl dk;ZØe ¼vkj ;w vkbZ Mh ih½&amp; çFke pj.k¼273½</t>
  </si>
  <si>
    <t>jktLFkku 'kgjh {ks= fodkl fofu;kstu dk;ZØe ¼vkj ;w vkbZ ,l Vh ih½ ¼vkj ;w vkbZ Vh ih&amp; f}rh; pj.k½¼274½</t>
  </si>
  <si>
    <t xml:space="preserve"> jktLFkku jkT; vkS|ksfxd fodkl ,oa fofu;kstu fuxe fy- ¼jhdks½] t;iqj ¼177½</t>
  </si>
  <si>
    <t>dsaæh; foÙk vk;ksx }kjk vuq'kaflr vuqnku es lpkfyr ;kstuk,a¼2529½</t>
  </si>
  <si>
    <t>fLiuQsM¼503½</t>
  </si>
  <si>
    <t xml:space="preserve"> ds'k dyk cksMZ¼2508½</t>
  </si>
  <si>
    <t>ftyk Lrjh; ç'kklfud Hkou fuekZ.k¼1951½</t>
  </si>
  <si>
    <t xml:space="preserve"> eq[;ea=h gquj fodkl ;kstuk¼1386½</t>
  </si>
  <si>
    <t xml:space="preserve"> jktLFkku vU; fiNM+k oxZ foÙk ,oa fodkl lgdkjh fuxe dks vuqnku¼2570½</t>
  </si>
  <si>
    <t>lkekftd U;k; ,oa vf/kdkfjrk foHkkx dk Hkou¼800½</t>
  </si>
  <si>
    <t>lkoZtfud fuekZ.k foHkkx] t;iqj¼87½</t>
  </si>
  <si>
    <t>vUrjkZT;h; lM+ds ¼721½</t>
  </si>
  <si>
    <t>dEI;wVjhdj.k¼22½</t>
  </si>
  <si>
    <t>dsaæh; lM+d fuf/k ls iksf"kr lM+dsa ¼1345½</t>
  </si>
  <si>
    <t>dsUæh; lM+d fuf/k¼703½</t>
  </si>
  <si>
    <t>dsUæh; lM+d fuf/k ls varj.k¼1346½</t>
  </si>
  <si>
    <t>xzkeh.k lM+dsa ¼714½</t>
  </si>
  <si>
    <t>futh tuegHkkfxrk ¼ih-ih-ih-½ esa lM+dksa dk fuekZ.k¼2249½</t>
  </si>
  <si>
    <t>funs'ku ,oa ç'kklu ¼eq[;ky;½¼2474½</t>
  </si>
  <si>
    <t>ç/kkuea=h xzke lMd ;kstuk¼2211½</t>
  </si>
  <si>
    <t>Hkwfe vokfIr¼lkekU;½¼708½</t>
  </si>
  <si>
    <t>jktLFkku jktekxZ fodkl ifj;kstuk&amp;1 ¼,-Mh-ch-½¼2428½</t>
  </si>
  <si>
    <t>jktLFkku jktekxZ fodkl ifj;kstuk&amp;11 ¼fo'o cSad½¼2429½</t>
  </si>
  <si>
    <t>jktLFkku lMd {ks= vk/kqfudhdj.k ifj;kstuk&amp;bZ-,-ih-&amp;fo'o cSad¼2180½</t>
  </si>
  <si>
    <t>jkT; jktekxZ¼706½</t>
  </si>
  <si>
    <t>jkT; lM+d fodkl fuf/k¼702½</t>
  </si>
  <si>
    <t>jkT; lM+d fodkl fuf/k es varj.k¼1348½</t>
  </si>
  <si>
    <t>jkT; lM+d fodkl fuf/k ls iksf"kr lM+dsa ¼1347½</t>
  </si>
  <si>
    <t>jk"Vªh; jkt/kkuh {ks= esa lM+dksa dk fuekZ.k¼2473½</t>
  </si>
  <si>
    <t>yksd fuekZ.k foHkkx Hkou ¼1371½</t>
  </si>
  <si>
    <t>lM+dksa dk la/kkj.k] th.kksZ)kj ,oa iqu#)kj¼2953½</t>
  </si>
  <si>
    <t>lhek lM+dsa¼1264½</t>
  </si>
  <si>
    <t>LFkkuh; fudk; foHkkx¼2058½</t>
  </si>
  <si>
    <t>jk"Vªksa ds vanj vkSj muds chp vlekurk dks de djuk</t>
  </si>
  <si>
    <t>Mkax {ks= fodkl¼546½</t>
  </si>
  <si>
    <t>exjk {ks= fodkl¼547½</t>
  </si>
  <si>
    <t>esokr {ks= fodkl¼544½</t>
  </si>
  <si>
    <t>dkjkxkj foHkkx] t;iqj¼101½</t>
  </si>
  <si>
    <t xml:space="preserve"> canh ,oa deZpkjh dY;k.k ;kstuk¼2869½</t>
  </si>
  <si>
    <t>dkfeZd foHkkx ¼'kklu lfpoky;] jkT; vk;kstuk e'khujh] jktLFkku vk;kstuk cksMZ lfgr½] t;iqj¼52½</t>
  </si>
  <si>
    <t>fnoaxr deZpkfj;ksa ds vfHkHkkodksa dks vuqxzg Hkqxrku gsrq vuqnku¼2855½</t>
  </si>
  <si>
    <t>cYcksa ls ihfM+r O;fÙk;ksa dks lgk;rk¼2866½</t>
  </si>
  <si>
    <t>ekuokf/kdkj vk;ksx dh flQkfj'kksa ds vuqlkj ihfM+r O;fä;ksa dks lgk;rk¼2865½</t>
  </si>
  <si>
    <t>x`g ¼xzqi 2½ foHkkx] lfpoky;¼206½</t>
  </si>
  <si>
    <t>tutkfr {ks= fodkl foHkkx] mn;iqj¼59½</t>
  </si>
  <si>
    <t>vuqlwfpr tutkfr dY;k.k fuf/k varxZr vuqlwfpr tutkfr vk;ksx¼2094½</t>
  </si>
  <si>
    <t>[kSjok gsrq lgk;rk ;kstuk¼2678½</t>
  </si>
  <si>
    <t>tutkfr dY;k.k fuf/k ds varxZr vuqlwfpr {ks= es tutkfr 'kks/k ,oa çf'k{k.k laLFkku ¼Vh]vkj-vkbZ-½ dk lq–&lt;hdj.k¼2163½</t>
  </si>
  <si>
    <t>tutkfr dY;k.k fuf/k ds vUrxZr vuqlwfpr {ks= ds d‚yst Nk=koklksa dk lapkyu¼1516½</t>
  </si>
  <si>
    <t>tutkfr dY;k.k fuf/k ds vUrxZr vuqlwfpr {ks= ds ek/;fed f'k{kk Lrj ds Nk=&amp;Nk=kvksa dks 'kS{kf.kd mRçsjd¼1515½</t>
  </si>
  <si>
    <t>tutkfr dY;k.k fuf/k ds vUrxZr vuqlwfpr {ks= ds ek¡&amp;ckM+h dsUæ Hkou dk fuekZ.k¼1629½</t>
  </si>
  <si>
    <t>tutkfr dY;k.k fuf/k ds vUrxZr vuqlwfpr {ks= esa vkoklh; fo|ky;ksa dk lapkyu¼1514½</t>
  </si>
  <si>
    <t>tutkfr dY;k.k fuf/k ds vUrxZr vuqlwfpr {ks= esa dFkksM+h fodkl ifj;kstuk¼1598½</t>
  </si>
  <si>
    <t>tutkfr dY;k.k fuf/k ds vUrxZr vuqlwfpr {ks= esa [ksy Nk=koklksa dk lapkyu¼1513½</t>
  </si>
  <si>
    <t>tutkfr dY;k.k fuf/k ds vUrxZr vuqlwfpr {ks= esa Nk=kokl Hkou¼970½</t>
  </si>
  <si>
    <t>tutkfr dY;k.k fuf/k ds vUrxZr vuqlwfpr {ks= esa tutkrh; O;fä;ksa dks jkstxkj gsrq çf'k{k.k¼1058½</t>
  </si>
  <si>
    <t>tutkfr dY;k.k fuf/k ds vUrxZr vuqlwfpr {ks= esa Vh-vkj-vkbZ- ds ek/;e ls vuf'k{k.k ¼dksfpax½¼1558½</t>
  </si>
  <si>
    <t>tutkfr dY;k.k fuf/k ds vUrxZr vuqlwfpr {ks= esa ifCyd Ldwyksa dk lapkyu¼1512½</t>
  </si>
  <si>
    <t>tutkfr dY;k.k fuf/k ds vUrxZr vuqefpr {ks= esa ek &amp; ckMhdsUæksa dk lapkyu¼1511½</t>
  </si>
  <si>
    <t>tutkfr dY;k.k fuf/k ds vUrxZr d{kk 1 ls 5 rd ds lgfj;k Nk=&amp;Nk=kvksa dks 'ks{kf.kd mRçsjd¼1568½</t>
  </si>
  <si>
    <t>tutkfr dY;k.k fuf/k ds vUrxZr dk;kZy; vk;qx r] tutkfr {ks=h; fodkl dk ç'kklfud O;;¼132½</t>
  </si>
  <si>
    <t>tutkfr dY;k.k fuf/k ds vUrxZr dk;kZy; mi'kkeu lfpo] tutkfr {ks=h; fodkl t;iqj dk ç'kklfud O;; ¼293½</t>
  </si>
  <si>
    <t>tutkfr dY;k.k fuf/k ds vUrxZr dk;kZy; Hkouksa dk fuekZ.k ,oa uohuhdj.k e; tujsVj lsV¼1623½</t>
  </si>
  <si>
    <t>tutkfr dY;k.k fuf/k ds vUrxZr fc[kjs {ks= ds Nk=koklksa dk fuekZ.k ,oa uohuhdj.k¼1650½</t>
  </si>
  <si>
    <t>tutkfr dY;k.k fuf/k ds vUrxZr fc[kjs {ks= ds ek/;fed f'k{kk Lrj ds Nk=&amp;Nk=kvksa dks 'kS{kf.kd mRçsjd¼¼1601½</t>
  </si>
  <si>
    <t>tutkfr dY;k.k fuf/k ds vUrxZr fc[kjs {ks= esa Nk=koklksa dk lapkyu¼1595½</t>
  </si>
  <si>
    <t>tutkfrdY;k.k fuf/k ds vUrxZr ekrk {ks= ds vH;fFkZ;ksa dks ih-,e-Vh-@ih-bZ-Vh-@vkbZ-vkbZ-Vh] vkfn dh ços'k ifj{kk gsrq vuqf'k{k.k ¼dksfpax½¼1572½</t>
  </si>
  <si>
    <t>tutkfr dY;k.k fuf/k ds vUrxZr ekMk {ks= ds vkJe Nk=koklksa dk lapkyu¼1564½</t>
  </si>
  <si>
    <t>tutkfr dY;k.k fuf/k ds vUrxZu ekMk {ks= ds egkfo|ky; Lrj ds Nk=&amp;Nk=kvksa dks 'kS{kf.kd mRçsjd¼1567½</t>
  </si>
  <si>
    <t>tutkfr dY;k.k fuf/k ds vUrxZr ekMk {ks= ds ek/;fed f'k{kk Lrj ds Nk=&amp;Nk=kvksa dks 'kS{kf.kd mRçsjd¼1569½</t>
  </si>
  <si>
    <t>tutkfr dY;k.k fuf/k ds vUrxZr ekMk {ks= ds fy, funs'ku ,oa ç'kklu ¼1573½</t>
  </si>
  <si>
    <t>tutkfr dY;k.k fuf/k ds vUrxZr ekMk {ks= esa vkoklh; fo|ky;ksa dk lapkyu ¼1565½</t>
  </si>
  <si>
    <t>tutkfr dY;k.k fuf/k ds vUrxZr ekMk {ks= esa ek ckM+h dsUæ lapkyu¼1829½</t>
  </si>
  <si>
    <t>tutkfr dY;k.k fuf/k ds vUrxZr lewg {ks= esa egkfo|ky; Lrj ds Nk=&amp;Nk=kvksa dks 'kS{kf.kd mRçsjd ¼581½</t>
  </si>
  <si>
    <t>tutkfr dY;k.k fuf/k ds vUrxZr lewg {ks= ds ek/;fed f'k{kk Lrj ds Nk=&amp;Nk=kvksa dks 'kS{kf.kd mRçsjd¼1582½</t>
  </si>
  <si>
    <t>tutkfr dY;k.k fuf/k ds vUrxZr lgfj;k {ks= ds vH;fFkZ;ksa dks ih-,e-Vh-@ih-bZ-Vh-@vkbZ-vkbZ-Vh- vkfn dh ços'k ijh{kk gsrq vuqf'k{k.k ¼dksfpax½¼1583½</t>
  </si>
  <si>
    <t>tutkfr dY;k.k fuf/k ds vUrxZr lgfj;k {ks= esa nq?kZVuk ,oa chekjh] e`R;q bR;kfn ij lgk;rk¼1586½</t>
  </si>
  <si>
    <t>tutkfr dY;k.k fuf/k ds vUrxZr lgfj;k {ks= ds ek/;fed f'k{kk Lrj ds Nk=&amp;Nk=kvksa dks 'kS{kf.kd mRçsjd ¼1571½</t>
  </si>
  <si>
    <t>tutkfr dY;k.k fuf/k ds vUrxZr lgfj;k {ks= esa ch-,M- ,oa ,l-Vh-lh- çf'k{k.k gsrq lgk;rk¼1580½</t>
  </si>
  <si>
    <t>tutkfr dY;k.k fuf/k ds vUrxZr lgfj;k tutkfr ds fy, vkoklh; fo|ky;ksa dk lapkyu¼1566½</t>
  </si>
  <si>
    <t>tutkfr dY;k.k fuf/k ds vUrxZr lgfj;k tutkfr ds fy, {k; jksx fu;a=.k dk;ZØe¼1584½</t>
  </si>
  <si>
    <t xml:space="preserve"> tutkfr dY;k.k fuf/k ds vUrxZr lgfj;k tutkfr ds fy, egkfo|ky; Lrj ds Nk=&amp;Nk=kvksa dks 'ks{kf.kd mRçsjd¼1575½</t>
  </si>
  <si>
    <t xml:space="preserve"> tutkfr dY;k.k fuf/k ds vUrxZr lgfj;k tutkfr gsrq ,-,u-,e- çf'k{k.k ds fy, lgk;rk¼1585½</t>
  </si>
  <si>
    <t>tutkfr dY;k.k fu/kh varxZr vuqlwfpr {ks= esa lM+d ,oa iqfy;k fuekZ.k¼2295½</t>
  </si>
  <si>
    <t xml:space="preserve"> tutkfr dY;k.k fuf/k dks vUrxZr lgfj;k tutkfr ds fy, Nk=koklksa dk lapkyu¼1607½</t>
  </si>
  <si>
    <t xml:space="preserve"> tutkfr dY;k.k fuf/k ds vUrxZr lgfj;k tutkfr ds fy, ek&amp;ckMh dsUæksa dk lapkyu¼1577½</t>
  </si>
  <si>
    <t>tutkfr dY;k.k fuf/k ds vUrxZr lgfj;kvksa gsrq ,dh—r fodkl ifj;kstuk¼1821½</t>
  </si>
  <si>
    <t xml:space="preserve"> tutkfr dY;k.k fu/kh varxZr ekMk {ks= esa cgqm)s'kh; Nk=kokl dk laLFkkiu ,oa lapkyu¼2294½</t>
  </si>
  <si>
    <t xml:space="preserve"> tutkfr 'kks/k ,oa çf'k{k.k laLFkku¼948½</t>
  </si>
  <si>
    <t xml:space="preserve"> /kkjk 275¼1½ vUrxZr fpfdRlk lqfo/kkvksa dk foLrkj] fuekZ.k ,oa uohuhdj.k¼2630½</t>
  </si>
  <si>
    <t xml:space="preserve"> tutkfr ckyd ckfydkvksa ds fy, dksfpax¼2817½</t>
  </si>
  <si>
    <t xml:space="preserve"> /kkjk 275¼1½ vUrxZr tutkfr {ks= esa LdkmV ,oa xkbZM dk;ZØe¼2627½</t>
  </si>
  <si>
    <t xml:space="preserve"> ç/kkuea=h dqlqe ;kstuk¼2836½</t>
  </si>
  <si>
    <t>/kkjk 275¼1½ vUrxZr eka ckM+h dsUæksa dk fuekZ.k] lqfo/kkvksa dk foLrkj ,oa uohuhdj.k¼2629½</t>
  </si>
  <si>
    <t xml:space="preserve"> Hkkjr ds lafo/kku ds vuqPNsn 275¼1½ varxZr vfHk;kaf=dh egkfo|ky; Hkou dk fuekZ.k ,oa uohuhdj.k¼1618½</t>
  </si>
  <si>
    <t>Hkkjr ds lafo/kku ds vuqPNsn 275¼1½ ds vUrxZr ,dyO; e‚My vkoklh; fo|ky; rFkk Nk=koklksa ,oa vkoklh; fo|ky;ksa ¼leLr {ks=½ dh ejEer rFkk vk/kqfudhdj.k¼1640½</t>
  </si>
  <si>
    <t>Hkkjr ds lafo/kku ds vuqPNsn 275¼1½ ds vUrxZr vkJe Nk=koklksa dk fuekZ.k ,oa uohuhdj.k¼1615½</t>
  </si>
  <si>
    <t>Hkkjr ds lafo/kku ds vuqPNsn 275¼1½ ds vUrxZr ,dyO; e‚My vkoklh; fo|ky;ksa dk fuekZ.k ,oa uohuhdj.k¼1621½</t>
  </si>
  <si>
    <t>Hkkjr ds lafo/kku ds vuqPNsn 275¼1½ ds vUrxZr [ksy Nk=koklksa dk fuekZ.k ,oa uohuhdj.k¼1635½</t>
  </si>
  <si>
    <t>Hkkjr ds lafo/kku ds vuqPNsn 275¼1½ ds vUrxZr ,dyO; e‚My vkoklh; fo|ky;ksa dk lapkyu¼1591½</t>
  </si>
  <si>
    <t>Hkkjr ds lafo/kku ds vuqPNsn 275¼1½ ds vUrxZr ifj;kstuk ewuhdj.k ¼1597½</t>
  </si>
  <si>
    <t>Hkkjr ds lafo/kku ds vuqPNsn 275¼1½ ds vUrxZr lkeqnkf;d Hkouksa dk fuekZ.k¼1630½</t>
  </si>
  <si>
    <t>kkjr ds lafo/kku ds vuqPNsn 275¼1½ ds vUrxZr jktdh; 'kS{kf.kd laLFkkvksa esa vfrfjä dejksa dk fuekZ.k¼1643½</t>
  </si>
  <si>
    <t>Hkkjr ds lafo/kku ds vuqPNsn 275¼1½ ds vUrxZr gS.M&amp;iEi LFkkiuk lfgr is;ty ;kstuk,a¼1626½</t>
  </si>
  <si>
    <t>eka ckM+h dsaæksa dk fuekZ.k ¼ukckMZ }kjk iksf"kr½¼2908½</t>
  </si>
  <si>
    <t>Hkkjrh; lafo/kku ds vuq- 275¼1; ds vUrxZr tutkfr Nk=koklksa o vkoklh; fo|ky;ksa esa [ksy lqfo/kkvksa dk fodkl¼1825½</t>
  </si>
  <si>
    <t>y?kq ou mit laxzg.k ds fy, U;wure leFkZu ewY; ;kstuk¼2758½</t>
  </si>
  <si>
    <t>fo-ds-l- ds vUrxZr vuqlwfpr {ks= esa dkS'ky fodkl ifj;kstuk¼1808½</t>
  </si>
  <si>
    <t>fo-ds-l- ds vUrxZr ekMk {ks=ksa esa dkS'ky fodkl ifj;kstuk¼1810½</t>
  </si>
  <si>
    <t>fo-ds-l- ds vUrxZr fc[kjs {ks=ksa esa dkS'ky fodkl ifj;kstuk¼1811]</t>
  </si>
  <si>
    <t>fo-ds-l- ds vUrxZr ekMk lewg {ks= esa dkS'ky fodkl ifj;kstuk¼1828½</t>
  </si>
  <si>
    <t>fo'ks"k dsUæh; lgk;rk varxZr vuqlwfpr {ks= esa Vh- ,-Mh- Hkouksa dk fuekZ.k ,oa uohuhdj.k¼2297½</t>
  </si>
  <si>
    <t>fo'ks"k dsUæh; lgk;uk varxZr lgfj;k {ks= dks tutkfr cfLr;ksa dks lsok dsUæksa ls tksMuk¼1660½</t>
  </si>
  <si>
    <t>fo'ks"k dsUæh; lgk;rk varxZr Vh- vkj- vkbZ- dks vuqlwfpr {ks= esa xsi v/;;u losZ gsrq lg;ksx¼2296½</t>
  </si>
  <si>
    <t xml:space="preserve"> fo'ks"k dsUæh; lgk;rk vUrxZu vuqlwfpr {ks= esa Ms;jh fodkl dk;ZØe¼2631½</t>
  </si>
  <si>
    <t xml:space="preserve"> fo'ks"k dsUæh; lgk;rk vUrxZr fc[kjh {ks= esa Ms;jh fodkl dk;Øe¼2637½</t>
  </si>
  <si>
    <t>fo'ks"k dsUæh; lgk;rk vUrxZr ekMk {ks= esa Ms;jh fodkl dk;ZØe¼2636½</t>
  </si>
  <si>
    <t xml:space="preserve"> fo'ks"k dsUæh; lgk;rk ds vUrxZr fc[kjs {ks= esa i'kqikyu ifj;kstuk¼1541½</t>
  </si>
  <si>
    <t xml:space="preserve"> fo'ks"k dsUæh; lgk;rk ds vUrxZr vuqlwfpr {ks= dh tyksRFkku flapkbZ ;kstukvksa dk fuekZ.k ,oa cUn iMh fy¶V flapkbZ ;kstukvksa dk iqu#RFkku¼1613½</t>
  </si>
  <si>
    <t xml:space="preserve"> fo'ks"k dsUæh; lgk;rk ds vUrxZu vuqlwfpr {ks= dh tutkfr cfLr;ksa dks lsok dsUæksa ls tksMuk¼1658½</t>
  </si>
  <si>
    <t xml:space="preserve"> fo'ks"k isUæh; lgk;rk ds vUrxZr vuqHkwfpr {ks= dh ugj ç.kkyh dk lq–&lt;hdj.k ¼1611½</t>
  </si>
  <si>
    <t>fo'ks"k dsUæh; lgk;rk ds vUrxZr vuqlwfpr {ks= esa midj.k forj.k lfgr —f"k fcdkl ifj;kstuk¼1526½</t>
  </si>
  <si>
    <t xml:space="preserve"> fo'ks"k dsUæh; lgk;rk ds vUrxZr vuqlwfpr {ks= esa m|kfudh fodkl ifj;kstuk¼1520½</t>
  </si>
  <si>
    <t>fo'ks"k dsUæh; lgk;rk ds vUrxZr vuqlwfpr {ks= esa ty laxzg.k lajpukvksa dk fuekZ.k¼1610½</t>
  </si>
  <si>
    <t xml:space="preserve"> fo'ks"k dsUæh; lgk;rk ds vUrxZr vuqlwfpr {ks= esa okfudh¼1056½</t>
  </si>
  <si>
    <t>fo'ks"k dsUæh; lgk;rk ds vUrxZr vuqlwfpr {ks= esa i'kqikyu ifj;kstuk¼1523½</t>
  </si>
  <si>
    <t>fo'ks"k dsUæh; lgk;rk ds vUrxZr vuqlwfpr {ks= esa Lojkstxkj gsrq lgk;rk¼1525½</t>
  </si>
  <si>
    <t>fo'ks"k dsUæh; lgk;rk ds vUrxZr fc[kjs {ks= esa —f"k fodkl ifj;kstuk¼1538½</t>
  </si>
  <si>
    <t>fo'ks"k dsUæh; lgk;rk ds vUrxZr fc[kjs {ks= dh tutkfr cfLr;ksa dks lsok dsUæksa ls tksM+uk¼1616½</t>
  </si>
  <si>
    <t>fo'ks"k dsUæh; lgk;rk ds vUrxZr ekMk {ks= dh tutkfr cfLr;ksa dks lsok dsUæksa ls tksM+uk¼1620½</t>
  </si>
  <si>
    <t>fo'ks"k dsUæh; lgk;rk ds vUrxZr ekMk {ks= esa i'kqikyu ifj;kstuk¼1530½</t>
  </si>
  <si>
    <t>fo'ks"k dsUæh; lgk;rk ds vUrxZr ekMk {ks= esa —f"k fodkl ifj;kstuk¼1527½</t>
  </si>
  <si>
    <t>fo'ks"k dsUæh; lgk;rk ds vUrxZr lewg {ks= dh tutkfr cfLr;ksa dks lsok dsUæksa ls tksM+uk¼1645½</t>
  </si>
  <si>
    <t>lafo/kku dh /kkjk 275 ¼1½ ds varxZr Vh-,-Mh- Hkouksa ds vfrfjä vU; Hkouksa dk fuekZ.k ,oa uohuhdj.k¼2292½</t>
  </si>
  <si>
    <t>fo'ks"k dsUæh; lgk;rk ds vUrxZr lgfj;k {ks= esa —f"k fodkl ifj;kstuk¼1547½</t>
  </si>
  <si>
    <t>ljdkjh f'k{k.k laLFkkuksa esa Hkkjrh; lafo/kku ds vuq- 275¼1½ vUrxZr lqfo/kk,a c&lt;+kuk¼1834½</t>
  </si>
  <si>
    <t xml:space="preserve"> lgfj;k fodkl dh lh-eh-Mh] ;kstuk varxZr/tu Jh chek ;kstuk¼1723½</t>
  </si>
  <si>
    <t>lgfj;k fodkl dh lh-lh-Mh- ;kstuk ]lgfj;k LokLF; lg;ksxh dks ekuns;¼1727½</t>
  </si>
  <si>
    <t>lgfj;k fodkl dh lh-eh-Mh- ;kstuk varxZr/uokpkj ;kstuk,a¼1724½</t>
  </si>
  <si>
    <t>lgfj;k fodkl dh lh-lh-Mh- ;kstuk varxZr/lgfj;k ek ckMh dsUæksa dk lapkyu¼1725½</t>
  </si>
  <si>
    <t>lgfj;k fcdke dh lh-lh-Mh- ;kstuk vUrxZr tutkfr fo|kfFkZ;ksa ds fy, dksfpax¼2639½</t>
  </si>
  <si>
    <t>lgfj;k fcdke dh ehehMh ;kstuk ds varxZr ijhoh{k.k ,oa ç'kklfud O;;¼2033½</t>
  </si>
  <si>
    <t xml:space="preserve"> lgfj;k fodkl dh lh-lh-Mh- ;kstukarxZr y?kq ou mit laxzg.k gsrq lgk;rkFkZ vuqnku¼1718½</t>
  </si>
  <si>
    <t>mWV laj{k.k ds fy, vuqnku&amp;3088</t>
  </si>
  <si>
    <t>tho tUrq dY;k.k cksMZ&amp;3098</t>
  </si>
  <si>
    <t>i'kq fpfdRlky;kssa ,osa fMLislfj;ksa dk l`n`&lt;+hdj.k&amp;2610</t>
  </si>
  <si>
    <t>i'kq jksx fu;a=.k gsrq jkT;ksa dks egk;rk ¼,-,e-eh-x-Mh-½457½</t>
  </si>
  <si>
    <t>i'kq jksx tkWp iz;ksx'kkyk&amp;3087</t>
  </si>
  <si>
    <t>dsoh,l,l esa xksnke fuekz.k&amp;3055</t>
  </si>
  <si>
    <t>th,l,l esas xksnke fuekZ.k&amp;3056</t>
  </si>
  <si>
    <t>nh?kZdkyhu +_f"k;ksa ds fy, C;kt vuqnku&amp;3018</t>
  </si>
  <si>
    <t>fpfdRlk egkfo|ky;] dksVk¼837½</t>
  </si>
  <si>
    <t>[kk| lqj{kk] funs'kky;] t;iqj&amp;301</t>
  </si>
  <si>
    <t xml:space="preserve"> 'kq) ds fy, ;q) vfHk;ku&amp;3060</t>
  </si>
  <si>
    <t>;ksx% [kk| lqj{kk] funs'kky;] t;iqj&amp;301</t>
  </si>
  <si>
    <t>eq[;ea=h fpjathoh thou j{kd ;kstuk&amp;3022</t>
  </si>
  <si>
    <t>eq[;ea=h fpjathoh LokLF; chek ;kstuk&amp;3020</t>
  </si>
  <si>
    <t>tukuk vLirky] vtesj¼1105½</t>
  </si>
  <si>
    <t>mEesn vLirky] tks/kiqj¼1114½</t>
  </si>
  <si>
    <t>nsoLFkku foHkkx] mn;iqj¼48½</t>
  </si>
  <si>
    <t>/kkfeZd laLFkkvksa dks lgk;rk¼2900½</t>
  </si>
  <si>
    <t>dsaæh; foÙk vk;ksx }kjk vuq'kakflr vuqnku ls eapkfyr ;kstuk,a ¼2929½</t>
  </si>
  <si>
    <t>;ksx% i-enu eksgu ekyoh; jktdh; vk;qosZn egkfo|ky;] mn;iqj¼22½</t>
  </si>
  <si>
    <t>eq[;ea=h fpjathoh eerk ,Dlizsl ;kstuk&amp;3017</t>
  </si>
  <si>
    <t xml:space="preserve"> vfHk;kaf=dh egkfo|ky;] fcdkusj ¼165½</t>
  </si>
  <si>
    <t xml:space="preserve"> vfHk;kaf=dh egkfo|ky;] chdkusj&amp;819</t>
  </si>
  <si>
    <t>bathfu;fjax dkWystksa @ rduhdh laLFkkuksa esa fuekZ.k dk;Z&amp;3006</t>
  </si>
  <si>
    <t>dszUnz izofrZr iksLV eSfVªd Nk+=o`fr la oafpr ik= vYil[;ad vH;fFkZ;ksa dks LVsV iksLV eSfVªd Nk=o`fr&amp; 3050</t>
  </si>
  <si>
    <t>egkRek xka/kh baLVhV;qV vkWQ xousZl ,.M lksf'k;y lkbalst&amp;3089</t>
  </si>
  <si>
    <t>laVj QkWj ,Dlhysal QkWj ,tqds'ku &amp; 3090</t>
  </si>
  <si>
    <t>iSjk dhMk vdkneh&amp;3065</t>
  </si>
  <si>
    <t>jktLFkku mPp izn'ksZu [ksy izf'k{k.k vkSj iquokZl dsUnz&amp;3068</t>
  </si>
  <si>
    <t>jktLFkku jkT; ØhMk laLFkku&amp;3067</t>
  </si>
  <si>
    <t>;ksx% rduhdh ¼çf'k{k.k½ f'k{kk] tks/kiqj ¼150½</t>
  </si>
  <si>
    <t>jk"Vªh; Lrj ds laLFkkuksa ds Nk=ksa ds fy;s Nk=o`fr ¼2287½</t>
  </si>
  <si>
    <t>jktLFkku jkT; mMîu egk fo|ky; dks lgk;rkFkZ vuqnku ¼2875½</t>
  </si>
  <si>
    <t xml:space="preserve"> ukxfjd mì;u foHkkx] t;iqj ¼108½</t>
  </si>
  <si>
    <t>;ksx% rduhdh f'k{kk foHkkx] tks/kiqj ¼15½</t>
  </si>
  <si>
    <t>fo|k Hkou ljy baLVhV;wV lkslkbVh] mn;iqj&amp;3016</t>
  </si>
  <si>
    <t>jktLFkku rduhdh f'k{kk xq.koÙkk lao/kZu dk;ZØe&amp;3079</t>
  </si>
  <si>
    <t>rduhdh f'k{kk cksMZ dk lq–&lt;+hdj.k ¼1474½</t>
  </si>
  <si>
    <t>iksyhVsfud ds ek/;e es lkeqnkf;d fodkl ¼1920½</t>
  </si>
  <si>
    <t>lgfj;k {ks= ds tutkfr oxZ ds fo|kfFkZ;ksa ds 'ksf{kd mUu;u gsrq vkfFkzd lgk;rk&amp;3029</t>
  </si>
  <si>
    <t>jktLFkku jkT; Hkkjr LdkmV ,oa xkbM&amp;2999</t>
  </si>
  <si>
    <t>bathfj;fjax dkWystks@rduhdh laLFkkuksa esa fuekZ.k dk;Z&amp;3006</t>
  </si>
  <si>
    <t>vuqlwfpr tutkfr ds d{kk6&amp;8 ds ckydksa dks Nk=o`fr&amp;3024</t>
  </si>
  <si>
    <t>vuqlwfpr tutkfr ds d{kk6&amp;8 ds ckydksa dks iwoZ eSfVªd Nk=o`fr&amp;3023</t>
  </si>
  <si>
    <t>tutkfr {ks= ds ckydksa dks jkT; ds izfrf"Br fo|ky;ksa esa v/;kiu dh lqfo/kk&amp;3026</t>
  </si>
  <si>
    <t>ek/;fed f'k{kk ij ekekU; O;;¼806½</t>
  </si>
  <si>
    <t>O;fDrRo fodkl dk;ZØe&amp;3063</t>
  </si>
  <si>
    <t>lgfj;k {ks= ds fo|kfFk;ksa dkss vkfFkZd lgk;rk&amp;3025</t>
  </si>
  <si>
    <t>lSfud Ldwy fpÙkkSM+x&lt;+ esa fuekZ.k dk;Z&amp;3027</t>
  </si>
  <si>
    <t>lSfud Ldwy &gt;qU&gt;quq esa fuekZ.k dk;Z&amp;3028</t>
  </si>
  <si>
    <t>eq[;ea=h enjlk vk/kqfudhdj.k ;kstuk&amp;3036</t>
  </si>
  <si>
    <t xml:space="preserve"> 'kkafr ,oa vfgalk funs'kky;&amp;298</t>
  </si>
  <si>
    <t xml:space="preserve"> 'ks[kkoVh fo'ofoíky;] lhdj¼252½</t>
  </si>
  <si>
    <t xml:space="preserve"> 'ks[kkokVh fo'ofo|ky;] lhdj¼1769½</t>
  </si>
  <si>
    <t xml:space="preserve"> 'kkafr ,oa vfgalk funs'kky;&amp;3001</t>
  </si>
  <si>
    <t>;ksx&amp;'kkafr ,oa vfgalk funs'kky;&amp;298</t>
  </si>
  <si>
    <t>Jh d.kZ ujsUnz d`f"k fo'o|ky] tkscusj&amp;263</t>
  </si>
  <si>
    <t>;ksx% Jh d.kZ ujsUnz d`f"k fo'o|ky] tkscusj&amp;263</t>
  </si>
  <si>
    <t>Jh d.kZ ujsUnz d`f"k fo'o|ky] tkscusj&amp;2123</t>
  </si>
  <si>
    <t>;ksx% xq.kork fu;a=.k] ty lalk/ku foHkkx] jktLFkku t;iqj¼230½</t>
  </si>
  <si>
    <t>vuqlwfpr tutkfr ds egkfo|ky; Lrjh; ckfydkvksa gsrq Nk=kokl Hkou fuekZ.k&amp;3042</t>
  </si>
  <si>
    <t>vuqlwfpr tutkfr ckyd Nk=kokl Hkou fuekZ.k &amp;3041</t>
  </si>
  <si>
    <t>vuqlwfpr tutkfr ckfydk Nk=kokl Hkou fuekZ.k&amp;3040</t>
  </si>
  <si>
    <t>vuqlwfpr tkfr ds egkfo|ky; Lrjh; ckfydkvksa gsrq Nk=kokl Hkou fuekZ.k&amp;3039</t>
  </si>
  <si>
    <t>vuqlwfpr tkfr ckyd Nk=kokl Hkou fuekZ.k&amp;3038</t>
  </si>
  <si>
    <t>vuqlwfpr tkfr ckfydk Nk=kokl Hkou fuekZ.k&amp;3037</t>
  </si>
  <si>
    <t>vU; fiNM+k oxZ ckyd Nk=kokl Hkou fuekZ.k&amp;3043</t>
  </si>
  <si>
    <t>vEcsMdj MhchVh okmpj ;kstuk&amp;2982</t>
  </si>
  <si>
    <t>vkoklh; fo|ky;ksa dk lapkyu ¼2567½</t>
  </si>
  <si>
    <t>vkoklh; fo|ky;ksa esa deZpkjh vkokl ¼309½</t>
  </si>
  <si>
    <t>Nk=kokfl;ksa dks lkbZfdy forj.k ;kstuk ¼2541½</t>
  </si>
  <si>
    <t>Nk=koklksa dk vuqj{k.k ¼277½</t>
  </si>
  <si>
    <t>Lo;alsoh laLFkkvksa ds ek/;e ls oz)kJe@ x`g dk fuekZ.k ,oa lapkyu¼1952½</t>
  </si>
  <si>
    <t>lwpuk izkS|kSfxdh ,oa lapkj foHkkx] t;iqj&amp;68</t>
  </si>
  <si>
    <t>fQuVsd fMftVy ;wfuoflZVh] tks/kiqj&amp;3009</t>
  </si>
  <si>
    <t>jktho xka/kh lsUVj vkWQ ,MokWlLM VsdksykWth &amp;3011</t>
  </si>
  <si>
    <t>;ksx% lwpuk izkS|kSfxdh ,oa lapkj foHkkx] t;iqj&amp;68</t>
  </si>
  <si>
    <t>,l-th-,l-okbZ- xzkeh.k fodkl ,oa ipk;rh jkt foHkkx&amp;217</t>
  </si>
  <si>
    <t>xzkeh.k Lojkstxkj izf'k{k.k laLFkku &amp;3059</t>
  </si>
  <si>
    <t>;ksx%,l-th-,l-okbZ- xzkeh.k fodkl ,oa ipk;rh jkt foHkkx&amp;217</t>
  </si>
  <si>
    <t xml:space="preserve">fof/k¼jktLFkku mPp U;k;ky; flfoy vkSj lslUl U;k;ky;] O;ogkj rFkk vfrfjDr O;ogkj&amp;142 </t>
  </si>
  <si>
    <t>efgykvksa dh lqj{kk ds fy, jk"Vªh; fe'ku&amp;3057</t>
  </si>
  <si>
    <t xml:space="preserve">;ksx% fof/k¼jktLFkku mPp U;k;ky; flfoy vkSj lslUl U;k;ky;] O;ogkj rFkk vfrfjDr O;ogkj&amp;142 </t>
  </si>
  <si>
    <t>ftyk fprksMx&lt;+ ds varxZr iapk;r lfefr Hksljkslx&lt;+ ds 38 xkoksa es pacy unh ls xzkeh.k tyçnk; ifj;kstuk¼2312½</t>
  </si>
  <si>
    <t>&gt;kykokM+ ftys dh jktx&lt;+ cka/k ls &gt;kykjkikVu dLck rFkk 104 xzkeksa dh is;ty ifj;kstuk¼xzkeh.k½&amp;2966</t>
  </si>
  <si>
    <t>tks/kiqj ftys dh {ks=h; ty iznk; Hksj gjyk;k ¼izFke½ ifj;kstukls .Q-Vh-lh- miyC/k djk;s tkus dh ifj;kstuk&amp;2969</t>
  </si>
  <si>
    <t>fuxe@uxjikfydk@uxj ifj"knksa dks lgk;rk¼2895½</t>
  </si>
  <si>
    <t>ckMesj fy¶V ifj;kstuk f}rh; pj.k &amp; dyLVj ikVZ &amp; ch ¼ukckMZ½¼2789½</t>
  </si>
  <si>
    <t>ckMesj fy¶V ifj;kstuk f}rh; pj.k &amp; dyLVj ikVZ&amp; lh ¼ukckMZ½¼2790½</t>
  </si>
  <si>
    <t>ckMesj ftys dh f'ko rglhy dh ueZnk ls tyçnk; ;kstuk ¼ukckMZ½¼2798½</t>
  </si>
  <si>
    <t>ckMesj fy¶V ifj;kstuk f}rh; pj.k] Hkkx &amp; v ¼2973½</t>
  </si>
  <si>
    <t>chdkusj ftys dh [kktwokyk fo/kkulHkk dh is;ty ifj;kstuk&amp;2964</t>
  </si>
  <si>
    <t>chdkusj ftys dh Mwaxjx&lt; dLck rFkk Jh Mqaxjx&lt; rFkk yw.kdj.klj Cykd ds 108 xzkeksa dh {ks=h; ty iznk; ifj;kstuk&amp;2963</t>
  </si>
  <si>
    <t>chdkusj ftys dh uks[kk rglhy dh {ks=h; ty iznk; izfj;kstuk&amp;2971</t>
  </si>
  <si>
    <t>chdkusj ftys dh Mwaxjx&lt; dLck rFkk Jh Mqaxjx&lt; rFkk yw.kdj.klj Cykd ds 108 xzkeksa dh {ks=h; ty iznk; ifj;kstuk&amp;2959</t>
  </si>
  <si>
    <t>jktekj cwaxh tyçnk; ifj;kstuk ¼xzkeh.k½¼1798½</t>
  </si>
  <si>
    <t>jktlaen ftys dh Hkhe ,oa nsox&lt; rglhy dh pEcy HkhyokMk ifj;kstuk ls {ks=h; ty ink; ifj;kstuk&amp;2970</t>
  </si>
  <si>
    <t>ewY; gkl vkjf{kr fuf/k ds fo#) tyiwfrZ ;kstukvksa dk iqu}kj ¼2614½</t>
  </si>
  <si>
    <t xml:space="preserve"> 'kgjh ty iwfrZ ;kstuk ¼;w-MCY;w-,l-,l-½ dk iquxZBu @foLrkj rFkk cksj g‚Yl dk fodkl o ifEiax lsV dk uohdj.k¼855½</t>
  </si>
  <si>
    <t>o`gn is;ty ifj;kstukvksa esa jsVªksfQafVx }kjk ty thou fe'ku ds varxZr ,p,QVhlh miyC/k djk;s tkus dk dk;Z&amp;2962</t>
  </si>
  <si>
    <t>fljksgh ftys dh cRrhlk ukyk cka/k lds ,Q-,p-Vh-lh- miyC/k djk;s tkus dh ifj;kstuk&amp;2967</t>
  </si>
  <si>
    <t>ty laxzg.k lajpuk ¼ukckMZ½¼613½</t>
  </si>
  <si>
    <t>bfUnjk xka/kh ugj ifj;kstuk] chdkusj&amp;f}rh; pj.k ¼555½</t>
  </si>
  <si>
    <t>fo|qr 'kqYd ds izfr vuqnku&amp;2622</t>
  </si>
  <si>
    <t>fo|qr forj.k dEifu;ksa dh gkfu dks vf/kxzfgr fd;s tkus gsrq vuqnku¼3058½</t>
  </si>
  <si>
    <t>jkT; chek ,oa izko/kk;h fuf/k foHkkx] t;iqj&amp;80</t>
  </si>
  <si>
    <t>dkfezd dY;k.k ;kstuk&amp;2957</t>
  </si>
  <si>
    <t>;ksx% jkT; chek ,oa izko/kk;h fuf/k foHkkx] t;iqj&amp;80</t>
  </si>
  <si>
    <t xml:space="preserve">;ksx % lHkh ds fy, lr~r lekos'kh vkSj la/kkj.kh; vkfFkZd fodkl] iw.kZ vkSj ykHkdkjh jkstxkj vkSj mfpr dk;Z dks c&lt;+kok nsuk vksj çksRlkfgr djuk </t>
  </si>
  <si>
    <t>lw{e ,oa y?kq m/ke ifj"kn&amp;2995</t>
  </si>
  <si>
    <t>,e-,l-,e-bZ- ,oa gLr f'kYi gsrq bZ cktkj dk fodkl&amp;3014</t>
  </si>
  <si>
    <t>eq[;ea=h {ks=h; xzkeh.k fodkl ;kstuk&amp;3064</t>
  </si>
  <si>
    <t>cjdrqYyk [kkW fddzsV LVsfM;e tks/kiqj dk th.kksZ)kj lqn~n&lt;hdj.k&amp;2977</t>
  </si>
  <si>
    <t>lqpuk izkS|ksfxdh ,oa lapkj foHkkx] t;iqj&amp;68</t>
  </si>
  <si>
    <t>;ksx% lqpuk izkS|ksfxdh ,oa lapkj foHkkx] t;iqj&amp;68</t>
  </si>
  <si>
    <t>eq[;eaa=h dh fMftVy lsaok &amp;3080</t>
  </si>
  <si>
    <t>tutkfr mi;kstuk gsrq fo'ks"k dsanzh; lgk;rk &amp;3003</t>
  </si>
  <si>
    <t>tutkfr dY;k.k fuf/k varxZr vU; dk;Zdze&amp;2987</t>
  </si>
  <si>
    <t>tutkfr dY;k.k fuf/k ds vUrxZr vuqlwfpr {ks= ds tutkfr esyksa dk vk;kstu ,oa çfr;ksfxrk,a¼1559½</t>
  </si>
  <si>
    <t>tutkfr dY;k.k fuf/k ds vUrxZr vuqlfpr {ks=ksa esa vkJe Nk=koklksa dk lapkyu¼42½</t>
  </si>
  <si>
    <t>tutkfr dY;k.k fuf/k ds vUrxZr xSj chih,y tutkrh; jksfx;ksa dks jktdh; fpfdRlky;ksa esa mipkj] vuqlwfpr {ks= esa {k; jksx fu;a=.k dk;ZØe fpfdRlk lgk;rk ¼960½</t>
  </si>
  <si>
    <t>tutkfr dY;k.k fuf/k ds vUrxZr fc[kjs {ks= esa egkfo|ky; Lrj ds Nk=&amp;Nk=kvksa dks 'kS{kf.kd mRçsjd¼1600½</t>
  </si>
  <si>
    <t>tutkfr dY;k.k fuf/k en varxZr vU; iwathxr dk;Z&amp;2990</t>
  </si>
  <si>
    <t>tutkfr fodkl dks"k varxZr fpfdRlk] LokLF;] Ms;jh] i'kqikyu] d`f"k m|kfudh] dqlqe] dkS'ky mUu;u bR;kfn dk;ZØe &amp;2986</t>
  </si>
  <si>
    <t>tutkfr fodkl dsk"k vqarxZr tutkfr Hkkxhnkjh ;kstuk esa vk/kkjHkwr lqfo/kkvksa dk fodkl&amp;2988</t>
  </si>
  <si>
    <t>tutkfr fodkl dks"k varxZr lkeqnkf;d ou vf/kdkj fodkl ;kstuk&amp;2989</t>
  </si>
  <si>
    <t xml:space="preserve"> fo'ks"k dsUæh; lgk;rk vUrxZu dyLVj {ks= esa —f"k fodkl dk;ZØe¼2638½</t>
  </si>
  <si>
    <t>ekjokM+ {ks=h; tutkfr fodkl cksMZ&amp;3100</t>
  </si>
  <si>
    <t>fo'ks"k :I ls detksj tutkrh; lewgksa dk fodkl&amp;3004</t>
  </si>
  <si>
    <t>lafo/kku dh vuqPNsn 275 ¼1½ varxZr tutkfr fodkl gsrq vU; fofo/k dk;Zdze&amp;2984</t>
  </si>
  <si>
    <t>lafo/kku dh vuqPNsn 275 ¼1½ varxZr tutkfr fodkl gsrq vU; iqthxr dk;Zdze&amp;2985</t>
  </si>
  <si>
    <t>lgfj;k fodkl dh lh-lh-Mh- ;kstuk varxzr lgfj;k caxyk dk fuekZ.k ,oa uohuhdj.k&amp;¼1721½</t>
  </si>
  <si>
    <t>funs'kky; fo'ks"k ;ksX;tu] txiqj¼244½</t>
  </si>
  <si>
    <t>ftyk iquokZl¼336½</t>
  </si>
  <si>
    <t>fu%'kätuksa vH;fFkZ;ksa ds fy, vuqçfr ;kstuk¼1384½</t>
  </si>
  <si>
    <t>fu%'kätuksa ds fy, Lojkstxkj ,oa çf'k{k.k¼343½</t>
  </si>
  <si>
    <t>funs'kky;] fu%'kä tu¼1218½</t>
  </si>
  <si>
    <t>jktLFkku iquokZl laLFkku ds fy, Hkou¼1393½</t>
  </si>
  <si>
    <t>fodykaxrk vf/kfu;e ds varxZr O;fä;ksa fy, ;kstuk¼2212½</t>
  </si>
  <si>
    <t>fodykaxks dk fpUghdj.k¼366½</t>
  </si>
  <si>
    <t>fodykaxksa ds fy, [ksydwn dk;ZØe¼338½</t>
  </si>
  <si>
    <t>fodykaxksa ds fookg gsrq f'kfoj ¼367½</t>
  </si>
  <si>
    <t>foeafnr ekufld ihfMr cpksa ds fy, x`g¼2591½</t>
  </si>
  <si>
    <t>foeafnr ekufxd ihfMr efgykvksa ds fy, x`g¼2592½</t>
  </si>
  <si>
    <t>fo'okl ;kstuk¼334½</t>
  </si>
  <si>
    <t>laHkkxh; eq[;ky;ksa ij ekufld foeafnrksa gsrq iquokZl x`g1383½</t>
  </si>
  <si>
    <t xml:space="preserve"> 'kkjhfjd :i ls fodykax Nk=ksa dks Nk=o`fr¼335½</t>
  </si>
  <si>
    <t>fnO;ktu fo'ofo|ky;&amp;3101</t>
  </si>
  <si>
    <t>iqfyl foHkkx ds dkfeZdks dk dY;k.k¼2868½</t>
  </si>
  <si>
    <t>jktLFkku oDQ cksMZ ¼778½</t>
  </si>
  <si>
    <t>vuqçfr ;kstuk¼289½</t>
  </si>
  <si>
    <t>vuqlwfpr tkfr ;kstuk gsrq fo'ks"k dsUæh; lgk;rk¼292½</t>
  </si>
  <si>
    <t>vUrtkZrh; fookg gsrq çksRlkgu jkf'k ¼276½</t>
  </si>
  <si>
    <t>vU; fiNM+k oxksaZ ds fy, mrj Nk=o`fÙk¼2530½</t>
  </si>
  <si>
    <t>vU; fiNM+k oxZ vk;ksx dks vuqnku ¼2569½</t>
  </si>
  <si>
    <t>vEcsMdj ihV¼118½</t>
  </si>
  <si>
    <t>vfFkZd fiNMk oxZ ds fy, ;kstuk¼2042½</t>
  </si>
  <si>
    <t>_.k ekQh ;kstuk¼2679½</t>
  </si>
  <si>
    <t>dkyh okbZ Hkhy es?kkoh Nk=k LdwVh ;kstuk¼2822½</t>
  </si>
  <si>
    <t>xfM+;k yqgkjksa gsrq lesfdr ifj;kstuk¼302½</t>
  </si>
  <si>
    <t>nsoukjk;.k ;kstuk¼969½</t>
  </si>
  <si>
    <t>ukxfjd vf/kdkjksa dk laj{k.k¼281½</t>
  </si>
  <si>
    <t>ukckMZ lgk;rk ls Nk=kokl Hkou ¼1060½</t>
  </si>
  <si>
    <t>i'kq ikydksa ds cPpksa ds fy, ;kstuk¼2453½</t>
  </si>
  <si>
    <t>foeqä] ?kqearq ,oa vnqZearq tkfr gsrq dY;k.k cksMZ ¼1953½</t>
  </si>
  <si>
    <t>foeqä] ?kqearq ,oa v/kZ?kqearq tkfr;ksa ds fy, ;kstuk¼2041½</t>
  </si>
  <si>
    <t>o`)kJeksa dk lapkyu¼1841½</t>
  </si>
  <si>
    <t>Lok/kkj x`gksa ds lapkyu gsrq lgk;rk¼2422½</t>
  </si>
  <si>
    <t>tu futh lgHkkfxrk ç.kkyh ds vUrxZr o`)koLFkk x`g¼363½</t>
  </si>
  <si>
    <t>Vªkalt.Mj leqnk; ds mRFkku gsrq&amp;2981</t>
  </si>
  <si>
    <t>cky dy ;k.k ;kstukvksa dk foLrkj ¼348½</t>
  </si>
  <si>
    <t>jktLFkku vuqlwfpr tkfr ,oa vuqlwfpr tu tkfr lgdkjh fuxe dks va'k iwath ¼303½</t>
  </si>
  <si>
    <t>ofj"B ukxfjd dY;k.k e.My ¼360½</t>
  </si>
  <si>
    <t>jktLFkku  jkT; vkfFkZd fiNM+k oxZ&amp;3102</t>
  </si>
  <si>
    <t>jktLFkku jkT; foiz dY;k.k cksMZ dks lgk;rkFkZ vuqnku&amp;3103</t>
  </si>
  <si>
    <t>ofj"B ukxfjd ds fy, jk"Vªh; dk;ZØe ;kstuk&amp;2823</t>
  </si>
  <si>
    <t>foHkkx ds vf/kdkfj;ksa rFkk deZpkfj;ksa dks izf'k{k.k&amp;1064</t>
  </si>
  <si>
    <t>lkekftd lqj{kk fuos'k izksRlkgu ;kstuk&amp;3052</t>
  </si>
  <si>
    <t>lwpuk ,oa tu lEidZ foHkkx] t;iqj¼128½</t>
  </si>
  <si>
    <t>i=dkj dY;k.k ;kstuk¼2846½</t>
  </si>
  <si>
    <t>dsaæh; foÙk vk;ksx }kjk vuq'kafer vuqnku es lapkfyr ;kstuk,a¼2929½</t>
  </si>
  <si>
    <t>lSfudksa ,oa muds ifjokjksa dks lgk;rk¼2884½</t>
  </si>
  <si>
    <t>dkycsfy;k uR; fo|ky; ¼1265½</t>
  </si>
  <si>
    <t>jktLFkkuh laL—fr ,oa Hkk"kk dk jktLFkkuh fQYeksa ds ek/;e ls lao/kZu¼2595½</t>
  </si>
  <si>
    <t>fofHkUu Hkk"kkvksa dh fQYeksa dh jktLFkku esa 'kwfVax gsrq lgk;rkFkZ vuqnku¼2735½</t>
  </si>
  <si>
    <t>vkink çcU/ku ,oa lgk;rk foHkkx ,oa ukxfjd lqj{kk] t;iqj¼126½</t>
  </si>
  <si>
    <t>,lMhvkj,Q ds vfrfjä vU; lgk;rk¼2847½</t>
  </si>
  <si>
    <t>vkesj fodkl ,oa çcU/k çkf/kdj.k] t;iqj¼100½</t>
  </si>
  <si>
    <t>vkesj fodkl ,oa çca/ku çkf/kdj.k dks egk;rkFkZ vuqnku¼2844½</t>
  </si>
  <si>
    <t>egkRek xka/kh tu&amp;Hkkxhnkjh fodkl ;kstuk¼2893½</t>
  </si>
  <si>
    <t>jhtuy jsfiM VªkaftV flLVe ¼fnYyh&amp;xq:xzke&amp;jsokMh&amp;vyoj d‚jhMksj ½¼2769½</t>
  </si>
  <si>
    <t>uxj fu;kstu foHkkx] t;iqj¼79½</t>
  </si>
  <si>
    <t xml:space="preserve"> dSyk'k ekuljksoj ;k=k ;kstuk ¼2112½</t>
  </si>
  <si>
    <t>rhFkZ ;kf=;ksa gsrq lqfo/kkvksa dk fuekZ.k ¼401½</t>
  </si>
  <si>
    <t>U;kl }kjk lapkfyr eafnjksa ds mRFkku gsrq lgk;rk ¼2485½</t>
  </si>
  <si>
    <t>ofj"B ukxfjd rhFkZ ;k=k ;kstuk ¼2040½</t>
  </si>
  <si>
    <t>uxj fu;kstu¼272½</t>
  </si>
  <si>
    <t>ekLVj Iyku ,oa vU; ;kstuk;sa ¼1846½</t>
  </si>
  <si>
    <t>jk"Vªh; jkt/kkuh {ks=¼261½</t>
  </si>
  <si>
    <t>vyoj uxj lq/kkj U;kl dks dtZ ¼2692½</t>
  </si>
  <si>
    <t>t;iqj esVªks jsy ifj;kstuk Qst&amp;1&amp;ch¼2264½</t>
  </si>
  <si>
    <t>tks/kiqj fodkl çkf/kdj.k dks vuqnku¼1922½</t>
  </si>
  <si>
    <t>ukxfjd lqj{kk foHkkx] t;iqj¼276½</t>
  </si>
  <si>
    <t>ukxfjd lqj{kk¼1041½</t>
  </si>
  <si>
    <t>funs'kky; ukxfjd mì;u foHkkx] t;iqj¼249½</t>
  </si>
  <si>
    <t xml:space="preserve"> gokbZ ifê;ksa dk fuekZ.k¼719½</t>
  </si>
  <si>
    <t>{ks=h; ifjogu dk;kZy; esa dEI;wVjhdj.k¼1142½</t>
  </si>
  <si>
    <t>ifjogu Hkou ,oa Mªkbfoax Vªsd¼798½</t>
  </si>
  <si>
    <t>jktLFkku jkT; iFk ifjogu fuxe dks vuqnku¼1966½</t>
  </si>
  <si>
    <t>jktLFkku LVsV cl VfeZuy v‚FkksfjVh¼2341½</t>
  </si>
  <si>
    <t>iqjkrRo ,oa laxzgky; foHkkx] t;iqj¼185½</t>
  </si>
  <si>
    <t>iqjkrRo foKku¼826½</t>
  </si>
  <si>
    <t>Lekjd ,oa laxzkgy;¼2709½</t>
  </si>
  <si>
    <t>jktLFkku /kjksgj lja{k.k ,oa çksUufr çkf/kdj.k¼270½</t>
  </si>
  <si>
    <t>jktLFkku /kjksoj laj{k.k ,oa çksUufr çkf/kdj.k¼2253½</t>
  </si>
  <si>
    <t>ckf.kfT;d dj foHkkx] t;iqj¼69½</t>
  </si>
  <si>
    <t>euksjatu dj ds çfr LFkkuh; fudk;ksa dks jkT; foÙk vk;ksx dh flQkfj'kks ds varxZr vuqnku¼2921½</t>
  </si>
  <si>
    <t>vuqlwfpr tutkfr;ksa ds fy;s eq[;ea=h o`/ntu lEeku isa'ku ;kstuk¼2415½</t>
  </si>
  <si>
    <t>jktLFkku vU; fiNM+k oxZ for ,oa fodkl lgdkjh fuxe dks va'k iwath ¼vkj vks ch lh ,Q Mh eh lh816½</t>
  </si>
  <si>
    <t>lg;ksx ;kstuk¼290½</t>
  </si>
  <si>
    <t>lkekU; ç'kklu foHkkx] t;iqj¼39½</t>
  </si>
  <si>
    <t>dY;k.kdkjh ç;kstuks ds fy, lgk;rkFkZ vuqnku¼2925½</t>
  </si>
  <si>
    <t>chdkusj gkml çca/ku lfefr] ubZ fnYyh dks lgk;rkFkZ vuqnku¼2857½</t>
  </si>
  <si>
    <t>lkoZtfud m|kuksa dk j[k&amp;j[kko¼2914½</t>
  </si>
  <si>
    <t>dsaæh; for vk;ksx¼2764½</t>
  </si>
  <si>
    <t>pqaxh iquHkZj.k vuqnku¼2760½</t>
  </si>
  <si>
    <t>t;iqj flVh VªkaliksVZ efoZlst fyfeVsM ds fy, Xykscy ,uok;jesaV QSlsfyVh ifj;kstuk¼2337½</t>
  </si>
  <si>
    <t>Vkmu gky fuekZ.k¼2765½</t>
  </si>
  <si>
    <t>jktLFkku 'kgjh fodkl fuf/k ls lapkfyr ;kstuk,a¼2851½</t>
  </si>
  <si>
    <t>jktLFkku LVsV çksiVhZ VsDl cksMZ¼2056½</t>
  </si>
  <si>
    <t>fo'ks"k vuqnku¼2468½</t>
  </si>
  <si>
    <t>xanh cLrh eqä Hkkjr ds fy, jktho vkokl ;kstuk¼1672½</t>
  </si>
  <si>
    <t>LekVZ feVh¼2329½</t>
  </si>
  <si>
    <t>lrr~ miHkksx vkSj mRiknu iSVuZ lqfuf'pr djuk</t>
  </si>
  <si>
    <t xml:space="preserve"> —f"k foi.ku foHkkx] t;iqj¼13½</t>
  </si>
  <si>
    <t>cs;jgkml baÝkLVªDpj Q.V ¼MCY;w-vkbZ-,Q-½ v.Mj ukckn os;jgkmflax Ldhe ¼,u-MCY;w-,l-½ 2013&amp;14 ds rgr _.k¼2730½</t>
  </si>
  <si>
    <t>jktLFkku jkT; HkaMkj O;oLFkk fuxe dks m/kkj¼2126½</t>
  </si>
  <si>
    <t>i;kZoj.k foHkkx] t;iqj¼67½</t>
  </si>
  <si>
    <t>i;kZoj.kh; f'k{kk ,oa tkx:drk dk;ZØe ¼727½</t>
  </si>
  <si>
    <t>flafpr {ks= fodkl foHkkx] b-xk-u-i-] chdkusj¼72½</t>
  </si>
  <si>
    <t>eaf.M;ksa esa lM+dksa dk fuekZ.k¼620½</t>
  </si>
  <si>
    <t>jktdh; okndj.k foHkkx] t;iqj&amp;145</t>
  </si>
  <si>
    <t>dksfoM&amp;19 ds n`f"Vxr odhyksa ds dY;k.k gsrq&amp;2976</t>
  </si>
  <si>
    <t>;ksx% jktdh; okndj.k foHkkx] t;iqj&amp;145</t>
  </si>
  <si>
    <t>vU; LosfPNd laLFkkvksa dks vuqnku@dkycsfy;k Mkal Ldwy ¼228½</t>
  </si>
  <si>
    <t>egkiqjW"kksa ds thou esa lEcaf/kr mRlo lekjksg] lEesyu&amp;2734</t>
  </si>
  <si>
    <t>;ksx% vU; LosfPNd laLFkkvksa dks vuqnku@dkycsfy;k Mkal Ldwy¼228½</t>
  </si>
  <si>
    <t>izkd`frd ,oa ekuo fufeZr vkink jkgr fuf/k&amp;3054</t>
  </si>
  <si>
    <t>vkesj fodkl ,oa çca/ku çkf/kdj.k ¼2980½</t>
  </si>
  <si>
    <t>tokgj dyk dsUnz] t;iqj&amp;113</t>
  </si>
  <si>
    <t>tokgj dyk dsUnz t;iqj esa fuekZ.k dk;Z&amp;3033</t>
  </si>
  <si>
    <t>;ksx&amp;tokgj dyk dsUnz] t;iqj&amp;113</t>
  </si>
  <si>
    <t xml:space="preserve"> 'kgjh uohuhdj.k¼270½</t>
  </si>
  <si>
    <t>funs'kd xkSikyu] t;iqj &amp;267</t>
  </si>
  <si>
    <t>uanh'kkyk ;kstuk&amp;3007</t>
  </si>
  <si>
    <t>;ksx% funs'kd xkSikyu] t;iqj &amp;267</t>
  </si>
  <si>
    <t>cl LVs.M dk fuekZ.k@th.ksZ)kj&amp;2991</t>
  </si>
  <si>
    <t>Hkkjrh; yksd dyk e.My] mn;iqj&amp;200</t>
  </si>
  <si>
    <t>;ksx% Hkkjrh; yksd dyk e.My] mn;iqj&amp;200</t>
  </si>
  <si>
    <t>Hkkjrh; yksd dyk e.My mn;iqj esa fuekZ.k dk;Z &amp;3034</t>
  </si>
  <si>
    <t>jfoUnz eap] t;iqj&amp;191</t>
  </si>
  <si>
    <t>jfoUnz eap esa t;iqj fuekZ.k dk;Z&amp;3031</t>
  </si>
  <si>
    <t>;ksx% jfoUnz eap] t;iqj&amp;191</t>
  </si>
  <si>
    <t>njxkgksa@dfczLrkuksa vkfn dk vk/kfudhdj.k @lqn~Mhdj.k@mUu;u&amp;2997</t>
  </si>
  <si>
    <t>jktLFkku lxhr ukVd vdkneh] tks/kiqj&amp;189</t>
  </si>
  <si>
    <t>jktLFkku lxhr ukVd vdkneh tks/kiqj esa fuekZ.k dk;Z&amp;3035</t>
  </si>
  <si>
    <t>;ksx%jktLFkku lxhr ukVd vdkneh] tks/kiqj&amp;189</t>
  </si>
  <si>
    <t>jktLFkku lLd`r vdkneh] t;iqj&amp;197</t>
  </si>
  <si>
    <t>;ksx&amp;jktLFkku lLd`r vdkneh] t;iqj&amp;197</t>
  </si>
  <si>
    <t>jktLFkku lLd`r vdkneh t;iqj esa fuekZ.k dk;Z&amp;3032</t>
  </si>
  <si>
    <t>LFkkuh; 'kgjh fudk;ksa esa lM~dks dh ozgn ejEer@lq/kkj@iqu#)kj¼2949½</t>
  </si>
  <si>
    <t>bZ&amp;osLV fj&amp;lkbZfdy ikdZ&amp;3078</t>
  </si>
  <si>
    <t xml:space="preserve"> tyok;q ifjorZu vkSj blds çHkkoksa ls fuiVus ds fy, rkRdkfyd dk;Zokgh djuk</t>
  </si>
  <si>
    <t>jkT; vkink ekspu fuf/k¼2574½</t>
  </si>
  <si>
    <t>jk"Vªh; vkink çcU/ku çkf/kdj.k dh lq–&lt;hdj.k ;kstuk¼2389½</t>
  </si>
  <si>
    <t>[kuu {ks=ksa esa i;kZoj.k çca/ku fuf/k ls lapkfyr ;kstuk,a¼2909½</t>
  </si>
  <si>
    <t>vU; ftyksa esa ck&lt;+ fu;U=.k dk;Z¼629½</t>
  </si>
  <si>
    <t>ukxfjd lqj{kk funs'kky; Hkou¼2724½</t>
  </si>
  <si>
    <t>LFkyh; ikfjfLFkdh&amp;ra=ksa dk laj{k.k vkSj iqu:)kj djuk vkSj buds lrr~ mi;ksx dks c&lt;+kok nsuk] ouksa dk lrr~ rjhds ls çca/ku djuk] e:LFky&amp;jks/kh mik; djuk] Hkwfe voØe.k dks jksduk vkSj çfrofrZr djuk vkSj tSo&amp;fofo/krk dh gkfu dks jksduk</t>
  </si>
  <si>
    <t xml:space="preserve"> jktLFkku iquokZl laLFkku¼382½</t>
  </si>
  <si>
    <t>vknZHkwfe laj{k.k ,oa çca/k¼2845½</t>
  </si>
  <si>
    <t>ou foHkkx] t;iqj¼65½</t>
  </si>
  <si>
    <t>vuqla/kku ,oa izf'k{k.k&amp;1467</t>
  </si>
  <si>
    <t>vU; vHk;kj.kksa dk vuj{k.k&amp;481</t>
  </si>
  <si>
    <t>vkdy cqM Qksfly ikdZ&amp;2537</t>
  </si>
  <si>
    <t>bfUnjk xka/kh ugj ifj;kstuk esa iquZo`{kkjksi.k&amp;2712</t>
  </si>
  <si>
    <t>,dhd`r ou laj{k.k ;kstuk&amp;474</t>
  </si>
  <si>
    <t>xax ugj o`{kkjksi.k&amp;488</t>
  </si>
  <si>
    <t>xksMkou ,oa pkjkxkg {ks= dk fodkl ,oa laj{k.k&amp;2539</t>
  </si>
  <si>
    <t>?kuk i{kh vHk;kj.; dk fodkl &amp;1242</t>
  </si>
  <si>
    <t>?kuk i{kh vHk;kj.; dk fodkl ¼xkso/kZu eksjh½&amp;482</t>
  </si>
  <si>
    <t>fpfM+;k?kjksa dk lq/kkj&amp;484</t>
  </si>
  <si>
    <t>tyok;q ifjorZu ,oa jsxLrku foLrkj dh jksdFkke&amp;1471</t>
  </si>
  <si>
    <t>twyhQyksjk mUewyu ,oa LFkkuh; iztkfr ds o`{kksa dk iquZo`{kkjksi.k&amp;2747</t>
  </si>
  <si>
    <t>ts-,Q-,e- dk lqn`&lt;+hdj.k&amp;1469</t>
  </si>
  <si>
    <t>ukckMZ ds ek/;e ls okfudhdj.k&amp;1470</t>
  </si>
  <si>
    <t>i{kh jkgr dsUnz&amp;1938</t>
  </si>
  <si>
    <t>ifji;ZVu xfrfof/k;ksa lfgr tSo fofo/krk laj{k.k&amp;473</t>
  </si>
  <si>
    <t>ifjHkzaf'kr ouksa dk iqujkjksi.k&amp;472</t>
  </si>
  <si>
    <t>i;kZoj.kh; okfudh @'kgjh okfudh&amp;491</t>
  </si>
  <si>
    <t>ikfjfLFkfrdh; i;ZVu dk fodkl&amp;1238</t>
  </si>
  <si>
    <t>izkstsDV ,fyQsaV&amp;2566</t>
  </si>
  <si>
    <t>izkstsDV ysQMZ&amp;2538</t>
  </si>
  <si>
    <t>QkeZ okfudh &amp;477</t>
  </si>
  <si>
    <t>cM+s ikS/kksa dh rS;kjh&amp;2540</t>
  </si>
  <si>
    <t>ck?k ifj;kstuk] j.kFkEHkkSj &amp;479</t>
  </si>
  <si>
    <t>ck?k ifj;kstuk] lfjLdk&amp;480</t>
  </si>
  <si>
    <t>ck;ksyksftdy ikdZ] chdkusj&amp;2347</t>
  </si>
  <si>
    <t>Hkk[kM+k ukaxy ugj o`{kkjksi.k&amp;487</t>
  </si>
  <si>
    <t>eqdUnk us'kuy ikdZ&amp;2306</t>
  </si>
  <si>
    <t>jktLFkku okfudh ,oa tSo fofo/krk ifj;kstuk&amp;f}rh;pj.k&amp;1077</t>
  </si>
  <si>
    <t>jkT; izfrdjkRed oujksi.k fuf/k&amp;2717</t>
  </si>
  <si>
    <t>jk"Vªh; e: m|ku dk fodkl&amp;483</t>
  </si>
  <si>
    <t>jk"Vªh; ouhdj.k dk;ZØe&amp;2305</t>
  </si>
  <si>
    <t>ou /ku ;kstuk&amp;2375</t>
  </si>
  <si>
    <t>ou@dSEik fuf/k ds fy, fofHkUu ifj;kstuk&amp;489</t>
  </si>
  <si>
    <t>okfudh lapkj rFkk Hkouksa dk vk/kqfudhdj.k iquthZohdj.k] uohuhdj.k ,oa mUu;u&amp;485</t>
  </si>
  <si>
    <t>l?ku lhek fu/kkZj.k dk;Z rFkk ou cUnkscLr&amp;471</t>
  </si>
  <si>
    <t>laoguh; fodkl d fy, egklkxjksa] leqnzksa vkSj leqnzh; lalk/kuksa dk laj{k.k djuk vkSj budk la/kkj.h; rjhda ls mi;ksx djuk</t>
  </si>
  <si>
    <t>eRL; foHkkx] t;iqj&amp;31</t>
  </si>
  <si>
    <t>iz/kkuea=h eRL; lEin ;kstuk&amp;3008</t>
  </si>
  <si>
    <t>;ksx% eRL; foHkkx] t;iqj&amp;31</t>
  </si>
  <si>
    <t>;ksx% laoguh; fodkl d fy, egklkxjksa] leqnzksa vkSj leqnzh; lalk/kuksa dk laj{k.k djuk vkSj budk la/kkj.h; rjhda ls mi;ksx djuk</t>
  </si>
  <si>
    <t>izkd`frd vuqHko dsaUnz&amp;3084</t>
  </si>
  <si>
    <t>cksVuhdy xkMZu&amp;3083</t>
  </si>
  <si>
    <t>jktLFkku okfudh ,oa tSo&amp; fofo/krk fodkl ifj;kstuk¼vkj-,Q-ch-Mh-ih-½&amp;3000</t>
  </si>
  <si>
    <t>jktLFkku jkT; ou fodkl fuxe fyfeVsM&amp;3015</t>
  </si>
  <si>
    <t>okbZYM ykbZQ jsLd;w laVj&amp;3082</t>
  </si>
  <si>
    <t>lkaHkjysd eSuaasteaasV izkstsDV&amp;3085</t>
  </si>
  <si>
    <t xml:space="preserve">laoguh; fodkl ds fy, 'kkafriw.kZ vkSj lekos'kh lkslkbfV;ksa dks c&lt;+kok nsuk] lHkh dks U;k; miyC/k djkuk rFkk lHkh Lrjksa ij dkjxj] tokcnsg vksj lekos'kh laLFkkvks dk fuekZ.k djuk </t>
  </si>
  <si>
    <t>vfHk;kstu foHkkx] t;iqj¼106½</t>
  </si>
  <si>
    <t>vfHk;kstu Hkou¼790½</t>
  </si>
  <si>
    <t>gt gkml dk fuekZ.k¼1488½</t>
  </si>
  <si>
    <t>vk;kstuk ¼tu 'kfä½ foHkkx] t;iqj¼38½</t>
  </si>
  <si>
    <t>funs'kd] vk;kstuk ¼tu'kfä½ foHkkx¼1098½</t>
  </si>
  <si>
    <t>ekuo lalk/ku fodkl gsrq laLFkkxr çf'k{k.k 673½</t>
  </si>
  <si>
    <t>,l-th-,l-okbZ] xzkeh.k fodkl ,oa iapk;rh jkt foHkkx¼217½</t>
  </si>
  <si>
    <t>bfUnjk xka/kh iapk;rh jkt ,oa xzkeh.k fodkl laLFkku¼1316½</t>
  </si>
  <si>
    <t>tsy Hkou ¼786½</t>
  </si>
  <si>
    <t>tsyksa esa ohfM;ks dkaÝsflax lqfo/kk¼2263½</t>
  </si>
  <si>
    <t>jktLFkku yksd lsok xkjaVh ;kstuk¼2853½</t>
  </si>
  <si>
    <t>eq[;ea=h lykgdkj ifj"kn] jktLFkku¼2259½</t>
  </si>
  <si>
    <t>lfpoky; deZpkfj;ksa gsrq uokpkj¼2854½</t>
  </si>
  <si>
    <t>dks"k ,oa ys[kk foHkkx] t;iqj¼116½</t>
  </si>
  <si>
    <t>fe'ku eksM çkstsDV ds vUrxZr dks.kky;ksa dk dEI;wVjh dj.k¼46½</t>
  </si>
  <si>
    <t>[kk|] ukxfjd vkiwfrZ ,oa miHkksäk ekeykr] t;iqj¼9½</t>
  </si>
  <si>
    <t>miHkksäk tkx:drk dk;ZØe¼1408½</t>
  </si>
  <si>
    <t>miHkksäk ekeykr foHkkx¼2156½</t>
  </si>
  <si>
    <t>miHkksäk laj{k.k eap¼750½</t>
  </si>
  <si>
    <t>Hkkj ,oa eki dk fofu;e¼754½</t>
  </si>
  <si>
    <t>jkT; vk;ksx ,oa ftyk eap miHkksäk laj{k.k dk vk/kqfudhdj.k ¼756½</t>
  </si>
  <si>
    <t>[kfut dk;kZy; Hkou ¼1364½</t>
  </si>
  <si>
    <t>x`g ¼xzqi 2½ foHkkx] lfpoky; ¼206½</t>
  </si>
  <si>
    <t>vkinkvksa ls ihfM+r O;fä;ksa dks egk;rk¼2019½]</t>
  </si>
  <si>
    <t>iqfyl fgjklr esa ihfM+rksa dh lgk;rk¼2918½</t>
  </si>
  <si>
    <t>jktLFkku fj;y ,LVsV ¼fofu;eu ,oa fodkl½¼2896½</t>
  </si>
  <si>
    <t>ftyk Lrjh; iku vkf/kdkfjrk ,oa ftyk cky laj{k.k bdkbZ¼2052½</t>
  </si>
  <si>
    <t>cky vf/kdkj laj{k.k vk;ksx¼978½</t>
  </si>
  <si>
    <t>cky vkf/kdkfjrk foHkkx dk funsZ'ku ,oa ç'kklu¼2051½</t>
  </si>
  <si>
    <t>fu%'ku isa'ku/kkjh dks Lo;a ds O;olk; gsrq çksRlkgu ¼347½</t>
  </si>
  <si>
    <t>fu%'kätuksa dk Rofjr fodkl¼2587½</t>
  </si>
  <si>
    <t>ekufld foeafnr efgyk ,oa cky x`g Hkou¼1227½</t>
  </si>
  <si>
    <t>dk;kZy; Hkouksa dk j[k&amp; j[kko¼2898½</t>
  </si>
  <si>
    <t>funs'kky; xksikyu dk Hkou fuekZ.k¼2262½</t>
  </si>
  <si>
    <t>bfnjk xka/kh iapk;rh ,oa xzkeh.k fodkl laLFkku¼2873½</t>
  </si>
  <si>
    <t>xzke iapk;rksa dks dj olwyh dh ,ot esa vuqnku ¼2874½</t>
  </si>
  <si>
    <t>ftyk ifj"kn iapk;r lfefr ds Hkou fuekZ.k gsrq¼2911½</t>
  </si>
  <si>
    <t>ftyk ifj"knksa dk lEFkkiu O;;¼2910½</t>
  </si>
  <si>
    <t>iapk;rh jkt us eq[;ky; Hkou dk foLrkj ,oa lkt&amp;lttk¼542½</t>
  </si>
  <si>
    <t>jk"Vªh; xzke Lojkt vfHk;ku ¼vkj-th-,e-,-½¼2584½</t>
  </si>
  <si>
    <t>gs.Miai fefL=;ksa ,oa fQVlZ ds fy;s vuqnku¼2876½</t>
  </si>
  <si>
    <t>i'kqfpfdRlk ifj"kn%52½</t>
  </si>
  <si>
    <t>iqfyl vk/kqfudhdj.k ds varxZr vkijkf/kd Hkk"kk¼14½</t>
  </si>
  <si>
    <t>iqfyl vk/kqfudhdj.k ;kstuk ds vUrxZr fufHkZr gksus okys iqfyl Hkou ¼788½</t>
  </si>
  <si>
    <t>iqfyl Hkou ¼787½</t>
  </si>
  <si>
    <t>iqfyl ls dEI;qVjjkbtslu ¼1753½</t>
  </si>
  <si>
    <t>iqfyl fjgk;'kh Hkou ¼18½</t>
  </si>
  <si>
    <t>lkekU; iqfyl ¼forarq½ dk vk/kqfudhdj.k ¼1231½</t>
  </si>
  <si>
    <t>lkekU; iqfyl dk vk/kqfudhdj.k ¼16½</t>
  </si>
  <si>
    <t>LVwMsaV iqfyl dsMsV ¼2713½</t>
  </si>
  <si>
    <t>isa'ku ,oa isa'kulZ osyQs;j foHkkx] t;iqj¼115½</t>
  </si>
  <si>
    <t>isa'ku foHkkx Hkou ¼1154½</t>
  </si>
  <si>
    <t>çkstsDV eks fuVfjax ;wfuV] t;iqj66½</t>
  </si>
  <si>
    <t>cká lgk;rk çkIr ifj;kstukvksa ds fy, ifj;kstuk e‚fuVfjax bdkbZ1029½</t>
  </si>
  <si>
    <t>jk"Vªh; Hkw&amp;vfHkys[k vk/kqfudhdj.k dk;ZØe ¼4½</t>
  </si>
  <si>
    <t>Hkz"Vkpkj fujks/kd C;wjks] t;iqj¼104½</t>
  </si>
  <si>
    <t>iqfyl vk/kqfudhdj.k ds rgr Hkz"Vkpkj fujks/kd C;wjks¼2503½</t>
  </si>
  <si>
    <t>^Hkz"Vkpkj fujks/kd C;wjks dk vk/kqfudhdj.k¼2387½</t>
  </si>
  <si>
    <t xml:space="preserve"> efgyk vf/kdkfjrk foHkkx] t;iqj¼56½</t>
  </si>
  <si>
    <t xml:space="preserve"> dk;kZy; Hkouksa dk jl &amp; j[kk;¼2898½</t>
  </si>
  <si>
    <t xml:space="preserve"> ekuokf/kdkj vk;ksx] t;iqj¼120½</t>
  </si>
  <si>
    <t xml:space="preserve"> jkT; ekuo vf/kdkj vk;ksx dks vuqnku¼2871½</t>
  </si>
  <si>
    <t xml:space="preserve"> eqæ.k ,oa ys[ku lkexzh foHkkx] t;iqj¼136½</t>
  </si>
  <si>
    <t xml:space="preserve"> ewY;kadu laxBu] t;iqj¼37½</t>
  </si>
  <si>
    <t>ewY;kadu laxBu ¼749½</t>
  </si>
  <si>
    <t xml:space="preserve"> jktLFkku yksd lsok vk;ksx] vtesj¼53½</t>
  </si>
  <si>
    <t>jktdh; eqæ.kky;¼1294½</t>
  </si>
  <si>
    <t>jktLFkku yksd lsok vk;ksx Hkou¼1155½</t>
  </si>
  <si>
    <t xml:space="preserve"> jktLFkku oDQ cksMZ] t;iqj¼229½</t>
  </si>
  <si>
    <t xml:space="preserve"> jktLFkku oDQ fodkl ifj"kn~¼ 1766½</t>
  </si>
  <si>
    <t xml:space="preserve"> jktLFkku fof/k lsok çkf/kdj.k] t;iqj¼211½</t>
  </si>
  <si>
    <t>ihfM+r çfrdj ;kstuk¼2841½</t>
  </si>
  <si>
    <t>lkekU; Hkou ¼jktLFkku jkT; fof/kd lsok çkf/kdj.k½¼2561½</t>
  </si>
  <si>
    <t>jktLo vuqla/kku ,oa çf'k{k.k laLFkku] vtesj¼47½</t>
  </si>
  <si>
    <t>jktLo vuqla/kku ,oa çf'k{k.k laLFkku Hkou ¼1296½</t>
  </si>
  <si>
    <t>jktLo e.My] vtesj¼60½</t>
  </si>
  <si>
    <t>mi[k.M vf/kdkfj;ksa ,oa rglhynkjksa ds fy, vkoklh; Hkou1376½</t>
  </si>
  <si>
    <t>xzkenku cksMZ dks egk;rkFkZ vuqnku¼2913½</t>
  </si>
  <si>
    <t>jkT; jktLo vklwpuk funs'kky;] t;iqj¼81½</t>
  </si>
  <si>
    <t>jkT; jktLo vklwpuk foHkkx eke¼1183½</t>
  </si>
  <si>
    <t>jkT; lwpuk vk;ksx] t;iqj¼57½</t>
  </si>
  <si>
    <t>jkT;iky lfpoky;] t;iqj¼123½</t>
  </si>
  <si>
    <t>jktHkou&amp;iwathxr iFk¼799½</t>
  </si>
  <si>
    <t>iapk;rhjkt laLFkkuks esa LFkkukUrfjr deZpkfj;ksa dk laLFkkiu O;;¼2891½</t>
  </si>
  <si>
    <t>miHkksäk dY;k.k fuf/k ls lapkfyr ;kstuk,a¼2828½</t>
  </si>
  <si>
    <t>xqje ,.M efoZxst VS'e usVodZ ¼GSTN½¼2821½</t>
  </si>
  <si>
    <t>fof/k ¼jktLFkku mPp U;k;ky; flfoy vkSj lslUl U;k;ky;] O;ogkj rFkk vfrfjä O;ogkj¼142½</t>
  </si>
  <si>
    <t>vU; U;kf;d Hkou¼1666½</t>
  </si>
  <si>
    <t>dsaæh; for vk;ksx }kjk vuq'kafxr vuqnku ls xapkfyr ;kstuk,a¼2929</t>
  </si>
  <si>
    <t>xzkeh.k U;k;ky;¼1037½</t>
  </si>
  <si>
    <t>uohu ç'kklfud Hkou¼2575½</t>
  </si>
  <si>
    <t>jftLVªkj tujy] jktLFkku mPpU;k;ky;] tks/kiqj¼2451½</t>
  </si>
  <si>
    <t>jktLFkku mPpU;k;ky; Hkou¼1156½</t>
  </si>
  <si>
    <t>jktLFkku mPpU;k;ky;] tks/kiqj ds fy, uohu Hkou fuekZ.k¼1664½</t>
  </si>
  <si>
    <t>jktLFkku jkT; U;kf;d vdkneh] tks/kiqj ds fy, Hkou fuekZ.k¼1665½</t>
  </si>
  <si>
    <t>iqfyl vk/kqfudhdj.k ik=rk ds varxZr fufeZr gksus okyh jkT; fof/k foKku ç;ksx'kkyk¼2334½</t>
  </si>
  <si>
    <t>usg: lgdkj Hkou dk vuqj{k.k] ty lja{k.k ,oa dsUæh; 'khryu ç.kkyh¼1870½</t>
  </si>
  <si>
    <t>lwpuk dsUæ ,oa dk;kZy; Hkou¼275½</t>
  </si>
  <si>
    <t>vkj ,e MCyw , ,u 'ksrht ¼gksjhtksUVy½¼1423½</t>
  </si>
  <si>
    <t>bZ&amp;lapkj¼1034½</t>
  </si>
  <si>
    <t xml:space="preserve"> dek.M vkSj daVªksy lsaVj ¼2383½</t>
  </si>
  <si>
    <t>thvkbZl¼2201½</t>
  </si>
  <si>
    <t>cSd,aM ij ,d uohu ifj;kstuk ¼2144½</t>
  </si>
  <si>
    <t>Cy‚d Lrj ij fofM;ks d‚UÝsal¼2105½</t>
  </si>
  <si>
    <t>eq[;ea=h lwpuk ç.kkyh¼1428½</t>
  </si>
  <si>
    <t>;w- vkbZ- Vh- ifj;kstuk¼1368½</t>
  </si>
  <si>
    <t>jkt laidZ ¼2202½</t>
  </si>
  <si>
    <t>jktusV¼2227½</t>
  </si>
  <si>
    <t>okbZ&amp;QkbZ g‚V Li‚V¼2106½</t>
  </si>
  <si>
    <t>lwpuk çkS|ksfxdh vkSj lapkj foHkkx&amp;ftyk dk;kZy;¼1367½</t>
  </si>
  <si>
    <t>lksf'k;y fefM;k ,fLVchVh¼2751½</t>
  </si>
  <si>
    <t xml:space="preserve"> lSfud dY;k.k foHkkx] t;iqj¼61½</t>
  </si>
  <si>
    <t>lSfud foJke x`gksa dk fuekZ.k¼987½</t>
  </si>
  <si>
    <t>jkT; eQkbZ deZpkjh vk;ksx dks vuqnku¼2850½</t>
  </si>
  <si>
    <t>gfj'paæ ekFkqj jktLFkku yksd ç'kklu laLFkku] t;iqj¼127½</t>
  </si>
  <si>
    <t>lsaVj Q‚j xqM xousZl] ,p-lh-,e jhik] t; iqj¼31½</t>
  </si>
  <si>
    <t>gfj'kpaæ ekFkqj jktLFkku yksd ç'kklu laLFkku ¼2894½</t>
  </si>
  <si>
    <t>gfj'kpUæ ekFkqj] jktLFkku yksd ç'kklu laLFkku] t;iqj esa fuekZ.k dk;Z805½</t>
  </si>
  <si>
    <t>gksexkMZl] t;iqj¼102½</t>
  </si>
  <si>
    <t xml:space="preserve"> x`g j{kk ,oa ukxfjd lqj{kk Hkou¼1102½</t>
  </si>
  <si>
    <t xml:space="preserve"> iqfyl vk/kqfudhdj.k ;kstuk ds varxZr 'kgjh x`g j{kk¼2152½</t>
  </si>
  <si>
    <t>lhek lqj{kk¼804½</t>
  </si>
  <si>
    <t xml:space="preserve"> 'kgjh lqj{kk¼32½</t>
  </si>
  <si>
    <t>vkfZFkZd ,oa lkaf[;dh foHkkx] t;iqj&amp;62</t>
  </si>
  <si>
    <t>jktho xka/kh ;qok dksj&amp;2996</t>
  </si>
  <si>
    <t>;ksx% vkfZFkZd ,oa lkaf[;dh foHkkx] t;iqj&amp;62</t>
  </si>
  <si>
    <t>,l-ih-,Q-,e- ,oa ih-,e-;w- foRr Hkou t;iqj&amp;288</t>
  </si>
  <si>
    <t>ifCyd QkbusfU'k;y esustesaV ,.M VsªfuZx bULVhV;wV&amp;3045</t>
  </si>
  <si>
    <t>;ksx% ,l-ih-,Q-,e- ,oa ih-,e-;w- foRr Hkou t;iqj&amp;288</t>
  </si>
  <si>
    <t>jktLFkku jkT; lsok iznk; okjWj :e&amp;3030</t>
  </si>
  <si>
    <t>lEçs"k.k@cky x`g Hkou¼986½</t>
  </si>
  <si>
    <t>fuokZpu vk;ksx] t;iqj&amp;131</t>
  </si>
  <si>
    <t>bZ-oh-,e- os;j gkml fuekZ.k&amp;3002</t>
  </si>
  <si>
    <t>;ksx&amp; fuokZpu vk;ksx] t;iqj&amp;131</t>
  </si>
  <si>
    <t>jktLFkku foRrh; lsok forj.k fyfeVsM&amp;300</t>
  </si>
  <si>
    <t>jktLFkku Qkbusaf'k;y lfoZlst fMyhojh&amp;3049</t>
  </si>
  <si>
    <t>;ksx% jktLFkku foRrh; lsok forj.k fyfeVsM&amp;300</t>
  </si>
  <si>
    <t>thou nq?kZVuk chek ;kstuk&amp;3069</t>
  </si>
  <si>
    <t>HkwçcU/k foHkkx ds Hkouksa dk fuekZ.k¼1785½</t>
  </si>
  <si>
    <t>jktLFkku jkT; lwpuk vk;ksx&amp;2998</t>
  </si>
  <si>
    <t>bZ v‚fQl ¼2228½</t>
  </si>
  <si>
    <t xml:space="preserve"> tu lqpuk iksVZy¼2752½</t>
  </si>
  <si>
    <t>MkVk lsaVj vksj usVoFkZ lapkyu lsaVj ¼uksd½¼2277½</t>
  </si>
  <si>
    <t>jktLo vuqla/kku ,oa fo'ys"k.k&amp;2993</t>
  </si>
  <si>
    <t>dk;kZUo;u ds mik;ksa dk lq–&lt;+hdj.k djuk vkSj laoghu fodkl ds fy, oSf'od Hkkxhnkjh dk iqu#)kj</t>
  </si>
  <si>
    <t>vkfFkZd ,oa lkaf[;dh foHkkx] t;iqj ¼62½</t>
  </si>
  <si>
    <t>tux.kuk] 2021¼2757½</t>
  </si>
  <si>
    <t>funs'kky;] vkfFkZd ,oa lkaf[;dh ¼748½</t>
  </si>
  <si>
    <t>Qly lkaf[;dh lq/kkj¼419½</t>
  </si>
  <si>
    <t>Hkkjrh; lqnjfndj.k lkaf[;dh ifj;kstuk¼1271½</t>
  </si>
  <si>
    <t>jktLFkku tu vk/kkj ;kstuk¼2750½</t>
  </si>
  <si>
    <t>jk"Vªh; çfrnFkZ losZ{k.k laxVu ¼746½</t>
  </si>
  <si>
    <t>fu;kZr lao/kZu gsrq d‚ji; Q.M¼2783½</t>
  </si>
  <si>
    <t>fu;kZr lao/kZu &amp; fu;kZr iqjk Hkkj ,oa çf'k{k.k dk;ZØe¼79½</t>
  </si>
  <si>
    <t>jktLFkku fu;kZr lao/kZu ifjiFk¼2741½</t>
  </si>
  <si>
    <t>jktLFkku fu;kZr lao/kZu leUo; ifj"kn¼2742½</t>
  </si>
  <si>
    <t>,l-ih-,Q-,e- ,oa ih-,e-;w- foÙk Hkou t;iqj¼288½</t>
  </si>
  <si>
    <t>,e-ih-,Q-,e] ifj;kstuk¼2450½</t>
  </si>
  <si>
    <t>dkfeZd foHkkx ¼'kklu lfpoky;] jkT; vk;kstuk e'khujh] jktLFkku vk;kstuk cksMZ lfgr½] t;iqj</t>
  </si>
  <si>
    <t>chl lw=h dk;ZØe¼1030½</t>
  </si>
  <si>
    <t xml:space="preserve"> dks"kkxkj laLFkkiu¼1145½</t>
  </si>
  <si>
    <t>funs'kd] dks"k ,oa ys[kk foHkkx ds fy, Hkou¼801½</t>
  </si>
  <si>
    <t>iath;u ,oa eqækad foHkkx] vtesj¼92½</t>
  </si>
  <si>
    <t>eqækad ,oa iath;u Hkou ¼791½</t>
  </si>
  <si>
    <t>LVkEi rFkk iathdj.k¼1868½</t>
  </si>
  <si>
    <t>okf.kfT;d dj foHkkx Hkou¼794½</t>
  </si>
  <si>
    <t>foKku ,oa çkS|ksfxdh foHkkx] t;iqj¼82½</t>
  </si>
  <si>
    <t>vuqla/kku ,oa fodkl¼1443½</t>
  </si>
  <si>
    <t>m|ferk fodkl¼1440½</t>
  </si>
  <si>
    <t>,dL; vf/kdkj lwpuk çdks"B¼1441½</t>
  </si>
  <si>
    <t>tSo çkS|ksfxdh¼1439½</t>
  </si>
  <si>
    <t xml:space="preserve"> çca/k lwpuk rU=¼1442½</t>
  </si>
  <si>
    <t xml:space="preserve"> jkT; lwnwj laosnu vuqç;ksx dsUæ¼1436½</t>
  </si>
  <si>
    <t>foKku ,oa çkS|ksfxdh ds fy, fuekZ.k dk;Z¼1675½</t>
  </si>
  <si>
    <t>foKku ,oa lekt¼1437½</t>
  </si>
  <si>
    <t xml:space="preserve"> foKku dk lEçs"k.k ,oa lkoZtfudhdj.k¼1438½</t>
  </si>
  <si>
    <t>fofuos'k lao/kZu C;wjks ¼ch- vkbZ- ih-½] t;iqj¼180½</t>
  </si>
  <si>
    <t xml:space="preserve">                                                              </t>
  </si>
  <si>
    <t>LoSfPNd {ks=p fodkl dsUnz&amp;3095</t>
  </si>
  <si>
    <t xml:space="preserve"> 'kgjksa vkSj ekuo cfLr;ksa dks lekos'kh] lqjf{kr] leqRFkku'khy vkSj la/kkj.kh; cukuk</t>
  </si>
  <si>
    <t>Lok;Ùk'kklh lLFkkvksa rFkk LosfNd laxBuksa dks lgk;rk ¼115½</t>
  </si>
  <si>
    <t>vkcdkjh foHkkx] mn;iqj ¼66½</t>
  </si>
  <si>
    <t xml:space="preserve"> ftyk ifj"kn @ ftyk Lrjh; iapk;rksa dks lgk;rk¼1446½</t>
  </si>
  <si>
    <t>xkfg;k yqgkjksa dks dPps eky ds Ø; gsrq egk;rk¼300½</t>
  </si>
  <si>
    <t>lMd nq?kZVuk] çk—frd nq?kZVuk@vkink] i'kq nq?kZVuk bR;kfn gsrq eq[;ea=h lgk;rk dks"k ;s ekQZr lgk;rk¼2320½</t>
  </si>
  <si>
    <t>lw{e flapkbZ ds fy;s mRd`"Vrk dsUnz¼3071½</t>
  </si>
  <si>
    <t xml:space="preserve"> ckxokuh Qlyksa dk çn'kZu¼1413½</t>
  </si>
  <si>
    <t>vkxsZfud QkfeZx gsrq lgk;rk&amp;3099</t>
  </si>
  <si>
    <t>fdlku lsok dsUæ de xzke Kku dsUæ ds fy, fuekZ.k¼1671½</t>
  </si>
  <si>
    <t>—f"k foLrkj lsok,a ¼411½</t>
  </si>
  <si>
    <t>dsaæh; foÙk vk;ksx }kjk vuq'kakflr vuqnku ls lapkfyr ;kstuk,a¼2929½</t>
  </si>
  <si>
    <t>bUVhxzsVsM eSustesUV v‚Q ifCyd fMLVªhC;w'ku flLVe ¼vkbZ-,e-ih-Mh-,l-½¼2732½</t>
  </si>
  <si>
    <t>i'kq/ku uLy lq/kkj ;kstuk¼1955½</t>
  </si>
  <si>
    <t>vkj-vkbZ-Mh-,Q- ds vUrxZr ukckMZ }kjk foÙk iksf"kr lkeqnkf;d LokLF; dsUæksa dk fuekZ.k ¼85%15½¼1882½</t>
  </si>
  <si>
    <t>{ks=h; vkSj ftyk laLFkkiu 827½</t>
  </si>
  <si>
    <t>QkesZlh fMIyksek dkslZ¼163½</t>
  </si>
  <si>
    <t>1-f'k'kq x`g @ Øsp dk lapkyu¼2543½</t>
  </si>
  <si>
    <t>1-jktLFkku ljdkj LokLF; ;kstuk 2021¼2933½</t>
  </si>
  <si>
    <t>f'k{k.k laLFkkvksa dks lgk;Rkk¼2955½</t>
  </si>
  <si>
    <t xml:space="preserve">VlZjh dSlj ds;j lsaVj¼2607½ </t>
  </si>
  <si>
    <t>vU; laLFkkvksa dks 'kks/k gsrq lgk;rk73091</t>
  </si>
  <si>
    <t>QwM Øk¶V bUlfVB~;wV dks lgk;rkFkZ vuqnku¼2897½</t>
  </si>
  <si>
    <t>fo/kok @  ifjR;kxrk gsrq eq[;ea=h lacy ;kstuk¼1771½</t>
  </si>
  <si>
    <t>lSfud Ldwy &gt;qu&gt;quw¼2655½</t>
  </si>
  <si>
    <t>jktLFkku i'kq fufdRlk ,oa i'kq foKku fo'ofo|ky;] chdkusj¼1004½</t>
  </si>
  <si>
    <t>jk-x-i-i- fuxe dh cxksa esa eq¶r@ fj;k;rh ;k=kvksa dh jkf'k dk iquHkZj.k¼2601½</t>
  </si>
  <si>
    <t xml:space="preserve"> 'kkjhfjd ,oa ;kSu fglk ls ihfM+r efgyk dk iquokZl¼2745½</t>
  </si>
  <si>
    <t>vo#) tyk'k;ksa lfgr lrgh ty laxzg.k lzksrks rFkk] nwf"kr ty dk iqu% pØhdj.k@iquHkZj.k lajpuk rFkk iquokZl¼879½</t>
  </si>
  <si>
    <t>vkuqikfrd O;;ksa dk vUrj.k¼1306½</t>
  </si>
  <si>
    <t>lykgdkjksa ds ek/;e ls ifj;kstukvksa dh rS;kjh@uohu ifj;kstukvksa dh rS;kjh esa ijke'kZ lsok, ¼235½</t>
  </si>
  <si>
    <t>ty lalk/ku ¼eq-v-] guqekux&lt;½¼210½</t>
  </si>
  <si>
    <t>eq[; ys[kkf/kdkjh] bfUnjk xka/kh ugj ifj;kstuk] chdkusj¼209½</t>
  </si>
  <si>
    <t>ih,e&amp;dqlqe daiksusaV ^ch* gsrq lgk;rk¼2779½</t>
  </si>
  <si>
    <t xml:space="preserve"> ck;ks bZ/ku çkf/kdj.k¼640½</t>
  </si>
  <si>
    <t>vfHkys[kkxkj&amp;ftyk deZpkjh lewg¼ 1299½</t>
  </si>
  <si>
    <t>vjch] Qkjlh 'kks/k laLFkku] Vsad¼95½</t>
  </si>
  <si>
    <t>eq[;ea=h y?kq m|ksx çksRlkgu ;kstuk¼2756½</t>
  </si>
  <si>
    <t>yo.k {ks=ksa dk losZ{k.k ,oa fpUghdj.k¼663½</t>
  </si>
  <si>
    <t>yo.k {ks=ksa esa lM+dksa dk fodkl¼1134½</t>
  </si>
  <si>
    <t>gFkdj?kk cqudjksa@ lfefr;ksa dks uxn iqjLdkj¼652½</t>
  </si>
  <si>
    <t>gFkdj?kk cqudjksa ds fy, 'kS{kf.kd Hkze.k¼651½</t>
  </si>
  <si>
    <t xml:space="preserve"> 'kgjh lM+ds ¼716½</t>
  </si>
  <si>
    <t>vYila[;d Nk=ksa dks mrj eSfVªd Nk=o`fÙk¼1067½</t>
  </si>
  <si>
    <t>vYila[;d ekeykr foHkkx ds dk;kZy;@jktLFkku vYi la[;d foÙk ,oa fodkl lgdkjh fuxe o oDQ fcdkl ifj"kn bR;kfn laLFkkvksa gsrq Hkou fuekZ.k¼2093½</t>
  </si>
  <si>
    <t>eq[;ea=h mPp f'k{kk Nk=o`fÙk ;kstuk] vYila[;d ckfydkvksa gsrq¼2835½</t>
  </si>
  <si>
    <t>jktLFkku vYila[;d vk;ksx dks vuqnku¼2576½</t>
  </si>
  <si>
    <t>jktLFkku vYila[;d foÙk ,oa fodkl lgdkjh fuxe dks C;kt gsrq vuqnku ¼vkj ,e ,Q Mh lh lh½¼1059½</t>
  </si>
  <si>
    <t>dkyh ckbZ Hkhy es?kkoh Nk=k LdwVh ;kstuk¼2822½</t>
  </si>
  <si>
    <t>egkfo|ky; Lrj ds ckyd @ckfydkvksa ds Nk=kokl Hkou ¼308½</t>
  </si>
  <si>
    <t>jktLFkku vuqlwfpr tkfr @vuqlwfpr tutkfr foÙk ,oa fodkl lgdkjh fuxe dks lgk;rk ¼vkj-,l-,Q-Mh-lh-lh-½¼283½</t>
  </si>
  <si>
    <t>iqfyl MoyiesUV Q.M¼1707½</t>
  </si>
  <si>
    <t>iqfyl cy esa dEI;wVjhdj.k dk vk/kqfudhdj.k¼17</t>
  </si>
  <si>
    <t>jktLo Hkou ¼24½</t>
  </si>
  <si>
    <r>
      <t>jkT; Lrj] ftyk i‚yhfDyfuDl] i'kq fpfdRlk vLirkyksa vksj mi&amp;dsaæksa vkS"k/kky;ksa dk fuekZ.k ukckMZ ¼</t>
    </r>
    <r>
      <rPr>
        <sz val="14"/>
        <rFont val="Calibri"/>
        <family val="2"/>
        <scheme val="minor"/>
      </rPr>
      <t>RIDF&amp;XXVI</t>
    </r>
    <r>
      <rPr>
        <sz val="14"/>
        <rFont val="DevLys 010"/>
      </rPr>
      <t>½ &amp;2820</t>
    </r>
  </si>
  <si>
    <r>
      <t>jktLFkku esfMdy ,tqds'ku ¼</t>
    </r>
    <r>
      <rPr>
        <sz val="14"/>
        <rFont val="Calibri"/>
        <family val="2"/>
        <scheme val="minor"/>
      </rPr>
      <t>Raj</t>
    </r>
    <r>
      <rPr>
        <sz val="11"/>
        <rFont val="Calibri"/>
        <family val="2"/>
        <scheme val="minor"/>
      </rPr>
      <t>ME</t>
    </r>
    <r>
      <rPr>
        <sz val="14"/>
        <rFont val="DevLys 010"/>
      </rPr>
      <t>S½ dks egk;rk vuqnku¼2521½</t>
    </r>
  </si>
  <si>
    <r>
      <t>jk"Vªh; 'kgjh LokLF; fe'ku ¼</t>
    </r>
    <r>
      <rPr>
        <sz val="14"/>
        <rFont val="Calibri"/>
        <family val="2"/>
        <scheme val="minor"/>
      </rPr>
      <t>NUHM</t>
    </r>
    <r>
      <rPr>
        <sz val="14"/>
        <rFont val="DevLys 010"/>
      </rPr>
      <t>½%2209½</t>
    </r>
  </si>
  <si>
    <r>
      <t>ç/kkuea=h tu fodkl dk;ZØe ¼</t>
    </r>
    <r>
      <rPr>
        <sz val="14"/>
        <rFont val="Calibri"/>
        <family val="2"/>
        <scheme val="minor"/>
      </rPr>
      <t>PMJVK</t>
    </r>
    <r>
      <rPr>
        <sz val="14"/>
        <rFont val="DevLys 010"/>
      </rPr>
      <t>½¼2749½</t>
    </r>
  </si>
  <si>
    <r>
      <t xml:space="preserve">ukckMZ </t>
    </r>
    <r>
      <rPr>
        <sz val="14"/>
        <rFont val="Calibri"/>
        <family val="2"/>
        <scheme val="minor"/>
      </rPr>
      <t>RIDF XXIII</t>
    </r>
    <r>
      <rPr>
        <sz val="14"/>
        <rFont val="DevLys 010"/>
      </rPr>
      <t xml:space="preserve"> ds rgr ek/;fed fo|ky;ksa ds fuekZ.k dk;Z¼2562½</t>
    </r>
  </si>
  <si>
    <r>
      <t xml:space="preserve">ukckMZ </t>
    </r>
    <r>
      <rPr>
        <sz val="14"/>
        <rFont val="Calibri"/>
        <family val="2"/>
        <scheme val="minor"/>
      </rPr>
      <t>RIDF XXIV</t>
    </r>
    <r>
      <rPr>
        <sz val="14"/>
        <rFont val="DevLys 010"/>
      </rPr>
      <t xml:space="preserve"> ds rgr ek/;fed fo|ky;ksa esa fuekZ.k dk;Z¼2698½</t>
    </r>
  </si>
  <si>
    <r>
      <t>ukckMZ</t>
    </r>
    <r>
      <rPr>
        <sz val="14"/>
        <rFont val="Calibri"/>
        <family val="2"/>
        <scheme val="minor"/>
      </rPr>
      <t xml:space="preserve"> RIDF XXV</t>
    </r>
    <r>
      <rPr>
        <sz val="14"/>
        <rFont val="DevLys 010"/>
      </rPr>
      <t xml:space="preserve"> ds rgr ek/;fxd fo|ky;ksa esa fuekZ.k dk;Z¼2723½</t>
    </r>
  </si>
  <si>
    <r>
      <t>bafnjk xka/kh ekr`Ro iks"k.k ;kstuk ¼</t>
    </r>
    <r>
      <rPr>
        <sz val="14"/>
        <rFont val="Calibri"/>
        <family val="2"/>
        <scheme val="minor"/>
      </rPr>
      <t>ICDS</t>
    </r>
    <r>
      <rPr>
        <sz val="14"/>
        <rFont val="DevLys 010"/>
      </rPr>
      <t>½¼2856½</t>
    </r>
  </si>
  <si>
    <r>
      <t>vkbZ-th-,u-ih- LVst&amp;</t>
    </r>
    <r>
      <rPr>
        <sz val="14"/>
        <rFont val="Calibri"/>
        <family val="2"/>
        <scheme val="minor"/>
      </rPr>
      <t>||</t>
    </r>
    <r>
      <rPr>
        <sz val="14"/>
        <rFont val="DevLys 010"/>
      </rPr>
      <t xml:space="preserve"> esa ugjksa dk vk/kqfudhdj.k@uohuhdj.k ukckMZ vkj-vkbZ-Mh-,Q-¼tSlyesj tksu½¼2755½</t>
    </r>
  </si>
  <si>
    <r>
      <t>baVhxzsVsM ikslsfeax MoyiesaV Ldhe ¼</t>
    </r>
    <r>
      <rPr>
        <sz val="14"/>
        <rFont val="Calibri"/>
        <family val="2"/>
        <scheme val="minor"/>
      </rPr>
      <t>IPDS</t>
    </r>
    <r>
      <rPr>
        <sz val="14"/>
        <rFont val="DevLys 010"/>
      </rPr>
      <t>½¼2423½</t>
    </r>
  </si>
  <si>
    <r>
      <t>jktLFkku ty {ks= vkthfodk lq/kkj ifj;kstuk ¼</t>
    </r>
    <r>
      <rPr>
        <sz val="14"/>
        <rFont val="Calibri"/>
        <family val="2"/>
        <scheme val="minor"/>
      </rPr>
      <t>RWSLIP</t>
    </r>
    <r>
      <rPr>
        <sz val="14"/>
        <rFont val="DevLys 010"/>
      </rPr>
      <t>½¼2378½</t>
    </r>
  </si>
  <si>
    <r>
      <t>pEcy /kksyiqj Hkjriqj ifj;kstuk Qst&amp;1 Hkkx&amp;</t>
    </r>
    <r>
      <rPr>
        <sz val="14"/>
        <rFont val="Calibri"/>
        <family val="2"/>
        <scheme val="minor"/>
      </rPr>
      <t>II</t>
    </r>
    <r>
      <rPr>
        <sz val="14"/>
        <rFont val="DevLys 010"/>
      </rPr>
      <t xml:space="preserve"> ¼'kgjh½¼2185½</t>
    </r>
  </si>
  <si>
    <r>
      <t>ukckMZ iksf"kr is;ty ifj;kstuk,¡ ¼</t>
    </r>
    <r>
      <rPr>
        <sz val="14"/>
        <rFont val="Calibri"/>
        <family val="2"/>
        <scheme val="minor"/>
      </rPr>
      <t>RIDF XXVI</t>
    </r>
    <r>
      <rPr>
        <sz val="14"/>
        <rFont val="DevLys 010"/>
      </rPr>
      <t>½¼2813½</t>
    </r>
  </si>
  <si>
    <r>
      <t xml:space="preserve">ikyh ftys ds lkstu rglhy ds 01 xzke iapk;rksa dh tks/kiqj ds nkarhokMk </t>
    </r>
    <r>
      <rPr>
        <sz val="14"/>
        <rFont val="CG Times"/>
        <family val="1"/>
      </rPr>
      <t xml:space="preserve">IGNP </t>
    </r>
    <r>
      <rPr>
        <sz val="14"/>
        <rFont val="DevLys 010"/>
      </rPr>
      <t>ckVj fMLVªhC;w'ku tyk'k; es {ks=h; tyçn; ifj;kstuk ¼2833½</t>
    </r>
  </si>
  <si>
    <r>
      <t xml:space="preserve"> jk"Vªh; jkt/kkuh {ks= ;kstuk cksMZ ¼</t>
    </r>
    <r>
      <rPr>
        <sz val="14"/>
        <rFont val="CG Times"/>
        <family val="1"/>
      </rPr>
      <t>NCRPB</t>
    </r>
    <r>
      <rPr>
        <sz val="14"/>
        <rFont val="DevLys 010"/>
      </rPr>
      <t>½ ls lgk;rk çkIr tyçnk; ;kstuk,a¼2096½</t>
    </r>
  </si>
  <si>
    <r>
      <t>ç/kkuea=h —f"k flapkbZ ;kstuk ¼</t>
    </r>
    <r>
      <rPr>
        <sz val="14"/>
        <rFont val="Calibri"/>
        <family val="2"/>
        <scheme val="minor"/>
      </rPr>
      <t>PMKSY)Watershed Component</t>
    </r>
    <r>
      <rPr>
        <sz val="14"/>
        <rFont val="DevLys 010"/>
      </rPr>
      <t>¼2388½</t>
    </r>
  </si>
  <si>
    <r>
      <t xml:space="preserve">vkbZ-th-,u-ih- LVst&amp;AA esa ugjksa dk vk/kqfudhdj.k@uohuhdj.k ukckMZ vkj-vkbZ-Mh-,Q- </t>
    </r>
    <r>
      <rPr>
        <sz val="14"/>
        <rFont val="Calibri"/>
        <family val="2"/>
        <scheme val="minor"/>
      </rPr>
      <t>XXV</t>
    </r>
    <r>
      <rPr>
        <sz val="14"/>
        <rFont val="DevLys 010"/>
      </rPr>
      <t xml:space="preserve"> ¼chdkusj tksu½¼2754½</t>
    </r>
  </si>
  <si>
    <r>
      <t>g‚VYl ,oa Vwj v‚ijsVlZ jkT; eky ,oa lsok dj ¼</t>
    </r>
    <r>
      <rPr>
        <sz val="14"/>
        <rFont val="CG Times"/>
        <family val="1"/>
      </rPr>
      <t>SGST</t>
    </r>
    <r>
      <rPr>
        <sz val="14"/>
        <rFont val="DevLys 010"/>
      </rPr>
      <t>½ dk iquHkZj.k¼2826½</t>
    </r>
  </si>
  <si>
    <r>
      <t>{ks=h; mMku laidZ ;kstuk ¼</t>
    </r>
    <r>
      <rPr>
        <sz val="14"/>
        <rFont val="Calibri"/>
        <family val="2"/>
        <scheme val="minor"/>
      </rPr>
      <t>Regional udan Connectivity Scheme</t>
    </r>
    <r>
      <rPr>
        <sz val="14"/>
        <rFont val="DevLys 010"/>
      </rPr>
      <t>½¼2892½</t>
    </r>
  </si>
  <si>
    <r>
      <t>oSf'od lwpuk ç.kkyh ç;ksx'kkyk ¼</t>
    </r>
    <r>
      <rPr>
        <sz val="14"/>
        <rFont val="Cambria"/>
        <family val="1"/>
        <scheme val="major"/>
      </rPr>
      <t>G.I.S. Lebs</t>
    </r>
    <r>
      <rPr>
        <sz val="14"/>
        <rFont val="Calibri"/>
        <family val="2"/>
        <scheme val="minor"/>
      </rPr>
      <t>-</t>
    </r>
    <r>
      <rPr>
        <sz val="14"/>
        <rFont val="DevLys 010"/>
      </rPr>
      <t>½¼2487½</t>
    </r>
  </si>
  <si>
    <r>
      <rPr>
        <sz val="14"/>
        <rFont val="Calibri"/>
        <family val="2"/>
        <scheme val="minor"/>
      </rPr>
      <t>RIDCOR</t>
    </r>
    <r>
      <rPr>
        <sz val="14"/>
        <rFont val="DevLys 010"/>
      </rPr>
      <t xml:space="preserve">  dks lM+dksa uFkk lsrqvksa ds fuekZ.k gsrq _.k ¼2206½</t>
    </r>
  </si>
  <si>
    <r>
      <t xml:space="preserve">vkj- vkbZ-Mh-,Q- </t>
    </r>
    <r>
      <rPr>
        <sz val="14"/>
        <rFont val="Calibri"/>
        <family val="2"/>
        <scheme val="minor"/>
      </rPr>
      <t>XXI</t>
    </r>
    <r>
      <rPr>
        <sz val="14"/>
        <rFont val="DevLys 010"/>
      </rPr>
      <t xml:space="preserve"> ds rgr ukckMZ dh lgk;rk ls lMd fuekZ.k¼2302½</t>
    </r>
  </si>
  <si>
    <r>
      <t xml:space="preserve">ukckMZ vkj-vkbZ-Mh-,Q-&amp; </t>
    </r>
    <r>
      <rPr>
        <sz val="14"/>
        <rFont val="CG Times"/>
        <family val="1"/>
      </rPr>
      <t xml:space="preserve">XXIV </t>
    </r>
    <r>
      <rPr>
        <sz val="14"/>
        <rFont val="DevLys 010"/>
      </rPr>
      <t>¼lMd mUu;u ifj;kstuk ½¼2624½</t>
    </r>
  </si>
  <si>
    <r>
      <t>ukckMZ vkj-vkbZ-Mh-,Q-&amp;</t>
    </r>
    <r>
      <rPr>
        <sz val="14"/>
        <rFont val="CG Times"/>
        <family val="1"/>
      </rPr>
      <t xml:space="preserve">XXV </t>
    </r>
    <r>
      <rPr>
        <sz val="14"/>
        <rFont val="DevLys 010"/>
      </rPr>
      <t>¼lM+d mUu;u ifj;kstuk ½¼2715½</t>
    </r>
  </si>
  <si>
    <r>
      <t xml:space="preserve">ukckMZ }kjk iksf"kr vkj-vkbZ-Mh-,Q- </t>
    </r>
    <r>
      <rPr>
        <sz val="14"/>
        <rFont val="CG Times"/>
        <family val="1"/>
      </rPr>
      <t xml:space="preserve">XXVIII </t>
    </r>
    <r>
      <rPr>
        <sz val="14"/>
        <rFont val="DevLys 010"/>
      </rPr>
      <t>lM+dsa¼3012½</t>
    </r>
  </si>
  <si>
    <r>
      <t xml:space="preserve">ukckMZ }kjk iksf"kr vkj-vkbZ-Mh-,Q- </t>
    </r>
    <r>
      <rPr>
        <sz val="14"/>
        <rFont val="CG Times"/>
        <family val="1"/>
      </rPr>
      <t xml:space="preserve">XX </t>
    </r>
    <r>
      <rPr>
        <sz val="14"/>
        <rFont val="DevLys 010"/>
      </rPr>
      <t>lM+dsa¼2773½</t>
    </r>
  </si>
  <si>
    <r>
      <t>ukckMZ }kjk fcu iksf"kr vkj-vkbZ-Mh-,Q-</t>
    </r>
    <r>
      <rPr>
        <sz val="14"/>
        <rFont val="CG Times"/>
        <family val="1"/>
      </rPr>
      <t xml:space="preserve"> </t>
    </r>
    <r>
      <rPr>
        <sz val="14"/>
        <rFont val="DevLys 010"/>
      </rPr>
      <t>ds rgr lMds ¼2172½</t>
    </r>
  </si>
  <si>
    <r>
      <t>lMd mUu;u ifj;kstuk ¼vkj-vkbZ-Mh-,Q-&amp;</t>
    </r>
    <r>
      <rPr>
        <sz val="14"/>
        <rFont val="CG Times"/>
        <family val="1"/>
      </rPr>
      <t>XXII</t>
    </r>
    <r>
      <rPr>
        <sz val="14"/>
        <rFont val="DevLys 010"/>
      </rPr>
      <t>½¼2431½</t>
    </r>
  </si>
  <si>
    <r>
      <t>lMd mUu;u ifj;kstuk ¼vkj-vkbZ-Mh-,Q-&amp;</t>
    </r>
    <r>
      <rPr>
        <sz val="14"/>
        <rFont val="CG Times"/>
        <family val="1"/>
      </rPr>
      <t>XXIII</t>
    </r>
    <r>
      <rPr>
        <sz val="14"/>
        <rFont val="DevLys 010"/>
      </rPr>
      <t>½¼2481½</t>
    </r>
  </si>
  <si>
    <r>
      <t>fnYyh eqEcbZ b.MLVªh;y d‚fjMksj ¼</t>
    </r>
    <r>
      <rPr>
        <b/>
        <sz val="14"/>
        <rFont val="Calibri"/>
        <family val="2"/>
        <scheme val="minor"/>
      </rPr>
      <t>DMIC</t>
    </r>
    <r>
      <rPr>
        <b/>
        <sz val="14"/>
        <rFont val="DevLys 010"/>
      </rPr>
      <t>½ jaipur¼272½</t>
    </r>
  </si>
  <si>
    <r>
      <t xml:space="preserve">lsaVj vkWQ ,Dlhysal QkWj jsosU;w ,.M ,ukfyfll </t>
    </r>
    <r>
      <rPr>
        <b/>
        <sz val="14"/>
        <rFont val="Calibri"/>
        <family val="2"/>
        <scheme val="minor"/>
      </rPr>
      <t>(CoERAA)</t>
    </r>
    <r>
      <rPr>
        <b/>
        <sz val="14"/>
        <rFont val="DevLys 010"/>
      </rPr>
      <t xml:space="preserve"> ] jktLFku] t;iqj&amp;297</t>
    </r>
  </si>
  <si>
    <t>vk;&amp;O;; vuqeku 2020&amp;21</t>
  </si>
  <si>
    <t>vk;&amp;O;; vuqeku 2021&amp;22</t>
  </si>
  <si>
    <t>vk;&amp;O;; vuqeku 2022&amp;23</t>
  </si>
  <si>
    <t xml:space="preserve"> lrr~ fodkl y{;] foHkkx vkSj ;kstuk</t>
  </si>
  <si>
    <t>lrr~ fodkl y{; la;qä jk"Vª la?k }kjk fuèkkZfjr 17 y{; gSa] ftUgsa lnL; ns'kksa dks o"kZ 2030 rd çkIr djuk gSA jktLFkku ljdkj us bl fn'kk esa igy djrs gq, vius ctV esa lrr fodkl y{; ds lHkh 17 y{;ksa ds fy, vkoafVr ctV dk fooj.k o"kZ 2020&amp;21 ls nsuk vkjEHk fd;k gS ftls ;gk¡ miyCèk djk;k tk jgk gSA</t>
  </si>
  <si>
    <t>vk;&amp;O;; vuqeku 2023&amp;24</t>
  </si>
  <si>
    <t>eq[;ea=h xzkeh.k jkstxkj xkjaVh ;kstuk ¼3094½</t>
  </si>
  <si>
    <t>egkRek xka/kh ujsxk ;kstukarxZr iz'kklfud O;; ¼3186½</t>
  </si>
  <si>
    <t xml:space="preserve"> xzkeh.k uxjh; gkV&amp;vkorhZ O;; ¼646½</t>
  </si>
  <si>
    <t xml:space="preserve"> 'kgjh gkV fuekZ.k ¼2743½</t>
  </si>
  <si>
    <t xml:space="preserve"> dkjiksjsV lkekftd nkf;R; ¼2325½</t>
  </si>
  <si>
    <t>;ksx% m|ksx foHkkx] t;iqj ¼183½</t>
  </si>
  <si>
    <t>dkfeZd foHkkx ¼'kklu lfpoky;] jkT; vk;kstuk e'khujh] jktLFkku vk;kstuk cksMZ lfgr½] t;iqj&amp;¼52½</t>
  </si>
  <si>
    <t>jktLFkku fodkl ,oa xjhch mUeqyu fuf/k dks varj.k ¼2275½</t>
  </si>
  <si>
    <t>;ksx% dkfeZd foHkkx ¼'kklu lfpoky;] jkT; vk;kstuk e'khujh] jktLFkku vk;kstuk cksMZ lfgr½] t;iqj&amp;¼52½</t>
  </si>
  <si>
    <t>fxx odZlZ dY;k.k ;kstuk ¼3227½</t>
  </si>
  <si>
    <t>eq[;ea=h fpjathoh Jfed lEcy ;kstuk ¼3223½</t>
  </si>
  <si>
    <t>vkS"k/kh; Qlyksa dk foLrkj ¼3179½</t>
  </si>
  <si>
    <r>
      <rPr>
        <sz val="11"/>
        <rFont val="Calibri"/>
        <family val="2"/>
        <scheme val="minor"/>
      </rPr>
      <t>NFSA</t>
    </r>
    <r>
      <rPr>
        <sz val="14"/>
        <rFont val="DevLys 010"/>
      </rPr>
      <t xml:space="preserve"> ifjokjksa dks eq[;e=h fu'kqYd jk'ku fdV ;kstuk ¼3215½</t>
    </r>
  </si>
  <si>
    <t>i'kq fe= ;kstuk&amp;3196</t>
  </si>
  <si>
    <t>feM Ms fey] jktLFkku &amp; 284</t>
  </si>
  <si>
    <t>eq[;ea=h cky xksiky ;ksutk&amp; 3132</t>
  </si>
  <si>
    <t>;ksx% feM Ms fey] jktLFkku &amp; 284</t>
  </si>
  <si>
    <r>
      <t>bafnjk xka/kh ekr`Ro iks"k.k ;kstuk&amp; ¼</t>
    </r>
    <r>
      <rPr>
        <sz val="14"/>
        <rFont val="Calibri"/>
        <family val="2"/>
        <scheme val="minor"/>
      </rPr>
      <t>ICDS</t>
    </r>
    <r>
      <rPr>
        <sz val="14"/>
        <rFont val="DevLys 010"/>
      </rPr>
      <t>½&amp;2856</t>
    </r>
  </si>
  <si>
    <t>lqij Lisf'k;fyVh gkWfLiVy] dksVk&amp;3163</t>
  </si>
  <si>
    <t>eq[;ea=h fu'kqYd fujksxh jktLFkku ;kstuk&amp;3166</t>
  </si>
  <si>
    <t>ekr` ,oa f'k'kq LokLF;] Vhdkdj.k rFkk ifjokj dY;k.k dk;Zøe&amp;3171</t>
  </si>
  <si>
    <t>jkT; lqokLF; ifjogu laxBu ¼302½</t>
  </si>
  <si>
    <t>lqij Lisf'k;fyVh gkWfLiVy] dksVk&amp;3164</t>
  </si>
  <si>
    <t>iz/kkuea=h vk;q"eku Hkkjr gsYFk baQzkLVªDpj fe'ku &amp;3147</t>
  </si>
  <si>
    <t>lqij Lisf'k;fyVh gkWfLiVy] chdkusj&amp;3165</t>
  </si>
  <si>
    <t>lqij Lisf'k;fyVh gkWfLiVy] t;iqj &amp;3162</t>
  </si>
  <si>
    <t>usV LysV mRrh.kZ Nk=ksa gsrq Qsyksf'ki &amp; 3203</t>
  </si>
  <si>
    <t>eq[;ea=h gekjh csafV;ka ;kstuk &amp; 3180</t>
  </si>
  <si>
    <t>mPp f'k{kk ds fy, fo'ofo|ky; dks dtZ&amp;3160</t>
  </si>
  <si>
    <t>jktLFkku mPp rduhdh f'k{kk xw.koRrk lq/kkj ;kstuk&amp;3161</t>
  </si>
  <si>
    <t>ih,eJh ;kstuk&amp;3169</t>
  </si>
  <si>
    <t>ckfydk Nk=koklksa dh LFkkiuk¼1455½</t>
  </si>
  <si>
    <t>egkRek xka/kh fo|ky; esa Nk=kokl fuekZ.k &amp;3115</t>
  </si>
  <si>
    <t>jktdh; fo|ky;ksa esa dEI;wVj ySc dh Lfkkiuk &amp; 3202</t>
  </si>
  <si>
    <t>egkRek xka/kh iqLrdky; ,oa fo/kku dsUnz&amp;3210</t>
  </si>
  <si>
    <t>uoHkkjr lk{kjrk dk;ZØe &amp;3116</t>
  </si>
  <si>
    <t>tu vk/kkj bZ okWfyV &amp;3122</t>
  </si>
  <si>
    <t>jktho xka/kh fVuVsd fMthVy bULVhV;wV] tks/kiqj&amp;3142</t>
  </si>
  <si>
    <t>jktLFkku efgyk fuf/k ØsfMV dkWvkijsfVo QsMjs'ku fy-&amp;3134</t>
  </si>
  <si>
    <t>vtesj ftys ds chlyiqj cka/k ls vtesj ¼ikVZ½] vjkbZ ¼ikVZ½ ,oa Jhuxj CykWd dh is;ty ifj;kstuk ¼'kgjh Hkkx½&amp; 3109</t>
  </si>
  <si>
    <t>bUæksadk&amp;ek.kdyko&amp;nkafrokM+k ty iwfrZ ifj;kstuk ¼ukckMZ½¼917½</t>
  </si>
  <si>
    <t>dEI;wVjhdj.k@Lo‚M flLVe&amp;bZ&amp;xousZl bR;kfn¼1197½</t>
  </si>
  <si>
    <t>xzkeh.k tyiwfrZ ifj;kstuk ihyok lkxjh&amp;tEcs'oj uxj&amp;vkjth,ylhls vkj-Mh-111 ¼jk"Vªh; xzkeh.k is;ty dk;ZØe½&amp;2243</t>
  </si>
  <si>
    <t>pEcy unh ls fpRrkSM+x&lt; ftys ds 648 xkaoksa ¼csaxw] HksSljksMx&lt;+] Hkknslj vkSj fuEckgsM+k CykWd½ dh is;ty ifj;kstuk ¼'kgjh Hkkx½ &amp; 3117</t>
  </si>
  <si>
    <t>pEcy unh ls vyoj ,oa Hkjriqj ftyksa dh lrgh ty iznk; ;kstuk &amp;3206</t>
  </si>
  <si>
    <t>pEcy unh ls lokbZ ek/kksiqj&amp; uknkSrh lrgh ty iznk; ;kstuk &amp;3209</t>
  </si>
  <si>
    <t>pkdu cka/k es bUæx&lt;+ is;ty ifj;kstuk] ftyk cwanh ¼'kgjh½¼2532½</t>
  </si>
  <si>
    <t>fpRrksMx&lt;+ ftys ds HkSljksMx&lt;+ CykWd ds 38 xzkeksa dh {ks=h; ty iznk; ifj;kstk &amp; 2974</t>
  </si>
  <si>
    <t>pq: ftys dh vki.kh ;kstuk izFke pj.k] ljnkj'kgj ds 60 xzkeksa rFkk pq: fclkm ifj;kstuk dh iquZxBu rFkk lqn&lt;+hdj.k ;kstuk ¼xzkeh.k Hkkx½ &amp;2965</t>
  </si>
  <si>
    <t>pq: ftys dh vki.kh ;kstuk izFke pj.k] ljnkj'kgj ds 60 xzkeksa rFkk pq: fclkm ifj;kstuk dh iquZxBu rFkk lqn&lt;+hdj.k ;kstuk ¼'kgjh Hkkx½ &amp;2960</t>
  </si>
  <si>
    <t xml:space="preserve">pq:&amp;fclkÅ ty iwfrZ ;kstuk¼213½ </t>
  </si>
  <si>
    <t>ty thou fe'ku ds vUrxzr chlyiqj nwnw ifj;kstuk ds vUrxZr lwjtiqjk ls lkaHkj rd ds 539 xkoksa gsrq eq[; Vªka'kfe'ku ikbi ykbu dh is;ty ifj;kstuk ¼'kgjh Hkkx½&amp;3110</t>
  </si>
  <si>
    <t>ty thou fe'ku ds vUrxZr cksjkokl e.Mkuk is;ty ifj;kstuk ftyk &amp; dksVk  ¼'kgjh Hkkx½&amp;3114</t>
  </si>
  <si>
    <t>ty thou fe'ku ds rgr ftyk vtesj gsrq ty mRiknu lajpuk ,oa dsdM+h ljokM I;sty ;kstuk dk lao/kZu ,oa lqn&lt;hdj.k ¼'kgjh Hkkx½ &amp;3108</t>
  </si>
  <si>
    <t>ty thou fe'ku ds rgr ftyk vtesj gsrq ty mRiknu lajpuk ,oa dsdM+h ljokM I;sty ;kstuk dk lao/kZu ,oa lqn&lt;hdj.k ¼'kgjh Hkkx½ &amp;2972</t>
  </si>
  <si>
    <t>ty thou fe'ku ;kstukvksa esa lkeqnkf;d va'knku&amp;3207</t>
  </si>
  <si>
    <t>tk[ke cka/k esa ftyk çrkix&lt;+ ds xkWoks dh is;ty ifj;kstuk ¼xzkeh.k½¼2533½</t>
  </si>
  <si>
    <t>ftys dh f'koxt rglhy d 70 xzkeksa ds tokb cka/k ls ,Q-Vh-lh- miyC/k djk;s tkush dh ifj;kstuk&amp;2968</t>
  </si>
  <si>
    <t>&gt;kykokM+ ftys dh jktx&lt;+ cka/k ls &gt;kykjkikVu dLck rFkk 104 xzkeksa dh is;ty ifj;kstuk¼'kgjh½&amp;2961</t>
  </si>
  <si>
    <t>nsokl ty iznk; ;kstuk &amp; r`rh; ,oa prqFkZ ¼'kgjh½&amp;3205</t>
  </si>
  <si>
    <r>
      <t>ukckMZ iksf"kr is;ty ifj;kstuk,a ¼</t>
    </r>
    <r>
      <rPr>
        <sz val="14"/>
        <rFont val="Consolas"/>
        <family val="3"/>
      </rPr>
      <t>RIDF XXVI</t>
    </r>
    <r>
      <rPr>
        <sz val="14"/>
        <rFont val="DevLys 010"/>
      </rPr>
      <t>½¼2958½</t>
    </r>
  </si>
  <si>
    <t>ijou vdkoM+ is;ty ifj;kstuk] ftyk ckjka] &gt;kykokM+] dksVk ¼'kgjh Hkkx½&amp;3112</t>
  </si>
  <si>
    <t>czkãe.kh &amp;chlyiqj baVjfudhax ifj;kstuk ¼'kgjh½¼2719½</t>
  </si>
  <si>
    <t>jktlaen ftys dh Hkhe ,oa nsox&lt; rglhy dhd pEcy HkhyokM+k ifj;kstuk ls {ks=h; ty iznk; ifj;kstuk ¼'kgjh Hkkx½&amp;3048</t>
  </si>
  <si>
    <t>lq–f&lt;dj.k 'kgjh tyçnk; ;kstuk tkyksj ds varxZr vkus okys 14 xzkeh.k xkao ¼jk"Vªh; xzkeh.k is;ty dk;Z=ke 100 izfr'kr dsUnz½&amp;2244</t>
  </si>
  <si>
    <t>fljksgh ftys dh cuhyk ukyk cka/k ls ,Q-,p-Vh-lh- miyC/k djk;s tkus dh ifj;kstuk ¼'kgjh Hkkx½&amp;3111</t>
  </si>
  <si>
    <t>fljksgh ftyk ¼'kgjh½ ds fy, ihus ds ikuh ds fy, cuhlk ukyk cka/k dk fuekZ.k ¼2459½</t>
  </si>
  <si>
    <t>?kj ?kj ck&lt;+ fu;U=.k dk;Z ¼628½</t>
  </si>
  <si>
    <t>uksgj QhM+j ifj;kstuk&amp;3152</t>
  </si>
  <si>
    <t>iatkc esa bfUnjk xka/kh QksMj vkSj lacaf/kr fuekZ.k dk;Z ¼1253½</t>
  </si>
  <si>
    <t>jktLFkku jkT; vkS|ksfxd fodkl ,oa fofu;kstu fuxe fy- ¼jhdks½] t;iqj¼177½</t>
  </si>
  <si>
    <t>jktLFkku jkT; vkS|ksfxd fodkl ,oa fofu;kstu fuxe fy- ¼jhdks½ ¼693½</t>
  </si>
  <si>
    <t>jktLFkku jkT; fo|qr mRiknu fuxe fyfeVsM esa fofu;kstu &amp;636</t>
  </si>
  <si>
    <t>jktLFkku jkT; fo|qr çlkj.k fuxe fyfeVsM esa fofu;kstu&amp;637</t>
  </si>
  <si>
    <t>fo|qr forj.k fuxeksas dks jkT; ljdkj ls izkIr ¼VsfjQ vuqnku½&amp;3184</t>
  </si>
  <si>
    <t>[kkn] ukxfjd vkiwfrZ ,oa miHkksDrk ekeykr] t;iqj&amp;9</t>
  </si>
  <si>
    <t>eq[;ea=h xSl flys.Mj ;kstuk&amp;3213</t>
  </si>
  <si>
    <t>;ksx% [kk|] ukxfjd vkiwfrZ ,oa miHkksDrk ekeykr] t;iqj&amp;9</t>
  </si>
  <si>
    <t>jk"Vªh; ,oa varjkZ"Vªh; çn'kZuh es nLrdkjksa dks LV‚y fdjk;k vuqnku ¼1023½</t>
  </si>
  <si>
    <t>eq[;ea=h y?kq okf.kfT;d okgu Lojkstxkj ;kstuk&amp;3135</t>
  </si>
  <si>
    <t>jktLFkku lsaVj vkWQ dzkLV ,.M fMtkbu eSaustesUV&amp;3013</t>
  </si>
  <si>
    <t>dkfeZd foHkkx ¼'kklu lfpoky;] jkT; vk;kstuk e'khujh] jktLFkku vk;kstuk cksMZ lfgr½] t;iqj&amp;52</t>
  </si>
  <si>
    <t>;ksx% dkfeZd foHkkx ¼'kklu lfpoky;] jkT; vk;kstuk e'khujh] jktLFkku vk;kstuk cksMZ lfgr½] t;iqj&amp;52</t>
  </si>
  <si>
    <t>jktLFkku yksftfLVd lfozl fMyhojh dkWjiksjs'ku&amp;3214</t>
  </si>
  <si>
    <t>ifjogu foHkkx] t;iqj&amp;44</t>
  </si>
  <si>
    <t>;ksx% ifjogu foHkkx] t;iqj&amp;44</t>
  </si>
  <si>
    <t>jktLFkku fQYe Ik;Zvu izksRlkgu uhfr&amp;3146</t>
  </si>
  <si>
    <t>ladYi ;kstuk&amp;2779</t>
  </si>
  <si>
    <t>osapj dSihVy QM+&amp;3226</t>
  </si>
  <si>
    <t>dk;kZy; Hkou &amp;3154</t>
  </si>
  <si>
    <t>jktLFkku ,dhd`r dyLVj ;kstuk&amp;3212</t>
  </si>
  <si>
    <t>fo/kk;d LFkkuh; {ks= fodkl dk;ZØe&amp;¼537½</t>
  </si>
  <si>
    <t xml:space="preserve"> ';kek çlkn eq[kth #cZu fe'ku ¼jk"Vªh; #cZu fe'ku½&amp;¼2469½</t>
  </si>
  <si>
    <t>lhek {ks= fodkl dk;Zøe&amp;¼548½</t>
  </si>
  <si>
    <t>Lofoosd ftyk fodkl ;kstuk&amp;¼540½</t>
  </si>
  <si>
    <t>ftyk uokpkj fuf/k&amp;¼2827½</t>
  </si>
  <si>
    <t xml:space="preserve"> vkj-;w-vkbZ-Vh-ih- Qst&amp;11¼1746½</t>
  </si>
  <si>
    <t>vkj-;w-vkbZ-Mh-ih- Qst&amp;17¼2664½</t>
  </si>
  <si>
    <t>iz/kkuea=h xfr 'kfDr ;kstuk&amp;3189</t>
  </si>
  <si>
    <t>jhdksa dks lgk;rk&amp;3187</t>
  </si>
  <si>
    <t>xq.k fu;a=.k iz.kkyh ds rgr fuekZ.k dk;kZsa dk fujh{k.k&amp;3156</t>
  </si>
  <si>
    <t>m|ksx foHkkx] t;iqj&amp;173</t>
  </si>
  <si>
    <t>;ksx% m|ksx foHkkx] t;iqj&amp;173</t>
  </si>
  <si>
    <t>dkWyst f'k{kk foHkkx] t;iqj&amp;07</t>
  </si>
  <si>
    <t>dkyh ckbZ Hkhy es?kkoh Nk=k LdwVh ;kstukarxZr vuqlwfpr tutkfr oxZ dh Nk=kvksa gsrq ¼10oha mRrh.kZ½ ¼3178½</t>
  </si>
  <si>
    <t>dkyhckbZ Hkhy es/kkoh Nk=k LdwvH ;kstukarxZr vuqlwfpr tutkfr oxZ dh Nk=kvksa gsrq ¼12oha mRrh.kZ½ ¼3177½</t>
  </si>
  <si>
    <t>tutkfr Nk=kvksa dks mPp f'k{kk gsrq vkfFkZd lgk;rk&amp;3174</t>
  </si>
  <si>
    <t>cksMZ ,oa fo'ofo|ky;esa izFke Js.kh mRrh.kZ tutkfr izfrHkkoku Nk=kvksa dks vkfFkZd lgk;rk&amp;3173</t>
  </si>
  <si>
    <t>lgfj;k Nk=@Nk=kvksa dks ch0,M0 izfrHkkoku gsrq vkfFkZd lgk;rk&amp;3176</t>
  </si>
  <si>
    <t>lgfj;k tutkfr Nk=&amp;Nk=kvksa dks mPp f'k{kk ¼dkWyst f'k{kk½ gsrq vkfFkZd lgk;rk&amp;3175</t>
  </si>
  <si>
    <t>;ksx% dkWyst f'k{kk foHkkx] t;iqj&amp;07</t>
  </si>
  <si>
    <t>iapk;rh jkt foHkkx] t;iqj&amp;139</t>
  </si>
  <si>
    <t>;ksx% iapk;rh jkt foHkkx] t;iqj&amp;139</t>
  </si>
  <si>
    <t>vYi la[;d ekeykr foHkkx] t;iqj&amp;58</t>
  </si>
  <si>
    <t>vYi la[;d cfLr;ksa esa vk/kkjHkwr lajpuk&amp;3131</t>
  </si>
  <si>
    <t>;ksx% vYi la[;d ekeykr foHkkx] t;iqj&amp;58</t>
  </si>
  <si>
    <t>jkT; vkink fefVos'ku fuf/k&amp;3053</t>
  </si>
  <si>
    <t>mifuos'ku foHkkx] chdkusj&amp;46</t>
  </si>
  <si>
    <t>ljdkjh vkoklh; Hkou&amp;3151</t>
  </si>
  <si>
    <t>;ksx% mifuos'ku foHkkx] chdkusj&amp;46</t>
  </si>
  <si>
    <r>
      <t>3</t>
    </r>
    <r>
      <rPr>
        <sz val="14"/>
        <rFont val="Calibri"/>
        <family val="2"/>
        <scheme val="minor"/>
      </rPr>
      <t>D</t>
    </r>
    <r>
      <rPr>
        <sz val="14"/>
        <rFont val="DevLys 010"/>
      </rPr>
      <t xml:space="preserve"> flVh izkstsDV&amp;3216</t>
    </r>
  </si>
  <si>
    <t>jktLFkku LekVZ flVh ;kstuk&amp;3092</t>
  </si>
  <si>
    <t>ukxfjd mMM~;u foHkkx] t;iqj¼108½</t>
  </si>
  <si>
    <t>;ksx% ukxfjd mMM~;u foHkkx] t;iqj¼108½</t>
  </si>
  <si>
    <t>ukxfjd mMM~;u fo'ofo|ky; dh LFkkiuk¼3211½</t>
  </si>
  <si>
    <t>jktLFkku oDQ ckSMZ] t;iqj&amp;229</t>
  </si>
  <si>
    <t>;ksx% jktLFkku oDQ ckSMZ] t;iqj&amp;229</t>
  </si>
  <si>
    <t>jktLFkku jktLFkku 'kgjh vk/kkjHkwr fodkl ifj;kstuk&amp;240</t>
  </si>
  <si>
    <t>jktLFkku 'kgjh {ks= fodkl fofu;kstu dk;Zøe ¼vkj-;w-vkbZ- Mh ih½¼vkj-;w-vkbZ- Mh ih &amp; f}rh; pj.k½¼274½</t>
  </si>
  <si>
    <t>;ksx% jktLFkku jktLFkku 'kgjh vk/kkjHkwr fodkl ifj;kstuk&amp;240</t>
  </si>
  <si>
    <t>t;iqj flVh VªkaliksVZ efoZlst fyfeVsM esa fuos'k¼2979½</t>
  </si>
  <si>
    <t>t;iqj gSfjVst dk laj{k.k&amp;3120</t>
  </si>
  <si>
    <t>e/;e 'kgjksa esa ok;q xq.koRrk lq/kkj&amp;3217</t>
  </si>
  <si>
    <t>jktLFkku vjcu fMªafdx okVj lhojst ,.M baQzkLV¥Dpju dkWjiksjs'ku fy-¼:Mfldksa½ esa va'knku ¼2983½</t>
  </si>
  <si>
    <t>fodkl dk;ksZa gsrq uxjh; fudk;ksa ds fy, fo'ks"k vuqnku&amp;3218</t>
  </si>
  <si>
    <t>LoPN Hkkjr fe'ku&amp; 'kgjh 2-0 ¼3119½</t>
  </si>
  <si>
    <r>
      <t>LoPN Hkkjr fe'ku&amp; 'kgjh 2-0 ¼</t>
    </r>
    <r>
      <rPr>
        <sz val="12"/>
        <rFont val="Calibri"/>
        <family val="2"/>
        <scheme val="minor"/>
      </rPr>
      <t>Capacity Building</t>
    </r>
    <r>
      <rPr>
        <sz val="14"/>
        <rFont val="DevLys 010"/>
      </rPr>
      <t>½¼3192½</t>
    </r>
  </si>
  <si>
    <r>
      <t>LoPN Hkkjr fe'ku&amp; 'kgjh 2-0 ¼</t>
    </r>
    <r>
      <rPr>
        <sz val="12"/>
        <rFont val="Calibri"/>
        <family val="2"/>
        <scheme val="minor"/>
      </rPr>
      <t>ICE</t>
    </r>
    <r>
      <rPr>
        <sz val="14"/>
        <rFont val="DevLys 010"/>
      </rPr>
      <t>½¼3193½</t>
    </r>
  </si>
  <si>
    <r>
      <t>LoPN Hkkjr fe'ku&amp; 'kgjh 2-0 ¼</t>
    </r>
    <r>
      <rPr>
        <sz val="12"/>
        <rFont val="Calibri"/>
        <family val="2"/>
        <scheme val="minor"/>
      </rPr>
      <t>IIHL,CT/PT,URINALS</t>
    </r>
    <r>
      <rPr>
        <sz val="14"/>
        <rFont val="DevLys 010"/>
      </rPr>
      <t>½¼3191½</t>
    </r>
  </si>
  <si>
    <r>
      <t>LoPN Hkkjr fe'ku&amp; 'kgjh 2-0 ¼</t>
    </r>
    <r>
      <rPr>
        <sz val="12"/>
        <rFont val="Calibri"/>
        <family val="2"/>
        <scheme val="minor"/>
      </rPr>
      <t>SWM</t>
    </r>
    <r>
      <rPr>
        <sz val="14"/>
        <rFont val="DevLys 010"/>
      </rPr>
      <t>½¼3190½</t>
    </r>
  </si>
  <si>
    <t>vtesj LekVZ flVh fyfeVsM&amp;3104</t>
  </si>
  <si>
    <t>vVy uohdj.k ,oa 'kgjh ifjorZu fe'ku ¼ve`r½¼2376½</t>
  </si>
  <si>
    <t>vVy uohdj.k ,oa 'kgjh ifjorZu fe'ku ¼ve`r½ 2-0¼3118½</t>
  </si>
  <si>
    <r>
      <t xml:space="preserve">vVy uohdj.k ,oa 'kgjh ifjorZu fe'ku ¼ve`r½ </t>
    </r>
    <r>
      <rPr>
        <sz val="12"/>
        <rFont val="Calibri"/>
        <family val="2"/>
        <scheme val="minor"/>
      </rPr>
      <t>2.0- GIS BASED MASTER PLAN</t>
    </r>
    <r>
      <rPr>
        <sz val="14"/>
        <rFont val="DevLys 010"/>
      </rPr>
      <t xml:space="preserve"> ¼3194½</t>
    </r>
  </si>
  <si>
    <r>
      <t xml:space="preserve">vVy uohdj.k ,oa 'kgjh ifjorZu fe'ku ¼ve`r½ </t>
    </r>
    <r>
      <rPr>
        <sz val="12"/>
        <rFont val="Calibri"/>
        <family val="2"/>
        <scheme val="minor"/>
      </rPr>
      <t>2.0- REFORMS ETC.</t>
    </r>
    <r>
      <rPr>
        <sz val="14"/>
        <rFont val="DevLys 010"/>
      </rPr>
      <t xml:space="preserve"> ¼3195½</t>
    </r>
  </si>
  <si>
    <t>dksVk LekVZ flVh fyfeVsM&amp;3107</t>
  </si>
  <si>
    <t>t;iqj LekVZ flVh fyfeVsM&amp;3105</t>
  </si>
  <si>
    <t>iz/kkuea=h vkokl ;kstuk&amp;2377</t>
  </si>
  <si>
    <t>mn;iqj fuekZ.k flVh fyfeVsM&amp; 3106</t>
  </si>
  <si>
    <t>,l-,-ih-] xzkeh.k fodkl ,oa iapk;rh jkt foHkkx&amp;218</t>
  </si>
  <si>
    <t>catj Hkwfe ,oa pkjkxkg fodkl cksMZ&amp;3141</t>
  </si>
  <si>
    <t>;ksx% ,l-,-ih-] xzkeh.k fodkl ,oa iapk;rh jkt foHkkx&amp;218</t>
  </si>
  <si>
    <t>lkaHkjysd eSuaasteaasV ,tsalh&amp;3133</t>
  </si>
  <si>
    <t>xzke yS.M moyiesaUV&amp;3222</t>
  </si>
  <si>
    <t>vk;qDrky; [kk| lqj{kk ,oa vkS"kf/k fu;a=.k] jktLFkku] t;iqj&amp;302</t>
  </si>
  <si>
    <t>;ksx% vk;qDrky; [kk| lqj{kk ,oa vkS"kf/k fu;a=.k] jktLFkku] t;iqj&amp;302</t>
  </si>
  <si>
    <t>;kstuk Hkou dk fuekZ.k ,oa vk/kqfudhdj.k&amp;3140</t>
  </si>
  <si>
    <t>lkekftd ,oa fu"iknu vads{k.kll&amp;3185</t>
  </si>
  <si>
    <t>uxjh; fodkl ,oa vkoklu foHkkx] t;iqj ¼85½</t>
  </si>
  <si>
    <t>funs'kd] egkRek xkaq/kh fo|kihB&amp; xka/kh v/;;u dsaUn] t;iqj&amp;304</t>
  </si>
  <si>
    <t>xka/kh n'kZu E;wft;e] t;iqj&amp;3182</t>
  </si>
  <si>
    <t>egkRek xka/kh fo|kihB&amp; xka/kh v/;;u dsaUnz] t;iqj&amp;3181</t>
  </si>
  <si>
    <t>;ksx% funs'kd] egkRek xkaq/kh fo|kihB&amp; xka/kh v/;;u dsaUn] t;iqj&amp;304</t>
  </si>
  <si>
    <t>iath;u ,oa eqnzkad foHkkx] vtesj&amp;92</t>
  </si>
  <si>
    <t>ekWMy mi iath;u dk;kZy;&amp;3167</t>
  </si>
  <si>
    <t>;ksx% iath;u ,oa eqnzkad foHkkx] vtesj&amp;92</t>
  </si>
  <si>
    <t>U;kf;d vkoklh; Hkou&amp;3144</t>
  </si>
  <si>
    <t>U;kf;d dk;kZy; Hkou&amp;3143</t>
  </si>
  <si>
    <t>lkekU; iz'kklu foHkkx] t;iqj&amp;39</t>
  </si>
  <si>
    <t>jktdh; vkoklh; Hkou&amp;248</t>
  </si>
  <si>
    <t>lkekU; iz'kklfud Hkou&amp;784</t>
  </si>
  <si>
    <t>;ksx% lkekU; iz'kklu foHkkx] t;iqj&amp;39</t>
  </si>
  <si>
    <t>dsanzh; MkVk ysc&amp;3221</t>
  </si>
  <si>
    <t>rduhd vk/kkfjr fuxjkuh iz.kkyh&amp;¼3219½</t>
  </si>
  <si>
    <t>jktLFkku lasVj QkWj vkbZ-Vh- MoyiesaV ,.M&amp;xoZusal&amp;¼3224½</t>
  </si>
  <si>
    <t>lwpuk çkS|ksfxdh vkSj lapkj foHkkx &amp; eq[;ky; ¼747½</t>
  </si>
  <si>
    <t>lkbcj flD;ksfjVh lsaVj vkWQ ,dlhysal ¼3145½</t>
  </si>
  <si>
    <t>foKku ,oa çkS|ksfxdh ¼726½</t>
  </si>
  <si>
    <t>fo'odekZ dkexkj dY;k.k ;kstuk ¼3233½</t>
  </si>
  <si>
    <t>vk;&amp;O;; vuqeku 2024&amp;25</t>
  </si>
  <si>
    <t>iz/kkuea]h tutkfr vkfnoklh U;k; egk vfHk;ku ;kstuk&amp;¼3263½</t>
  </si>
  <si>
    <t>funs'kky; cky vf/kdkfjrk foHkkx&amp;¼259½</t>
  </si>
  <si>
    <t>;ksx% funs'kky; cky vf/kdkfjrk foHkkx&amp;¼259½</t>
  </si>
  <si>
    <t xml:space="preserve"> eRL; ikydksa ds dY;k.k gsrq jk"Vªh; ;kstuk ¼169½</t>
  </si>
  <si>
    <t>iz/kkuea=h fdlku lEeku fuf/k ;kstuk ¼3300½</t>
  </si>
  <si>
    <t>jktLFkku xzkeh.k ifjokj vthfodk _f.k;ksa dks C;kt vuqnku ¼3170½</t>
  </si>
  <si>
    <t>ifjR;Drk isa'ku ;kstuk ¼3296½</t>
  </si>
  <si>
    <t>e/kqe[kh ikyu gsrq mRd`"Vrk dsaUnz ¼3074½</t>
  </si>
  <si>
    <t>cqan&amp;cqan flapkbZ ;kstuk gsrq vfrfjDr vuqnku ¼994½</t>
  </si>
  <si>
    <t>jktLFkku d`"kd leZFku ;kstuk ¼3278½</t>
  </si>
  <si>
    <t>xksiky ØsfMV dkMZ ¼3293½</t>
  </si>
  <si>
    <t>funs'ku vkSj ç'kklu ¼1236½</t>
  </si>
  <si>
    <t>i'kq vLirky vkSj fpfdReky; ¼453½</t>
  </si>
  <si>
    <t>i'kq fpfdRlky; ,oa ftyk dk;kZy;ksa dk fuekZ.k dk;Z ¼2432½</t>
  </si>
  <si>
    <t>i'kq jksx fu;a=.k ;kstuk ¼100 izfr'kr½ 3236</t>
  </si>
  <si>
    <t>i'kq jksx fu;a=.k ;kstuk ¼100 izfr'kr½ 3238</t>
  </si>
  <si>
    <r>
      <t>us'kuy ykbZo LVkWd fe'ku ¼</t>
    </r>
    <r>
      <rPr>
        <sz val="14"/>
        <rFont val="Candara"/>
        <family val="2"/>
      </rPr>
      <t>MLM</t>
    </r>
    <r>
      <rPr>
        <sz val="14"/>
        <rFont val="DevLys 010"/>
      </rPr>
      <t>½ varxZr pkjk ,oa pkjkxkg fodkl ¼100 izfr'kr½ 3245</t>
    </r>
  </si>
  <si>
    <r>
      <t>us'kuy ykbZo LVkWd fe'ku ¼</t>
    </r>
    <r>
      <rPr>
        <sz val="14"/>
        <rFont val="Candara"/>
        <family val="2"/>
      </rPr>
      <t>MLM</t>
    </r>
    <r>
      <rPr>
        <sz val="14"/>
        <rFont val="DevLys 010"/>
      </rPr>
      <t>½ varxZr i'kq ,oa dqDdqV chek ¼50 izfr'kr½ 3246</t>
    </r>
    <r>
      <rPr>
        <sz val="11"/>
        <color theme="1"/>
        <rFont val="Calibri"/>
        <family val="2"/>
        <scheme val="minor"/>
      </rPr>
      <t/>
    </r>
  </si>
  <si>
    <r>
      <t>us'kuy ykbZo LVkWd fe'ku ¼</t>
    </r>
    <r>
      <rPr>
        <sz val="14"/>
        <rFont val="Candara"/>
        <family val="2"/>
      </rPr>
      <t>MLM</t>
    </r>
    <r>
      <rPr>
        <sz val="14"/>
        <rFont val="DevLys 010"/>
      </rPr>
      <t>½ varxZr izf'k{k.k ¼100 izfr'kr½ 3243</t>
    </r>
  </si>
  <si>
    <r>
      <t>us'kuy ykbZo LVkWd fe'ku ¼</t>
    </r>
    <r>
      <rPr>
        <sz val="14"/>
        <rFont val="Candara"/>
        <family val="2"/>
      </rPr>
      <t>MLM</t>
    </r>
    <r>
      <rPr>
        <sz val="14"/>
        <rFont val="DevLys 010"/>
      </rPr>
      <t>½ varxZr lsehukj ¼60izfr'kr½ 3244</t>
    </r>
  </si>
  <si>
    <t>i'kq/ku mRiknu losZ{k.k ;kstuk ¼100 izfr'kr½ 3247</t>
  </si>
  <si>
    <t>i'kq/ku ,oa dqDdqV esa uLy lq/kkj ;kstuk ¼60 izfr'kr½ 3240</t>
  </si>
  <si>
    <t>eq[;eaq=h dke/ksuw chek ;kstuk 3197</t>
  </si>
  <si>
    <t>lsDl lksVsZM lheu ySac Lfkkiuk ;kstuk&amp;3242</t>
  </si>
  <si>
    <t>lsDl lksVsZM lheu ls d`f=e xHkkZ/kku ;kstuk&amp;3241</t>
  </si>
  <si>
    <t>i'kq/ku dh x.kuk ¼xtEc e.My ds ek/;e es½460½</t>
  </si>
  <si>
    <t>eq[;ea=h fu'kqYd vUUkiw.kkZ QwM iSdsV ;kstuk 3232</t>
  </si>
  <si>
    <t>Jh vUuiw.kkZ jlksbZ ;kstuk 'kgjh ¼3274½</t>
  </si>
  <si>
    <t>eq[;ea=h fu'kqYd fujksxh jktLFkku ;kstuk¼3166½</t>
  </si>
  <si>
    <t>ftyk [ksy d‚EiysDl ¼94½</t>
  </si>
  <si>
    <t>vk;q"eku Hkkjr iz/kkuea=h tu vkjksX; ;kstuk 3295</t>
  </si>
  <si>
    <t>ua= laxzg.k ,oa ua= izR;kjksi.k 3168</t>
  </si>
  <si>
    <t>tks/kiqj LokLF; foKku fo'ofo|ky; 3204</t>
  </si>
  <si>
    <t xml:space="preserve">VlZjh dSalj ds;j lsaVj¼2607½ </t>
  </si>
  <si>
    <t>LokLF; f'k{kk&amp;Hkou¼1190½</t>
  </si>
  <si>
    <t>lkeqnkf;d LokLF; dsUnz Hknokfl;k tks/kiqj 3188</t>
  </si>
  <si>
    <t xml:space="preserve"> 'kkjhfjd rFkk ekufld ihMhrksa ds {ks= es dk;Zdkjh LoSfPNd vfHkdj.kksa dks vuqnku¼2585½</t>
  </si>
  <si>
    <t>f'k{k.k laLFkkvksa dks lgk;uk¼2955½</t>
  </si>
  <si>
    <t>Vªªkihdy esfMflu ,oa ok;jksyksth laLFkku 2938</t>
  </si>
  <si>
    <t>fHk{kko`fÙk ,oa vU; vokafNr dk;ksaZ esa fyIr O;fä;ksa ds cPpksa ds fy, vkoklh; fo|ky; Hkou%387½</t>
  </si>
  <si>
    <t>u'kk eqfä ¼mUewyu½ dk;ZØe368½</t>
  </si>
  <si>
    <t xml:space="preserve">mRd`"Vrk dk;Zdze ds fy, f'k{kd bUVjQsl 3248 </t>
  </si>
  <si>
    <t>dSail IyslesaV vkSj dSfj;j ekxZn'kZu dk;Zdze 3251</t>
  </si>
  <si>
    <t>izfr;ksxh izd`~fr dh izos'kijh{kkvksa ls gksus okyh vk; ls lapkfyr ;kstuk 3237</t>
  </si>
  <si>
    <t>jktLFkku dkWyst ,T;wds'ku lkslk;Vh 3239</t>
  </si>
  <si>
    <t>jk"Vªh; mPprj f'k{kk vfHk;ku ,e ,e bZ vkj 3289</t>
  </si>
  <si>
    <t>ladk; fodkl vdkneh dh LFkkiuk 3250</t>
  </si>
  <si>
    <t>jktdh; vfHk;kaf=dh egkfo|ky; 3183</t>
  </si>
  <si>
    <t>ih,eJh ;kstuk&amp;3283</t>
  </si>
  <si>
    <t>lgfj;k {ks= ds tutkfr oxZ ds fo|kfFkZ;ksa dks ch,lVhlh gsrq vkfFkzd lgk;rk&amp;3159</t>
  </si>
  <si>
    <t>chdkusj rduhdh fo'ofo|ky; chdkusj¼2100½</t>
  </si>
  <si>
    <r>
      <t xml:space="preserve">ukckMZ </t>
    </r>
    <r>
      <rPr>
        <sz val="14"/>
        <rFont val="Calibri"/>
        <family val="2"/>
        <scheme val="minor"/>
      </rPr>
      <t>RIDF</t>
    </r>
    <r>
      <rPr>
        <sz val="12"/>
        <rFont val="Calibri"/>
        <family val="2"/>
        <scheme val="minor"/>
      </rPr>
      <t>आर आई डी एफ</t>
    </r>
    <r>
      <rPr>
        <sz val="14"/>
        <rFont val="DevLys 010"/>
      </rPr>
      <t xml:space="preserve"> ds rgr ek/;fed fo|ky;ksa ds fuekZ.k dk;Z 3129</t>
    </r>
  </si>
  <si>
    <r>
      <t xml:space="preserve">ukckMZ </t>
    </r>
    <r>
      <rPr>
        <sz val="14"/>
        <rFont val="Calibri"/>
        <family val="2"/>
        <scheme val="minor"/>
      </rPr>
      <t>RIDF</t>
    </r>
    <r>
      <rPr>
        <sz val="12"/>
        <rFont val="Calibri"/>
        <family val="2"/>
        <scheme val="minor"/>
      </rPr>
      <t>आर आई डी एफ</t>
    </r>
    <r>
      <rPr>
        <sz val="14"/>
        <rFont val="DevLys 010"/>
      </rPr>
      <t xml:space="preserve"> ds rgr dsththch Nk=koklksa dk fuekZ.k dk;Z 3267</t>
    </r>
  </si>
  <si>
    <t>iz/kkuea=h tutkfr vkfnoklh U;k; egk vfHk;ku 3286</t>
  </si>
  <si>
    <t>ek/;fed f'k{kk ds varxZr d{kk 9 ls 12 rd ds Nk=ksa dh Qhl dk iquZHkj.k 3256</t>
  </si>
  <si>
    <t>lSfud Ldwyksa ds Nk=ksa ds fy, Nk=o`fr¼2499½</t>
  </si>
  <si>
    <t>Jh d.kZ ujsUnz d`f"k fo'o|ky] tkscusj d`f"k vuqla/kku gsrq lgk;rk&amp;2157</t>
  </si>
  <si>
    <t>vkfFkZd fiNM+k oxZ ds Nk=ksa ds fy, Nk=kokl Hkou fuekZ.k 3044</t>
  </si>
  <si>
    <t>vkfFkZd fiNM+k oxZ ds Nk=ksa ds fy, mRrj eSVªhd Nk=o`fÙk ;kstuk¼2700½</t>
  </si>
  <si>
    <t>jktLFkku bafLV;V vkWQ ,MokWlLM yfuZx] t;iqj&amp;3121</t>
  </si>
  <si>
    <t>jktho xka/kh ukyst lfoZl ,.M buksos'ku go 3123</t>
  </si>
  <si>
    <t>—f"k vuqla/kku gsrq Lokeh ds'kokuUn jktLFkku —f"k fo'ofo|ky;] chdkusj dks lgk;rk 194</t>
  </si>
  <si>
    <t>—f"k f'k{kk Lokeh ds'kokuUn jktLFkku —f"k fo'ofo|ky;] chdkusj dks lgk;rk 239</t>
  </si>
  <si>
    <t>LVkVZvi foyst ,aVjfiZU;ksjf'ki izksxkse&amp;2994</t>
  </si>
  <si>
    <t>efgyk fdlku l'kfädj.k ifj;kstuk vkbZ ,Q lh 3231</t>
  </si>
  <si>
    <t>ykMyh lqj{kk ;kstuk 3303</t>
  </si>
  <si>
    <t>fpjkyh ;kstuk 2494</t>
  </si>
  <si>
    <t>efgyk l'kfädj.k gsrq gc 3157</t>
  </si>
  <si>
    <t>eq[;ea=h odZ QzkWe gkse tkc odZ ;kstuk 3130</t>
  </si>
  <si>
    <t>ykMks izksRlkgu  ;kstuk 3298</t>
  </si>
  <si>
    <t>ou LV‚i lsaVj¼2493½</t>
  </si>
  <si>
    <t xml:space="preserve"> ;q) fo/kok Nk=kokl ,oa iquokZl dsUæ dk fuekZ.k 890½</t>
  </si>
  <si>
    <t>1- lq{e flapkbZ gsrq vfrfjä vuqnku ¼2780½</t>
  </si>
  <si>
    <t>dksVMk rglhy ftyk mn;iqj es lsbZ ,oa lkcjerh ufn;ksa ij cka/kksa ds fuekZ.k dh ifj;kstuk 3272</t>
  </si>
  <si>
    <t>pEcy&amp;HkhyokM+k is;ty ifj;kstuk &amp; pj.k çFke es cwanh ftys dks fgaMksyh&amp;uSuok is;ty ifj;kstuk¼2831½</t>
  </si>
  <si>
    <t>&gt;qu&gt;quq ftys dh vylhlj iapk;r lfefr dh pq: fclkm ifj;kstuk¼2806½</t>
  </si>
  <si>
    <t>Fkksd ,oa miHkksÙkk ehVj dh vkiwfrZ¼1192½</t>
  </si>
  <si>
    <t>uousjk ty iwfrZ ifj;kstuk ftyk dksVk ,oa cwanh 'kgjh Hkkx 3113</t>
  </si>
  <si>
    <r>
      <t>ukckMZ iksf"kr is;ty ifj;kstuk,¡ ¼</t>
    </r>
    <r>
      <rPr>
        <sz val="14"/>
        <rFont val="Calibri"/>
        <family val="2"/>
        <scheme val="minor"/>
      </rPr>
      <t>RIDF XXVIII</t>
    </r>
    <r>
      <rPr>
        <sz val="14"/>
        <rFont val="DevLys 010"/>
      </rPr>
      <t>½¼3047½</t>
    </r>
  </si>
  <si>
    <t>iquxZfBV 'kgjh is;ty ifj;kstuk] chdkusj¼2816½</t>
  </si>
  <si>
    <t>iwathxr dk;Z jktLFkku ty çnk; ,oa flojst fuxe ds ek/;e ls¼2615½</t>
  </si>
  <si>
    <t>iksdj.k &amp; Qylw.M ¼QykSnh½ ty iwfrZ ifj;kstuk ¼882½</t>
  </si>
  <si>
    <t>jktLFkku ty iznk; ,oa lhojst fuxe dks vuqnku 3270</t>
  </si>
  <si>
    <t>o`gn is;ty ifj;kstukvksa esa jsVªksfQafVx }kjk ty thou fe'ku ds varxZr ,p,QVhlh miyC/k djk;s tkus dk dk;Z 'kgjh Hkkx 3273</t>
  </si>
  <si>
    <t>dkyhrhj ty iznk; ;kstuk 3208</t>
  </si>
  <si>
    <t>eq[;ea=h ty LokoyEcu vfHk;ku 2385</t>
  </si>
  <si>
    <t>dkyh rhj fy¶V flapkbZ ifj;kstuk 3153</t>
  </si>
  <si>
    <r>
      <t xml:space="preserve">bfUnjk xka/kh ugj ifj;kstuk dk foLrkj] vk/kqfudhdj.k vkSj uohuhdj.k f}rh; pj.k¼ukckMZ vkj-vkbZ-Mh-,Q </t>
    </r>
    <r>
      <rPr>
        <sz val="14"/>
        <rFont val="Calibri"/>
        <family val="2"/>
        <scheme val="minor"/>
      </rPr>
      <t>XXVI)2978</t>
    </r>
  </si>
  <si>
    <t>vuqdwyh 'kks/k ,oa e`nk losZ{k.k &amp; bfUnjk xka/kh ugj ifj;kstuk&amp;f}rh; pj.k¼618½</t>
  </si>
  <si>
    <t>Bksl dpjk izac/ku 2342</t>
  </si>
  <si>
    <t>funs'kky; cky vf/kdkfjrk foHkkx 259</t>
  </si>
  <si>
    <t>fe'ku okRlY; ds varxrZ LoPNrk ,D'ku Iyku 3254</t>
  </si>
  <si>
    <t>;ksx%funs'kky; cky vf/kdkfjrk foHkkx 259</t>
  </si>
  <si>
    <t>ih,e lq;ksZn; ;kstuk 3294</t>
  </si>
  <si>
    <t>jlksbZ xSl flys.Mj lfClMh ;kstuk 3275</t>
  </si>
  <si>
    <t>jktLFkku jkT; fo/kqr fu;ked vk;ksx dks lgk;rk¼2926½</t>
  </si>
  <si>
    <t>peZ çf'k{k.k ¼686½</t>
  </si>
  <si>
    <t>eq[;ea=h ;qok m|e  çksRlkgu ;kstuk 3235</t>
  </si>
  <si>
    <t>fjQk;ujh ,fj;k ipinjk  esa ued [kku /kkjdksa dks eqvkotk ,oa {kfriwfrZ 2705</t>
  </si>
  <si>
    <t>nhu n;ky mik/;k; xzkeh.k dkS'ky ;kstuk ¼VhVh;w&amp;thdsokbZ½¼2475½</t>
  </si>
  <si>
    <r>
      <t>ç/kkuea=h lw{e [kk/k Å/ke m;;u ;kstuk ¼</t>
    </r>
    <r>
      <rPr>
        <sz val="14"/>
        <rFont val="CG Times"/>
        <family val="1"/>
      </rPr>
      <t>PMFME)</t>
    </r>
    <r>
      <rPr>
        <sz val="14"/>
        <rFont val="DevLys 010"/>
      </rPr>
      <t>¼2861½</t>
    </r>
  </si>
  <si>
    <t>eq[;ea=h i;ZVu dkS'ky ;kstuk 3301</t>
  </si>
  <si>
    <t>vlaxfBr Jfed lkekftd lqj{kk vf/kfu;e ds varxZr lqfo/kk ,oa lwpuk dsaæ¼2476½</t>
  </si>
  <si>
    <t>vlaxfBr Jfedks dk jk"Vªh; MsVkcsl bZ Je iksVZy 3262</t>
  </si>
  <si>
    <t>lgdkjh lfefr;ksa ds vPNs _f.k;ksa dks C;kt vuqnku¼506½</t>
  </si>
  <si>
    <t>fo'odekZ ias'ku ;kstuk 3297</t>
  </si>
  <si>
    <t>iz/kkuea=h LVªhV oasMj vkRefuHkZj fuf/k ;kstuk 3290</t>
  </si>
  <si>
    <t>iqjkrRo ,oa laxzkgky; foHkkx t;iqj 185</t>
  </si>
  <si>
    <t>vkeZMZ QksZlZ E;qft;e 3299</t>
  </si>
  <si>
    <t>;ksx% iqjkrRo ,oa laxzkgky; foHkkx t;iqj 185</t>
  </si>
  <si>
    <t>;ksx&amp; uxjh; fodkl ,oa vkoklu foHkkx] t;iqj&amp;85</t>
  </si>
  <si>
    <t>uxjh; fodkl ,oa vkoklu foHkkx] t;iqj&amp;85</t>
  </si>
  <si>
    <t>jk-jk-i-i- fuxe dks ch-th-,Q- ds fy, vuqnku¼2120½</t>
  </si>
  <si>
    <t>vkj-;w-vkbZ-Mh-ih- Qst&amp;prqZFk pj.k 3128</t>
  </si>
  <si>
    <t>jktLFkku fofu;kstu lao/kZu uhfr 7</t>
  </si>
  <si>
    <r>
      <t xml:space="preserve">ukckMZ }kjk iksf"kr vkj-vkbZ-Mh-,Q- </t>
    </r>
    <r>
      <rPr>
        <sz val="14"/>
        <rFont val="CG Times"/>
        <family val="1"/>
      </rPr>
      <t xml:space="preserve">XXIX </t>
    </r>
    <r>
      <rPr>
        <sz val="14"/>
        <rFont val="DevLys 010"/>
      </rPr>
      <t>lM+dsa¼3155½</t>
    </r>
  </si>
  <si>
    <t>jktLFkku jkT;  jktekxZ izkf/kdj. 3282</t>
  </si>
  <si>
    <t>eq[k; ftyk lM~dks dk uohuhdj.k] lqnjfndj.k ,oa pksM+k djuk 709</t>
  </si>
  <si>
    <t>iwatkxr O;;ksa ds fy, dsUnz ljdkj )kjk Lohd`r dk;Z 3287</t>
  </si>
  <si>
    <r>
      <t xml:space="preserve">ukckMZ }kjk iksf"kr vkj-vkbZ-Mh-,Q- </t>
    </r>
    <r>
      <rPr>
        <sz val="14"/>
        <rFont val="CG Times"/>
        <family val="1"/>
      </rPr>
      <t xml:space="preserve">XXx </t>
    </r>
    <r>
      <rPr>
        <sz val="14"/>
        <rFont val="DevLys 010"/>
      </rPr>
      <t>lM+dsa 3277</t>
    </r>
  </si>
  <si>
    <t>CykWdpsu lsaVj vkWQ ,Dlhysal&amp;3086</t>
  </si>
  <si>
    <t>tutkfr dY;k.k fuf/k ds vUrxZr ekMk {ks= es tutkfu esyksa dk vk;kstu¼1574½</t>
  </si>
  <si>
    <t>tutkfr {ks=h; fodkl dh ;kstukvksa ij jkT;ksa dk iz'kklfud O;; 3269</t>
  </si>
  <si>
    <t>ukckMZ }kjk foRr iksf"kr tutkfr fodkl ds fofo/k dk;Zdze &amp;3005</t>
  </si>
  <si>
    <t>iz/kkuea=k tutkfr vkfnoklh U;k; egkvfHk;ku 3307</t>
  </si>
  <si>
    <t>fo'ks"k ;ksX; O;fÙk;ksa ds fy, jsEi ,oa fy¶V vkfn dk fuekZ.k ¼2047½</t>
  </si>
  <si>
    <t>vf/kd lgkjs dks vko';drk okys fo'ks"k ;ksx;tuksa ds fy, ekfld vkfFkZd lgk;rk ;kstuk 3150</t>
  </si>
  <si>
    <r>
      <t>vuqlfpr {ks=ksa esa iapk;r foLrkj ¼</t>
    </r>
    <r>
      <rPr>
        <sz val="14"/>
        <rFont val="Calibri"/>
        <family val="2"/>
        <scheme val="minor"/>
      </rPr>
      <t>PESA</t>
    </r>
    <r>
      <rPr>
        <sz val="14"/>
        <rFont val="DevLys 010"/>
      </rPr>
      <t>½¼3201½</t>
    </r>
  </si>
  <si>
    <t>jktLFkku vU; fiNM+k oxZ foRr ,oa fodkl lgdkjh fuxe dks _.k ¼vkj-vks-ch-lh-,Q-Mh-lh-eh-½¼1289½</t>
  </si>
  <si>
    <t>jktLFkku vuqlwfpr tkfr  foRr ,oa fodkl vk;ksx dks vuqnku 3257</t>
  </si>
  <si>
    <t>jktLFkku jkT; vU; fiNMk oxZ foRr ,oa fodkl vk;ksx dks vuqnku 3258</t>
  </si>
  <si>
    <t xml:space="preserve">  'kgjh lq/kkj gsrq uxj fidk;ksa dks dtZ 3259</t>
  </si>
  <si>
    <t>iqfyl foHkkx t;iqj 94</t>
  </si>
  <si>
    <t>iqfyl LVkWQ dks fj;k;rh ;k=k&amp; 3268</t>
  </si>
  <si>
    <t>Hkz"Vkpkj  fujks/kd C;wjksa t;iqj 104</t>
  </si>
  <si>
    <t>Hkz"Vkpkj  fujks/kd C;wjksa LVkWQ dks fj;k;rh ;k=k&amp; 3265</t>
  </si>
  <si>
    <t>;ksx&amp;Hkz"Vkpkj  fujks/kd C;wjksa t;iqj 104</t>
  </si>
  <si>
    <r>
      <t xml:space="preserve">iz/kkuea=h vkokl ;kstuk 'kgjh </t>
    </r>
    <r>
      <rPr>
        <sz val="12"/>
        <rFont val="Century"/>
        <family val="1"/>
      </rPr>
      <t xml:space="preserve">(75:25)-- 3288 </t>
    </r>
  </si>
  <si>
    <t>dkjkxkj foHkkx t;iqj 101</t>
  </si>
  <si>
    <t>tsy LVkWQ dh fj;k;rh ;k=k 3264</t>
  </si>
  <si>
    <t>;ksx% dkjkxkj foHkkx t;iqj 101</t>
  </si>
  <si>
    <t>de ykxr ds I;kt Hk.Mkj.k gsrq vuqnku 3172</t>
  </si>
  <si>
    <t>ve`rk nsoh Lons'kh laxzgky; 3305</t>
  </si>
  <si>
    <t>bZdks V;wfjTe yodq'k okfVdk 3081</t>
  </si>
  <si>
    <t>jkT; miHkksäk lgk; 1407</t>
  </si>
  <si>
    <t>lkoZtfud  forj.k iz.kkyh esa rduhdh ds ek/;e ls vk/kqfufhdj.k ,oa lq/kkj 3276</t>
  </si>
  <si>
    <t xml:space="preserve">fe'ku okRlY;  ds varxZr fdz,'kuvkWQ dSfiVy vlsLV  3253 </t>
  </si>
  <si>
    <t>fe'ku okRlY;  ds varxZr pkvYM gsYiykbu 3255</t>
  </si>
  <si>
    <t>ftyk ifj"kn iapk;r lfefr Hkouksa dk vk/kqfudhdj.k 543</t>
  </si>
  <si>
    <t>iqfyl vk/kqfudhdj.k ,oa vk/kkjHwkr lajpuk 3302</t>
  </si>
  <si>
    <t>jktLFkku vkS/kkSfxd lqj{kk cy 3097</t>
  </si>
  <si>
    <t>foyEc 'kqYd dk iquZHkj.k 3230</t>
  </si>
  <si>
    <t>uok pkj v/;;u ,oa Roj.k 3306</t>
  </si>
  <si>
    <t>jktLo vklwpuk ,oa vkfFkZd vijk/k funs'kky; 305</t>
  </si>
  <si>
    <t>vkfFkZd vijk/k dh jksdFkke 3260</t>
  </si>
  <si>
    <t>;ksx% jktLo vklwpuk ,oa vkfFkZd vijk/k funs'kky; 305</t>
  </si>
  <si>
    <t>C;wjks v‚Q bUosLVesUV çeks'ku ¼ch-vkbZ-ih½ 674</t>
  </si>
  <si>
    <t>eRL; QkeZ dk fodkl &amp;470</t>
  </si>
  <si>
    <t>iapk;rh jkt foHkkx t;iqj 139</t>
  </si>
  <si>
    <t>vUuiw.kkZ jlksbZ ;kstuk¼3271½</t>
  </si>
  <si>
    <t>;ksx iapk;rh jkt foHkkx t;iqj 139</t>
  </si>
  <si>
    <t>eq[;ea=h fo'ks"k ;ksX;tu lEeku isa'ku ;kstuk¼2419½</t>
  </si>
  <si>
    <t>fHk[kkfj;ksa dk iquokZl ¼1842½</t>
  </si>
  <si>
    <t>eq[;ea=h iquokZl x`g ;kstuk ¼3321½</t>
  </si>
  <si>
    <t>e/kqe[kh ikyu ij vuqnku 3281</t>
  </si>
  <si>
    <t>elkyk cxhpksa ij vuqnku 3279</t>
  </si>
  <si>
    <t xml:space="preserve"> ckxokuh dk fodkl ¼422½</t>
  </si>
  <si>
    <t>ty {ks=ksa ds fuekZ.k ij vuqnku 3280</t>
  </si>
  <si>
    <t>d``f"k okfudh ;kstuk 3344</t>
  </si>
  <si>
    <t>iz/kkuea=h lw{e [kk| m|e mUu;u ;kstuk 3309</t>
  </si>
  <si>
    <t>jktLFkku ,xzhdYpj baQzk fe'ku 3292</t>
  </si>
  <si>
    <t>tSfod ,oa ijEijkxr —f"k  cksMZ 3366</t>
  </si>
  <si>
    <t>fVMMh fu;a=.k ;kstuk 3338</t>
  </si>
  <si>
    <t>ueks Mªksu nhnh ;kstuk 3365</t>
  </si>
  <si>
    <t>ih,e fdlku le`f) ;kstuk 3291</t>
  </si>
  <si>
    <t>jktLFkku d`f"k ,oa m|kfudh fe'ku 3364</t>
  </si>
  <si>
    <t>jktLFkku —f"k fodkl ;kstuk 3363</t>
  </si>
  <si>
    <t>jktLFkku ;qok d`"kd dkS'ky ,oa {kerk lao/kZu fe'ku 3199</t>
  </si>
  <si>
    <t>eq[;ea=h i'kqikyu fodkl ;kstuk 3368</t>
  </si>
  <si>
    <t>eq[;ea=h eaxyk i'kq  chek ;kstuk 3367</t>
  </si>
  <si>
    <t>ih ,e iks"k.k 3341</t>
  </si>
  <si>
    <t>vkaxuckM+h  nqx/k forj.k ;kstuk 3349</t>
  </si>
  <si>
    <t>xksiky dzsfMV dkMZ ;kstuk 3293</t>
  </si>
  <si>
    <t>eq[;ea=h  vk;q"eku vkjksX; ;kstuk 3320</t>
  </si>
  <si>
    <t>eq[;ea=h  vk;q"eku vkjksX; okmpj ;kstuk 3357</t>
  </si>
  <si>
    <t>lqij Lisf'k;fyVh Cwykd 3360</t>
  </si>
  <si>
    <t>eq[;ea=h vk;q"eku nq?kZVuk chek ;kstuk 3340</t>
  </si>
  <si>
    <t>js;j fMtht VªhVesaV ;kstuk 3359</t>
  </si>
  <si>
    <t>lsaVj vkWQ ,Dlhysal QkWj tsusfVDl 3358</t>
  </si>
  <si>
    <t>LVsV vkWQ vkVZ vYVªk fQVusl lsaVj t;iqj 3351</t>
  </si>
  <si>
    <t>LiksVlZ ;wfuoflZVh dh Lfkkiuk 3354</t>
  </si>
  <si>
    <t>fofHkUu [ksydwn dk;ZØe¼102½</t>
  </si>
  <si>
    <t>iksyhVsfud dkystksa dk mUu;u lqn`&lt;hdj.k ,oa uohuhdj.k 3355</t>
  </si>
  <si>
    <t>jktLFkku lsaVj vkWQ ,Moksl Vsdzksyksth 3319</t>
  </si>
  <si>
    <t>lesfdr cky fodkl lasok,sa t;iqj 42</t>
  </si>
  <si>
    <t>1 vkn'kZ vkaxuckMh dsUnz ;kstuk 3324</t>
  </si>
  <si>
    <t xml:space="preserve">;ksx % lesfdr cky fodkl lasok,sa t;iqj </t>
  </si>
  <si>
    <t>Lo;afl)k ls.Vj vkWQ ,fDlyaal 3347</t>
  </si>
  <si>
    <t>iz/kkuea=h thou T;ksfr chek ;kstuk lqj{kk chek ;kstuk vkaxuckMh dk;ZdrkZ,oa lgkf;dk gsrq 3312</t>
  </si>
  <si>
    <t>u'kk fojks/kh ,oa vU; dq&amp;jhfrfjoktksa dh jksdFkke gsrq tutkxj.k] vuqla/kku] çdk'ku rFkk çpkj 369½</t>
  </si>
  <si>
    <t>dsaæh; _.k ls ;wfuVh ekWy dk fuekZ.k 3313</t>
  </si>
  <si>
    <t>ekVh dyk ls.Vj vkWQ ,Dlhysal 3356</t>
  </si>
  <si>
    <t>[ksy foHkkx  dzhMk ifj"kn lfgr t;iqj 130</t>
  </si>
  <si>
    <t>[ksyksa jktLFkku ;wFk xsEl 3353</t>
  </si>
  <si>
    <t>LVsV ;wFk egksRlo 3352</t>
  </si>
  <si>
    <t>;ksx%[ksy foHkkx  dzhMk ifj"kn lfgr t;iqj 130</t>
  </si>
  <si>
    <t>jktLFkku i;ZVu fodkl cksMZ 3362</t>
  </si>
  <si>
    <t>jktLFkku i;Zvu lajpuk ,oa {kerk fodkl 3361</t>
  </si>
  <si>
    <t>avkj ,l vkj Mh lh dks ns; ,U;qVh ,oa ekftZu euh gsrq 3316</t>
  </si>
  <si>
    <t>xksfoUn xq: tutkfr {ks=h; fodkl ;kstuk 3348</t>
  </si>
  <si>
    <t>tutkfr vkoklh; fo|ky;ksa dk fuekZ.k 3337</t>
  </si>
  <si>
    <t>tutkfr {ks=h; fodkl gsrq Ms;jh lEcaf/k xfrfof/k;kW 3329</t>
  </si>
  <si>
    <t>tutkfr {ks=h; fodkl gsrq fpfdRlk ,oa LokLF; lEcaf/k xfrfof/k;kW 3330</t>
  </si>
  <si>
    <t>tutkfr {ks=h; fodkl gsrq i'kqikyu lEcaf/k xfrfof/k;kW 3328</t>
  </si>
  <si>
    <t>tutkfr {ks=h; fodkl gsrq ih ,e dqlqe dEiksusaV ch  grq lgk;rk 3332</t>
  </si>
  <si>
    <t>tutkfr {ks=h; fodkl gsrq ouhdj.k  lEcaf/k xfrfof/k;kW 3333</t>
  </si>
  <si>
    <t>fc[kjh {ks= esa cgqm)s'kh; Nk=koklksa dk lspkyu 3326</t>
  </si>
  <si>
    <t>ekaMk {ks=ksa es tutkfr vkoklh; fo|ky; 3334</t>
  </si>
  <si>
    <t>lkeqnkf;d Hkouksa dk fuekZ.k 3336</t>
  </si>
  <si>
    <t>tutkfr {ks=h; fodkl gsrq m|kfudh lEcaf/k xfrfof/k;kW 3331</t>
  </si>
  <si>
    <t>tutkfr {ks=h; fodkl gsrq d`f"k lEcaf/k xfrfof/k;kW 3327</t>
  </si>
  <si>
    <t>vEcsMdj vkn'kZk xzke ;kstuk 2453</t>
  </si>
  <si>
    <t>c`t esokr {ks=h; fodkl ;kstuk 3345</t>
  </si>
  <si>
    <t>;kek izlkn eq[kthZ ftyk mRFkku ;kstuk 3346</t>
  </si>
  <si>
    <t>dsUnzh; _.k ls iqfyl esa iwath fuos'k 3315</t>
  </si>
  <si>
    <r>
      <t xml:space="preserve">ih ,e bZ cl lsok </t>
    </r>
    <r>
      <rPr>
        <sz val="14"/>
        <rFont val="Calibri"/>
        <family val="2"/>
        <scheme val="minor"/>
      </rPr>
      <t>BTM Infra. 3317</t>
    </r>
  </si>
  <si>
    <r>
      <t xml:space="preserve">ih ,e bZ cl lsok </t>
    </r>
    <r>
      <rPr>
        <sz val="14"/>
        <rFont val="Calibri"/>
        <family val="2"/>
        <scheme val="minor"/>
      </rPr>
      <t xml:space="preserve"> Infra. structure 3318</t>
    </r>
  </si>
  <si>
    <r>
      <t xml:space="preserve">ih ,e bZ cl lsok </t>
    </r>
    <r>
      <rPr>
        <sz val="14"/>
        <rFont val="Calibri"/>
        <family val="2"/>
        <scheme val="minor"/>
      </rPr>
      <t xml:space="preserve"> operation 3322</t>
    </r>
  </si>
  <si>
    <t>m|ku foHkkx t;iqj 23</t>
  </si>
  <si>
    <t xml:space="preserve"> ;ksx m|ku foHkkx t;iqj 23</t>
  </si>
  <si>
    <t>jktLFkku tyok;q ifjorZu izfrfdz;k ,oa ifjfLFkfrdh ra= lsok lso/kZu ifj;kstuk 3311</t>
  </si>
  <si>
    <t>lsd.M us'kuy T;wfMf'k;y is deh'ku  3323</t>
  </si>
  <si>
    <t>mi 'kklu lfpo foRr ekxksZik; foHkkx  jktLFkku t;iqj 238</t>
  </si>
  <si>
    <t>_.k gVkus gsrq flafdx Q.M esa gLrkarj.k 3342</t>
  </si>
  <si>
    <t>;ksx% mi 'kklu lfpo foRr ekxksZik; foHkkx  jktLFkku t;iqj 238</t>
  </si>
  <si>
    <t>LiksZVl ykbQ ba';ksjsl Ldhe 3350</t>
  </si>
  <si>
    <t>[ksy foHkkx dzhMk ifj"kn lfgr t;iqj 130</t>
  </si>
  <si>
    <t>;ksx [ksy foHkkx dzhMk ifj"kn lfgr t;iqj 130</t>
  </si>
  <si>
    <t>jktLFkku xSj ljdkjh 'kSf{kd laLFkk vf/kdj.k t;iqj 184</t>
  </si>
  <si>
    <t>;ksx jktLFkku xSj ljdkjh 'kSf{kd laLFkk vf/kdj.k t;iqj 184</t>
  </si>
  <si>
    <t>jkT; ifjogu vihy U;k;kf/kdj.k t;iqj 212</t>
  </si>
  <si>
    <t>;ksx jkT; ifjogu vihy U;k;kf/kdj.k t;iqj 212</t>
  </si>
  <si>
    <t>yksdk;qDr lfpoky; t;iqj 118</t>
  </si>
  <si>
    <t>;ksx yksdk;qDr lfpoky; t;iqj 118</t>
  </si>
  <si>
    <t>ukjdksfVDl fu;a=.k gsrq lgk;rk 3314</t>
  </si>
  <si>
    <t>vuqxzg lsok iznk;xh 3304</t>
  </si>
  <si>
    <t>jktLFkku fo/kkulHkk t;iqj 119</t>
  </si>
  <si>
    <t>us'kuy bZ fo/kku ,Iyhds'ku 3310</t>
  </si>
  <si>
    <t>;ksx jktLFkku fo/kkulHkk t;iqj 119</t>
  </si>
  <si>
    <t>Je  foHkkx t;iqj 134</t>
  </si>
  <si>
    <t>;ksx Je  foHkkx t;iqj 134</t>
  </si>
  <si>
    <t>jkt lgdkj ,i 3339</t>
  </si>
  <si>
    <t>jkT; vkcdkjh Hkou ¼792½</t>
  </si>
  <si>
    <t>jktLFkku ctV esa fofHkUu lrr fodkl y{;ksa ds lEcUèk esa fd;s x, çkoèkku ¼yk[k :i;s½</t>
  </si>
  <si>
    <t>vk;kstuk ¼laLFkkxr foRr½ foHkkx] t;iqj&amp;58</t>
  </si>
  <si>
    <t>;ksx% vk;kstuk ¼laLFkkxr foRr½ foHkkx] t;iqj&amp;58</t>
  </si>
  <si>
    <t>d`"kd _.k ekQh ;kstuk &amp; vk;kstuk foHkkx&amp; 3422</t>
  </si>
  <si>
    <t>xzkeh.k jkstxkj gsrq jkT; vuqnku ¼3094½</t>
  </si>
  <si>
    <t>xq: xksyoydj vkdka{kh CykWd fodkl ;kstuk&amp;3468</t>
  </si>
  <si>
    <t>eq[;ea=h Fkkj lhek {ks= fodkl dk;ZØe &amp;3469</t>
  </si>
  <si>
    <t>dk;kZy; Hkouksa dk j[k&amp;j[kko&amp;2898</t>
  </si>
  <si>
    <t>eq[;ea=h fo'odekZ isa'ku ;kstuk &amp;3371</t>
  </si>
  <si>
    <t>xkso/kZu tSfod moZjd ;kstuk&amp;3463</t>
  </si>
  <si>
    <t>diklu rdfudh fe'ku&amp; 3446</t>
  </si>
  <si>
    <t>iz/kkuea=h /ku&amp;/kkU; d`f"k ;kstuk&amp;3445</t>
  </si>
  <si>
    <t>izkdfrd [ksrh &amp;3495</t>
  </si>
  <si>
    <t>fe'ku nygu&amp;3449</t>
  </si>
  <si>
    <t>fe'ku ekSle&amp; 3448</t>
  </si>
  <si>
    <r>
      <t>jk"Vªh; [kk| lqj{kk fe'ku&amp;frygu ¼</t>
    </r>
    <r>
      <rPr>
        <sz val="14"/>
        <rFont val="Calibri"/>
        <family val="2"/>
        <scheme val="minor"/>
      </rPr>
      <t xml:space="preserve">CA </t>
    </r>
    <r>
      <rPr>
        <sz val="14"/>
        <rFont val="DevLys 010"/>
      </rPr>
      <t>100izfr'kr½¼3416½</t>
    </r>
  </si>
  <si>
    <t>jk"Vªh; izkd`frd [ksrh fe'ku&amp;3439</t>
  </si>
  <si>
    <t>jk"Vªh; gkbZfczM cht fe'ku&amp;3447</t>
  </si>
  <si>
    <t>lsaVj vkWQ ,DlhysUl QkWj ,vkbZ bu ,dzhdYpj&amp;3466</t>
  </si>
  <si>
    <t>lsaVj vkWQ ,DlhysUl QkWj est ¼3465½</t>
  </si>
  <si>
    <r>
      <t>us'kuy ykbZo LVkWd fe'ku ¼</t>
    </r>
    <r>
      <rPr>
        <sz val="14"/>
        <rFont val="Candara"/>
        <family val="2"/>
      </rPr>
      <t>MLM</t>
    </r>
    <r>
      <rPr>
        <sz val="14"/>
        <rFont val="DevLys 010"/>
      </rPr>
      <t>½ varxZr m/kferk fodkl dk;ZØe  ¼100 izfr'kr½ &amp;3380</t>
    </r>
  </si>
  <si>
    <r>
      <t>us'kuy ykbZo LVkWd fe'ku ¼</t>
    </r>
    <r>
      <rPr>
        <sz val="14"/>
        <rFont val="Candara"/>
        <family val="2"/>
      </rPr>
      <t>MLM</t>
    </r>
    <r>
      <rPr>
        <sz val="14"/>
        <rFont val="DevLys 010"/>
      </rPr>
      <t>½ varxZr i'kq/ku ,oa dqDdqV chek  ¼100 izfr'kr½ &amp;3382</t>
    </r>
  </si>
  <si>
    <r>
      <t>us'kuy ykbZo LVkWd fe'ku ¼</t>
    </r>
    <r>
      <rPr>
        <sz val="14"/>
        <rFont val="Candara"/>
        <family val="2"/>
      </rPr>
      <t>MLM</t>
    </r>
    <r>
      <rPr>
        <sz val="14"/>
        <rFont val="DevLys 010"/>
      </rPr>
      <t>½ varxZr i'kq/ku ,oa dqDdqV esa uLy lq/kkj ;kstuk ¼100izfr'kr½&amp;3381</t>
    </r>
  </si>
  <si>
    <r>
      <t xml:space="preserve">us'kuy ykbZo LVkWd fe'ku </t>
    </r>
    <r>
      <rPr>
        <sz val="14"/>
        <rFont val="DevLys 010"/>
      </rPr>
      <t>varxZr iz/kkuea=h tutkfr; mUur xzke vfHk;ku ¼60izfr'kr½ &amp;3384</t>
    </r>
  </si>
  <si>
    <r>
      <t>i'kq fpfdRlky; ,oa i'kq fpfdRlky; midaUæksa dk fuekZ.k &amp; ukckMZ iksf"kr vkj-vkbZ-Mh-,Q-</t>
    </r>
    <r>
      <rPr>
        <sz val="14"/>
        <color rgb="FF002060"/>
        <rFont val="Calibri"/>
        <family val="2"/>
        <scheme val="minor"/>
      </rPr>
      <t>TXXIV</t>
    </r>
    <r>
      <rPr>
        <sz val="14"/>
        <color rgb="FF002060"/>
        <rFont val="DevLys 010"/>
      </rPr>
      <t>¼2706½</t>
    </r>
  </si>
  <si>
    <r>
      <t xml:space="preserve">i'kq fpfdRlky;ksa ,oa mi dsanzksa dk fuekZ.k ¼ukckMZ vkj vkbZ Mh ,Q </t>
    </r>
    <r>
      <rPr>
        <sz val="14"/>
        <rFont val="Calibri"/>
        <family val="2"/>
        <scheme val="minor"/>
      </rPr>
      <t>T-XXX</t>
    </r>
    <r>
      <rPr>
        <sz val="14"/>
        <rFont val="DevLys 010"/>
      </rPr>
      <t>½¼3383½</t>
    </r>
  </si>
  <si>
    <t>eq[; i'kq/ku mRiknksa ds vuqeku gsrq uewuk losZ{k.k¼461½</t>
  </si>
  <si>
    <t xml:space="preserve">eRL; ikyu gsrq MsVk csl ,oa lwpukra= dk lq)hZdj.k ¼167½ </t>
  </si>
  <si>
    <t>vkaxuckM+h nqX/k forj.k ;kstuk&amp;3349</t>
  </si>
  <si>
    <t>eq[;ea=h ve`r vkgkj ;kstuk&amp;3478</t>
  </si>
  <si>
    <t>eq[;ea=h lqiks"k.k U;wVªhfdV ;kstuk&amp;3477</t>
  </si>
  <si>
    <t>d`f"k ,oa xzkeh.k fodkl cSadksa dk dEI;wVjkbts'ku&amp;3372</t>
  </si>
  <si>
    <t>frye la?k dks lgk;rk&amp;3376</t>
  </si>
  <si>
    <t>fQV jktLFkku vfHk;ku&amp;3467</t>
  </si>
  <si>
    <t>eq[;e=h vk;q"eku vkjksX; us= okmpj ;kstuk&amp;3464</t>
  </si>
  <si>
    <r>
      <t>jktLFkku MªXl ,.M QkekZL;wfVdYl fyfeVsM ¼</t>
    </r>
    <r>
      <rPr>
        <sz val="14"/>
        <rFont val="Calibri"/>
        <family val="2"/>
        <scheme val="minor"/>
      </rPr>
      <t>RDPL)</t>
    </r>
    <r>
      <rPr>
        <sz val="14"/>
        <rFont val="DevLys 010"/>
      </rPr>
      <t>¼3442½</t>
    </r>
  </si>
  <si>
    <t>jktLFkku isa'kulZ esfMdj Q.M dks m/kkj¼2581½</t>
  </si>
  <si>
    <t>LVsV dSalj laLFkku ¼,llhvkbZ½] ¼3424½</t>
  </si>
  <si>
    <t>eq[;ea=h vk;"eku cky lEcy ;kstuk&amp;3392</t>
  </si>
  <si>
    <t>VªkWliksVZ okmpj ;kstuk&amp;3396</t>
  </si>
  <si>
    <t>QkWjsu ySaXost dE;qfuds'ku fLdy Ldhe&amp;3398</t>
  </si>
  <si>
    <t>ckfydk nwjLr f'k{kk ;kstuk&amp;3394</t>
  </si>
  <si>
    <t>jktLFkku fuQfuf'kax Ldwy lsaVlZ&amp;3399</t>
  </si>
  <si>
    <t>fo|k lEcy ;kstuk&amp;3400</t>
  </si>
  <si>
    <t>fo/kok@ifjR;kxrk eq[;ea=h ¼ch-,M½ lacy ;kstuk&amp;3395</t>
  </si>
  <si>
    <t>O;kolkf;d izf'k{k.k ,oa dkS'ky fodkl dk;Zdze&amp; 3249</t>
  </si>
  <si>
    <t>Lokeh foosdkuUn LdkWyjf'ki QkWj vdsMehd ,Dlhysal ;kstuk&amp;3401</t>
  </si>
  <si>
    <t>dSail IyslesaV ,aM fLdy msoyiesa izksxzkEl&amp;3397</t>
  </si>
  <si>
    <t>f'kYih çf'k{k.k ;kstuk &amp;330</t>
  </si>
  <si>
    <t>vVy Kku dsanz&amp;3470</t>
  </si>
  <si>
    <t>;ksx&amp;iapk;rh jkt foHkkx] t;iqj&amp;139</t>
  </si>
  <si>
    <t>mPp xq.koÙkk ds rkSj ij [k.Mh; Lrj ij e‚My fo|ky;ksa dh LFkkiuk dh ;kstuk ¼jelk 1046½</t>
  </si>
  <si>
    <r>
      <t>ukckMZ</t>
    </r>
    <r>
      <rPr>
        <sz val="14"/>
        <color theme="7" tint="-0.249977111117893"/>
        <rFont val="Calibri"/>
        <family val="2"/>
        <scheme val="minor"/>
      </rPr>
      <t xml:space="preserve"> RIDF XXVII</t>
    </r>
    <r>
      <rPr>
        <sz val="14"/>
        <color theme="7" tint="-0.249977111117893"/>
        <rFont val="DevLys 010"/>
      </rPr>
      <t xml:space="preserve"> fo|ky;ksa eas vk/kkjHkwr lajpukvksa dk fodkl&amp;¼3019½</t>
    </r>
  </si>
  <si>
    <t>;qfuQkWeZ ,oa Ldwy cSx gsrq lgk;rk&amp;3430</t>
  </si>
  <si>
    <t>jkstxkj lsok foHkkx ,oa vkjeksy] t;iqj&amp;135</t>
  </si>
  <si>
    <t>laVj QkWj ,Mokal fLdfyax ,.M dSfj;j dkmaflfyax&amp;3461</t>
  </si>
  <si>
    <t>;ksx% jkstxkj lsok foHkkx ,oa vkjeksy] t;iqj&amp;135</t>
  </si>
  <si>
    <t>eq[k;ky;@ftyk Lrjh; dk;kZy;ksa dk dEI;wVjhdj.k¼374½</t>
  </si>
  <si>
    <t>funs'kky; cky vf/kdkfjrk foHkkx&amp;259</t>
  </si>
  <si>
    <t>;kSu vijk/k ls cPpksa dh lqj{kk vf/kfu;e] 2012 dh /kkjk4 vkSj 6 ds rgr ihfM+rksa dh ns[kHkky vkSj lgk;rk ds fy, ;kstuk&amp;3370</t>
  </si>
  <si>
    <t>;ksx% funs'kky; cky vf/kdkfjrk foHkkx&amp;259</t>
  </si>
  <si>
    <t>dkyh ckbZ Hkhy efgyk lacy ;kstuk&amp;3390</t>
  </si>
  <si>
    <t>iUuk/kk; lqj{kk ,oa lEeku ;kstuk&amp;3389</t>
  </si>
  <si>
    <t>eq[;ea=h ukjh 'kfDr izf'k{k.k ,ao dkS'ky lao/kZu ;kstuk&amp;3391</t>
  </si>
  <si>
    <t>d`f"k x.kuk foHkkx] t;iqj&amp;45</t>
  </si>
  <si>
    <t>&gt;juksa dh x.kuk&amp;3379</t>
  </si>
  <si>
    <t>;ksx% d`f"k x.kuk foHkkx] t;iqj&amp;45</t>
  </si>
  <si>
    <r>
      <rPr>
        <sz val="14"/>
        <rFont val="Calibri"/>
        <family val="2"/>
        <scheme val="minor"/>
      </rPr>
      <t xml:space="preserve">RWSSC </t>
    </r>
    <r>
      <rPr>
        <sz val="14"/>
        <rFont val="DevLys 010"/>
      </rPr>
      <t>ds fy, ty vkiwfrZ vkSj LoPNrk ds fy, _.k&amp; 3437</t>
    </r>
  </si>
  <si>
    <r>
      <t>ukckMZ iksf"kr is;ty ifj;kstuk,a ¼</t>
    </r>
    <r>
      <rPr>
        <sz val="14"/>
        <color theme="7" tint="-0.249977111117893"/>
        <rFont val="Calibri"/>
        <family val="2"/>
        <scheme val="minor"/>
      </rPr>
      <t>RIDF XXI</t>
    </r>
    <r>
      <rPr>
        <sz val="14"/>
        <color theme="7" tint="-0.249977111117893"/>
        <rFont val="DevLys 010"/>
      </rPr>
      <t>½¼2902½</t>
    </r>
  </si>
  <si>
    <r>
      <t>ukckMZ iksf"kr is;ty ifj;kstuk,a ¼</t>
    </r>
    <r>
      <rPr>
        <sz val="14"/>
        <color theme="7" tint="-0.249977111117893"/>
        <rFont val="Calibri"/>
        <family val="2"/>
        <scheme val="minor"/>
      </rPr>
      <t>RIDF XXII</t>
    </r>
    <r>
      <rPr>
        <sz val="14"/>
        <color theme="7" tint="-0.249977111117893"/>
        <rFont val="DevLys 010"/>
      </rPr>
      <t>½¼2903½</t>
    </r>
  </si>
  <si>
    <r>
      <t>ukckMZ iksf"kr is;ty ifj;kstuk,a ¼</t>
    </r>
    <r>
      <rPr>
        <sz val="14"/>
        <color theme="7" tint="-0.249977111117893"/>
        <rFont val="Calibri"/>
        <family val="2"/>
        <scheme val="minor"/>
      </rPr>
      <t>RIDF XXIII</t>
    </r>
    <r>
      <rPr>
        <sz val="14"/>
        <color theme="7" tint="-0.249977111117893"/>
        <rFont val="DevLys 010"/>
      </rPr>
      <t>½¼2904½</t>
    </r>
  </si>
  <si>
    <r>
      <t>ukckMZ iksf"kr is;ty ifj;kstuk,a ¼</t>
    </r>
    <r>
      <rPr>
        <sz val="14"/>
        <color theme="7" tint="-0.249977111117893"/>
        <rFont val="CG Times"/>
        <family val="1"/>
      </rPr>
      <t>RIDE XXIV</t>
    </r>
    <r>
      <rPr>
        <sz val="14"/>
        <color theme="7" tint="-0.249977111117893"/>
        <rFont val="DevLys 010"/>
      </rPr>
      <t>½¼2905½</t>
    </r>
  </si>
  <si>
    <r>
      <t>ukckMZ iksf"kr is;ty ifj;kstuk,a ¼</t>
    </r>
    <r>
      <rPr>
        <sz val="14"/>
        <color theme="7" tint="-0.249977111117893"/>
        <rFont val="Consolas"/>
        <family val="3"/>
      </rPr>
      <t>RIDF XXV</t>
    </r>
    <r>
      <rPr>
        <sz val="14"/>
        <color theme="7" tint="-0.249977111117893"/>
        <rFont val="DevLys 010"/>
      </rPr>
      <t>½¼2906½</t>
    </r>
  </si>
  <si>
    <t>eq[;ea=h ty thou fe'ku ¼'kgjh½&amp;3471</t>
  </si>
  <si>
    <t>Rofjr flpkbZ ykHk dk;ZØe ¼,-vkbZ-ch-ih-½ ds vUrxZr ej {ks= esa y?kq flapkbZ fuekZ.k dk;Z ¼1085½</t>
  </si>
  <si>
    <t>e/;e flapkbZ ifj;kstuk dk vk/kqfudhdj.k@iquthZohdj.k@mUu;u@uohuhdj.k &amp; ¼592½</t>
  </si>
  <si>
    <t>jktLFkku okVj xzhM dkWiksZjs'ku&amp;3483</t>
  </si>
  <si>
    <t>jke lsrq fyad ifj;kstuk ¼okf.kfT;d½&amp;3479</t>
  </si>
  <si>
    <t>y?kq flapkbZ fofo/k fuekZ.k dk;Z&amp;3441</t>
  </si>
  <si>
    <t>iap xkSjo dk;ZØe &amp;3472</t>
  </si>
  <si>
    <r>
      <t>eq[;ea=h Qsyksf'ki foHkkx] t;iqj&amp;</t>
    </r>
    <r>
      <rPr>
        <sz val="14"/>
        <rFont val="Calibri"/>
        <family val="2"/>
        <scheme val="minor"/>
      </rPr>
      <t>(CMPP)</t>
    </r>
    <r>
      <rPr>
        <sz val="14"/>
        <rFont val="DevLys 010"/>
      </rPr>
      <t xml:space="preserve"> 2024&amp; 3405</t>
    </r>
  </si>
  <si>
    <r>
      <t xml:space="preserve">ukckMZ </t>
    </r>
    <r>
      <rPr>
        <sz val="14"/>
        <rFont val="Calibri"/>
        <family val="2"/>
        <scheme val="minor"/>
      </rPr>
      <t>RIDF- XXX</t>
    </r>
    <r>
      <rPr>
        <sz val="14"/>
        <rFont val="DevLys 010"/>
      </rPr>
      <t xml:space="preserve"> ds rgr ncko flapkbZ iz.kkyh dk fodkl &amp;3373</t>
    </r>
  </si>
  <si>
    <t>xzkeh.k laiUurk ,oa vuqdwyu dk;ZØe &amp;3460</t>
  </si>
  <si>
    <t>VªkbZcy V;wfjLV lfdZV&amp;3473</t>
  </si>
  <si>
    <t>iwathxr O;; @fuos'k ds fy, jkT:;ksa dks fo'ks"k lgk;rk&amp;3421</t>
  </si>
  <si>
    <r>
      <rPr>
        <sz val="12"/>
        <rFont val="DevLys 010"/>
      </rPr>
      <t xml:space="preserve">Hkkjrh; vUrjk"Vhª; O;kikj esyk </t>
    </r>
    <r>
      <rPr>
        <sz val="12"/>
        <rFont val="Century"/>
        <family val="1"/>
      </rPr>
      <t>IITF-3261</t>
    </r>
    <r>
      <rPr>
        <sz val="12"/>
        <rFont val="DevLys 010"/>
      </rPr>
      <t xml:space="preserve"> </t>
    </r>
  </si>
  <si>
    <t>jkstxkj lgk;rk dks"k&amp;3480</t>
  </si>
  <si>
    <t>Jh fo'odekz fodkl cksMZ&amp;3428</t>
  </si>
  <si>
    <t>fxx ,oa vukvkxsZukbTM odZlZ MoyiesaV Q.M&amp;3482</t>
  </si>
  <si>
    <t>,dhd`r dyLVj fodkl ;kstuk&amp;3386</t>
  </si>
  <si>
    <r>
      <t>tSoizkS|ksfxdh vuqla/kku uokpkj vkSj m|ferk fodkl ¼</t>
    </r>
    <r>
      <rPr>
        <sz val="14"/>
        <rFont val="Calibri"/>
        <family val="2"/>
        <scheme val="minor"/>
      </rPr>
      <t>Bio-RIDE)</t>
    </r>
    <r>
      <rPr>
        <sz val="14"/>
        <rFont val="DevLys 010"/>
      </rPr>
      <t xml:space="preserve"> &amp;3457</t>
    </r>
  </si>
  <si>
    <t>fuosnu vkSj izorZu&amp;669</t>
  </si>
  <si>
    <t>fu;kZr lao/kZu fe'ku ¼okf.kT;½&amp;3454</t>
  </si>
  <si>
    <r>
      <t xml:space="preserve">iz/kkuea=h uohu okgu lao/kZu esa ih,e bySfDVªd vk/kkfjr Økafr </t>
    </r>
    <r>
      <rPr>
        <sz val="14"/>
        <rFont val="Arial"/>
        <family val="2"/>
      </rPr>
      <t>(PME-DRIVE)</t>
    </r>
    <r>
      <rPr>
        <sz val="14"/>
        <rFont val="DevLys 010"/>
      </rPr>
      <t xml:space="preserve"> ;kstuk&amp;3456</t>
    </r>
  </si>
  <si>
    <r>
      <t>ekbØks ,.M Leky ,UVjçkbtst DyLVj MoyiesUV çksxzke ¼</t>
    </r>
    <r>
      <rPr>
        <sz val="14"/>
        <rFont val="CG Times"/>
        <family val="1"/>
      </rPr>
      <t>MSE-CDP</t>
    </r>
    <r>
      <rPr>
        <sz val="14"/>
        <rFont val="DevLys 010"/>
      </rPr>
      <t>½¼2840½</t>
    </r>
  </si>
  <si>
    <t>jktlFkku ,d ftyk ,d mRikn ikWfylh] 2024&amp;3385</t>
  </si>
  <si>
    <t>jktLFkku fu;kZr lao/kZu ikWfylh] 2024&amp;3387</t>
  </si>
  <si>
    <t>jktLFkku fuos'k izksRlkgu ;kstuk (RIPS)&amp; 2022 m/kksx foHkkx&amp;3378</t>
  </si>
  <si>
    <t>fofuekZ.k fe'ku&amp; esd bu bf.M;k dks vkxs c&lt;+kuk&amp;3455</t>
  </si>
  <si>
    <t>fo'odekZ ;qok m|eh izksRlkgu ;kstuk&amp;3476</t>
  </si>
  <si>
    <r>
      <t xml:space="preserve">jk"Vªh; egRoiw.kZ [kfut fe'ku </t>
    </r>
    <r>
      <rPr>
        <sz val="14"/>
        <rFont val="Calibri"/>
        <family val="2"/>
        <scheme val="minor"/>
      </rPr>
      <t>(NCMM)</t>
    </r>
    <r>
      <rPr>
        <sz val="14"/>
        <rFont val="DevLys 010"/>
      </rPr>
      <t xml:space="preserve"> &amp;3452</t>
    </r>
  </si>
  <si>
    <t>foKku ,oa izksS|ksfxdh foHkkx] t;iqj&amp;82</t>
  </si>
  <si>
    <t>;ksx% foKku ,oa izksS|ksfxdh foHkkx] t;iqj&amp;82</t>
  </si>
  <si>
    <t>foKku /kkj dk;ZØe &amp;3458</t>
  </si>
  <si>
    <r>
      <t>vuqla/kku fodkl vkSj uokpkj ¼</t>
    </r>
    <r>
      <rPr>
        <sz val="14"/>
        <rFont val="Calibri"/>
        <family val="2"/>
        <scheme val="minor"/>
      </rPr>
      <t>RDI</t>
    </r>
    <r>
      <rPr>
        <sz val="14"/>
        <rFont val="DevLys 010"/>
      </rPr>
      <t>½ ;kstuk&amp;3459</t>
    </r>
  </si>
  <si>
    <r>
      <t xml:space="preserve">ukckMZ }kjk iksf"kr vkj-vkbZ-Mh-,Q- </t>
    </r>
    <r>
      <rPr>
        <sz val="14"/>
        <rFont val="CG Times"/>
        <family val="1"/>
      </rPr>
      <t xml:space="preserve">XXXI </t>
    </r>
    <r>
      <rPr>
        <sz val="14"/>
        <rFont val="DevLys 010"/>
      </rPr>
      <t>lM+dsa 3436</t>
    </r>
  </si>
  <si>
    <t>vVy fVadfjax ySc&amp;3482</t>
  </si>
  <si>
    <t>cgzkxqe lsUVj vkWQ QzafV;j VsØksykWth&amp;3487</t>
  </si>
  <si>
    <r>
      <t>;ksx% fnYyh eqEcbZ b.MLVªh;y d‚fjMksj ¼</t>
    </r>
    <r>
      <rPr>
        <b/>
        <sz val="14"/>
        <color theme="8" tint="-0.249977111117893"/>
        <rFont val="Calibri"/>
        <family val="2"/>
        <scheme val="minor"/>
      </rPr>
      <t>DMIC</t>
    </r>
    <r>
      <rPr>
        <b/>
        <sz val="14"/>
        <color theme="8" tint="-0.249977111117893"/>
        <rFont val="DevLys 010"/>
      </rPr>
      <t>½ -jaipur¼272½</t>
    </r>
  </si>
  <si>
    <t>vfHkys[kkxkj foHkkx] chdkusj &amp;186</t>
  </si>
  <si>
    <t>Kku Hkkjr fe'ku&amp;3474</t>
  </si>
  <si>
    <t>;ksx% vfHkys[kkxkj foHkkx] chdkusj&amp;186</t>
  </si>
  <si>
    <t>m|ksx foHkkx] t;iqj&amp;183</t>
  </si>
  <si>
    <t>vkS|ksfxd vkoklu ;kstuk&amp;3453</t>
  </si>
  <si>
    <t>;ksx% m|ksx foHkkx] t;iqj&amp;183</t>
  </si>
  <si>
    <t>jktLFkku esVªks jsy ifj;kstuk&amp;la;qDr m/ke&amp;3431</t>
  </si>
  <si>
    <t>fodkl izkf/kdj.kksa dks dtZ&amp;3419</t>
  </si>
  <si>
    <t>fodkl izkf/kdj.kksa dks lgk;rk&amp;3418</t>
  </si>
  <si>
    <t>;ksx%iqfyl foHkkx t;iqj&amp;94</t>
  </si>
  <si>
    <t>Hkk"kk ,oa iqLrdky; foHkkx] ti;qj&amp;17</t>
  </si>
  <si>
    <t>;ksx% Hkk"kk ,oa iqLrdky; foHkkx] ti;qj&amp;17</t>
  </si>
  <si>
    <t>Hkk"kk dk lao}Zu ,oa vk/kqfudhdj.k&amp;3415</t>
  </si>
  <si>
    <r>
      <t xml:space="preserve">UIDF </t>
    </r>
    <r>
      <rPr>
        <sz val="14"/>
        <rFont val="DevLys 010 "/>
      </rPr>
      <t>ls iksf"kr fodkl dk;Z</t>
    </r>
    <r>
      <rPr>
        <sz val="14"/>
        <rFont val="Centaur"/>
        <family val="1"/>
      </rPr>
      <t>- NHB 3343</t>
    </r>
  </si>
  <si>
    <t>dsaæh; for vk;ksx }kjk vuq'kaflr vuqnku ls lapkfyr ;kstuk,a ¼2929½</t>
  </si>
  <si>
    <t>jktLFkku ifjogu vk/kkjHkwr fodkl fuf/k &amp;¼1711½</t>
  </si>
  <si>
    <t>vVy izxfr iFk&amp;3496</t>
  </si>
  <si>
    <t>iz/kkuea=h vkokl ;kstuk&amp; 'kgjh&amp;3451</t>
  </si>
  <si>
    <r>
      <t xml:space="preserve">lsaVj vkWQ ,Dlhysal QkWj jsosU;w ,.M ,ukfyfll </t>
    </r>
    <r>
      <rPr>
        <b/>
        <sz val="14"/>
        <color theme="8" tint="-0.249977111117893"/>
        <rFont val="Calibri"/>
        <family val="2"/>
        <scheme val="minor"/>
      </rPr>
      <t>(CoERAA)</t>
    </r>
    <r>
      <rPr>
        <b/>
        <sz val="14"/>
        <color theme="8" tint="-0.249977111117893"/>
        <rFont val="DevLys 010"/>
      </rPr>
      <t xml:space="preserve"> ] jktLFku] t;iqj&amp;297</t>
    </r>
  </si>
  <si>
    <t>dks"k ,oa ys[kk foHkkx] t;iqj&amp;116</t>
  </si>
  <si>
    <t>;ksx% dks"k ,oa ys[kk foHkkx] t;iqj&amp;116</t>
  </si>
  <si>
    <t>,dy lexz mikiu iksVZy&amp;3377</t>
  </si>
  <si>
    <t>[kuu {ks=ksa esa i;kZoj.k vkSj LokLF; ds laj{k.k vkSj ifjfLFkfrd larqyu ds vuqj{k.k gsrq&amp;2445</t>
  </si>
  <si>
    <t>ou foHkkx] t;iqj&amp;65</t>
  </si>
  <si>
    <t>tyok;q ifjorZu ds fy, lasVj vkWQ ,Dlhysal&amp;3493</t>
  </si>
  <si>
    <t>jktLFkku gfjr pqukSrh Q.M &amp;3491</t>
  </si>
  <si>
    <t>LoPN ,oa gfjr iz|ksfxdh fodkl dsaUnz&amp;3488</t>
  </si>
  <si>
    <t>;ksx% ou foHkkx] t;iqj&amp;65</t>
  </si>
  <si>
    <t>gfjr vjkoyh fodkl ifj;kstuk&amp;3489</t>
  </si>
  <si>
    <t>gfjr Hkwfe mi;ksx ifjis{; ;kstuk&amp;3490</t>
  </si>
  <si>
    <t>vkfZFkZd ,oa lkaf[;dh foHkkx ds Hkouksa dk fuekZ.k ,oa lqn`&lt;+hdj.k &amp;3404</t>
  </si>
  <si>
    <t>m/kkx foHkkx ds dk;kZy; Hkou&amp;3402</t>
  </si>
  <si>
    <t>jkT; vk;kstuk ra=&amp;728</t>
  </si>
  <si>
    <t>lsd.M us'kuy T;wfMf'k;y is deh'ku &amp;3444</t>
  </si>
  <si>
    <t>[kk|] ukxfjd vkiwfrZ ,oa miHkksäk ekeys foHkkx ds dk;kZy; Hkou&amp;3407</t>
  </si>
  <si>
    <t>Lo;aafl)k lsaVj vkWQ ,Dlhysal&amp;3443</t>
  </si>
  <si>
    <t>iqfyl ds vk/kqfudhdj.k ds fy, jkT;ksa ,oa dsanz 'kkflr iznks'kksa dks lgk;rk&amp;3375</t>
  </si>
  <si>
    <t>ljnkj iVsy lsaVj QkWj lkbcj daVªksy ,.M okj :e&amp;3494</t>
  </si>
  <si>
    <t>vf/koDrkvksa ds dY;k.kkFkZ ckj dkSafly vkWQ jktLFkku dks lgk;rk&amp;3440</t>
  </si>
  <si>
    <t>fMftVy ifCyd baQzkLVªDpj&amp;3435</t>
  </si>
  <si>
    <t>fMftVy ifCyd baQzkLVªDpj &amp;jktLo e.My&amp; 3432</t>
  </si>
  <si>
    <t>gfjr vads{k.k&amp;3492</t>
  </si>
  <si>
    <t>;ksx%  fof/k eksVj nkok nq?kZVuk nkok U;k;kf/kdj.k 151</t>
  </si>
  <si>
    <t>fof/k eksVj nkok nq?kZVuk nkok U;k;kf/kdj.k 151</t>
  </si>
  <si>
    <t>lsd.M us'kuy T;wMhf'k;y is deh'ku &amp; lgkdjfrk&amp;3429</t>
  </si>
  <si>
    <t>vkokl fdjk;k dh çfriwfrZ¼1854½</t>
  </si>
  <si>
    <t>vYila[;d ckydksa vkSj ckfydkvksa ds fy, jkstxkj ;kstuk¼1390½</t>
  </si>
  <si>
    <t>ukWu baLVhV;w'ku ds;j &amp; LikWUljf'ki@QksLVj ds;j@vkQVj ds;j vaMj fe'ku okRlY;&amp; ¼3252½</t>
  </si>
  <si>
    <t>ts-ds- yksu vLirky] dksVk¼1119½</t>
  </si>
  <si>
    <t>uohu vLirky] dksVk¼1120½</t>
  </si>
  <si>
    <t>ih-,e-,e-,l-okbZ- ds varxZr fpfdRek egkfo|ky; dk mUu;u Qst&amp;111 ¼2699½</t>
  </si>
  <si>
    <t>iz/kkuea=h tutkfr vkfnoklh U;k; egk vfHk;ku ¼ih-,e-tueu½ ¼3286½</t>
  </si>
  <si>
    <t>ckydksa ds fy, mPp çkFkfed fo|ky; 34½</t>
  </si>
  <si>
    <t>;wfuQkWeZ ,oa Ldwy cSx gsrq lgk;rk ¼3430½</t>
  </si>
  <si>
    <t>jktLFkku i'kq fpfdRlk ,oa i'kq foKku fo'ofo|ky;] tkscusj] t;iqj ¼307½</t>
  </si>
  <si>
    <t>;ksx% ktLFkku i'kq fpfdRlk ,oa i'kq foKku fo'ofo|ky;] tkscusj] t;iqj ¼307½</t>
  </si>
  <si>
    <t>jk"Vªh; fof/k fo'ofo|ky; ] tks/kiqj¼810½</t>
  </si>
  <si>
    <t>efgyk Lo;a lgk;rk lewg xaLFkku 354½</t>
  </si>
  <si>
    <t>bfUnjk xka/kh jk"Vªh; fo/kok isa'ku ;kstuk, 984½</t>
  </si>
  <si>
    <t>izfr;ksxh ijh{kk gsrq vf/kxzfgr futh ;k=h okguksa esa izfr;kssxh ijh{kkfFk;ksa ds fu'kqYd ;k=k dk iquHkZj.k&amp;3046</t>
  </si>
  <si>
    <t>bafnjk xka/kh 'kgjh dzsfMV dkMZ ;kstuk 2021 ¼3021½</t>
  </si>
  <si>
    <t>jktLFkku ,e,l,ebZ ikWfylh 2024 ¼3403½</t>
  </si>
  <si>
    <r>
      <t xml:space="preserve">jktLFkku fuos'k çksRlkgu ;kstuk </t>
    </r>
    <r>
      <rPr>
        <sz val="14"/>
        <rFont val="Centaur"/>
        <family val="1"/>
      </rPr>
      <t>RIPS-2022(UDYOG) (3266)</t>
    </r>
  </si>
  <si>
    <t>jktLFkku jktekx vk/kqfudj.k izksxzke ¼3406½</t>
  </si>
  <si>
    <t>MkW- Hkhejko vEcsMdj jktLFkku nfyr] vkfnoklh m|e izksRlkgu ;kstuk&amp;2022¼3136½</t>
  </si>
  <si>
    <t>tutkfr dY;k.k fuf/k ds vUrxZr vuqlwfpr {ks= ds tutkfr ds Nk=ksa dks vuqla/kku Nk=o`fÙk ¼958½</t>
  </si>
  <si>
    <t>tutkfr dY;k.k fuf/k ds vUrxZr vuqlwfpr {ks= ds egkfo|ky; Lrj ds Nk=&amp;Nk=kvksa dks 'kS{kf.kd mRçsjd¼1653½</t>
  </si>
  <si>
    <t>?kjrh vkck tutkrh; xzke mRd"kZ vfHk;ku ¼3461½</t>
  </si>
  <si>
    <t>fc[kjh {ks= esa tutkfr  vkoklh; fo|ky;ksa dk lapkyu 3325</t>
  </si>
  <si>
    <t>fc[kjh {ks= esa tutkfr  vkoklh; fo|ky; 3335</t>
  </si>
  <si>
    <t>Hkkjr ds lafo/kku ds vuqPNsn 275¼1½ ds vUrxZr ,dyO; e‚My vkoklh; fo|ky;ksas ds vfrfjDr vU; vkoklh; fo|ky;ksa dk fuekZ.k ,oa uohuhdj.k ¼1652½</t>
  </si>
  <si>
    <t>bfUnjk xka/kh jk"Vªh; fu%'kärk isa'ku ;kstuk ¼985½</t>
  </si>
  <si>
    <t>bfUnjk xka/kh jk"Vªh; o`)koLFkk isa'ku ;kstuk ¼381½</t>
  </si>
  <si>
    <t>UIDF (3438)</t>
  </si>
  <si>
    <t>IkafMr nhu n;ky mik/;k; 'kgjh fodkl ;kstuk ¼3462½</t>
  </si>
  <si>
    <t>jktLFkku jkT; tSo fofo/krk cksMZ¼1267½</t>
  </si>
  <si>
    <t>lLVsuscy MoyiesaV xksy dkfMZus'ku ,aM ,Dlyjs'ku lsaVj ¼3475½</t>
  </si>
  <si>
    <t>[kku ,oa Hkw&amp;foKku foHkkx ds dk;kZy; Hkou ¼3420½</t>
  </si>
  <si>
    <t>f}rh; jk"Vªh; U;kf;d osru vk;kstu ¼vkj-,u-th-b-Vh½ ¼3426½</t>
  </si>
  <si>
    <t>f}rh; jk"Vªh; U;kf;d osru vk;ksx ¼jktLFkku fo|kulHkk½ ¼3417½</t>
  </si>
  <si>
    <t>f}rh; jk"Vªh; U;kf;d osru vk;ksx &amp; jkylk ¼3417½</t>
  </si>
  <si>
    <t>fMftVy ifCyd baQzkLVªDpj &amp;dsanzh; &amp;3434</t>
  </si>
  <si>
    <t>fMftVy ifCyd baQzkLVªDpj &amp; 3433</t>
  </si>
  <si>
    <t>jktLo vnkyr fuxjkuh ç.kkyh ¼2483½</t>
  </si>
  <si>
    <t>f}rh; jk"Vªh; U;kf;d osru vk;ksx &amp; jkT; ifjogu vihy U;k;k/khdj.k ¼3417½</t>
  </si>
  <si>
    <t>f}rh; jk"Vªh; U;kf;d osru vk;ksx &amp; yksdk;qDr ¼3408½</t>
  </si>
  <si>
    <t>f}rh; jk"Vªh; U;kf;d osru vk;ksx &amp; ,e,lhVh ¼3414½</t>
  </si>
  <si>
    <t>f}rh; jk"Vªh; U;kf;d osru vk;ksx &amp; mPp U;k;ky; ¼3412½</t>
  </si>
  <si>
    <t>f}rh; jk"Vªh; U;kf;d osru vk;ksx &amp; mPp U;k;ky; ¼3410½</t>
  </si>
  <si>
    <t>fMtkLVj fjdojh MsVk lsUVj ¼3485½</t>
  </si>
  <si>
    <t>jkt/kkjk 2-0 ¼3486½</t>
  </si>
  <si>
    <t>csclkbj dk fodkl ,oa vuqj{k.k¼1427½</t>
  </si>
  <si>
    <t>fodkl dsUæ¼2203½</t>
  </si>
  <si>
    <t>lwpuk çkS|ksfxdh uhfr¼1274½</t>
  </si>
  <si>
    <t>Qly {ks= ,oa mRiknu ds vuqeku gsrq lkef;d lwpuk ;kstuk ¼Vh vkj ,l½418½</t>
  </si>
  <si>
    <t>jktLFkku i'kq fpfdRlk ,oa i'kq foKku fo'ofo|ky;] tkscusj] t;iqj ¼3497½</t>
  </si>
  <si>
    <t>vk;&amp;O;; vuqeku 2025&amp;26</t>
  </si>
  <si>
    <t>vk;&amp;O;; vuqeku 2024&amp;25 ¼varfje½</t>
  </si>
  <si>
    <t>vk;&amp;O;; vuqeku 2024&amp;25 ¼ifjofrZr½</t>
  </si>
  <si>
    <t>()</t>
  </si>
  <si>
    <r>
      <t xml:space="preserve">vk;&amp;O;;d vuqeku 2020&amp;2021 ls 2022&amp;2023 </t>
    </r>
    <r>
      <rPr>
        <b/>
        <sz val="12"/>
        <color rgb="FF000000"/>
        <rFont val="Calibri"/>
        <family val="2"/>
      </rPr>
      <t>(</t>
    </r>
    <r>
      <rPr>
        <b/>
        <sz val="12"/>
        <color rgb="FF000000"/>
        <rFont val="DevLys 010"/>
      </rPr>
      <t>लाख रुपये में</t>
    </r>
    <r>
      <rPr>
        <b/>
        <sz val="12"/>
        <color rgb="FF000000"/>
        <rFont val="Calibri"/>
        <family val="2"/>
      </rPr>
      <t>)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</si>
</sst>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DevLys 010"/>
    </font>
    <font>
      <b/>
      <sz val="14"/>
      <name val="DevLys 010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4"/>
      <name val="DevLys 010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DevLys 010"/>
    </font>
    <font>
      <b/>
      <sz val="12"/>
      <name val="DevLys 010"/>
    </font>
    <font>
      <sz val="14"/>
      <name val="Calibri"/>
      <family val="2"/>
      <scheme val="minor"/>
    </font>
    <font>
      <sz val="14"/>
      <name val="CG Times"/>
      <family val="1"/>
    </font>
    <font>
      <sz val="14"/>
      <name val="Consolas"/>
      <family val="3"/>
    </font>
    <font>
      <sz val="14"/>
      <name val="Cambria"/>
      <family val="1"/>
      <scheme val="maj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4"/>
      <name val="Candara"/>
      <family val="2"/>
    </font>
    <font>
      <sz val="14"/>
      <color theme="1"/>
      <name val="DevLys 010"/>
    </font>
    <font>
      <sz val="12"/>
      <name val="Century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entaur"/>
      <family val="1"/>
    </font>
    <font>
      <sz val="14"/>
      <name val="DevLys 010 "/>
    </font>
    <font>
      <sz val="8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color rgb="FF002060"/>
      <name val="DevLys 010"/>
    </font>
    <font>
      <sz val="14"/>
      <color rgb="FF00206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DevLys 010"/>
    </font>
    <font>
      <b/>
      <sz val="12"/>
      <color theme="4" tint="-0.249977111117893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4"/>
      <color theme="7" tint="-0.499984740745262"/>
      <name val="DevLys 010"/>
    </font>
    <font>
      <sz val="14"/>
      <color theme="7" tint="-0.249977111117893"/>
      <name val="DevLys 010"/>
    </font>
    <font>
      <sz val="11"/>
      <color theme="8" tint="-0.249977111117893"/>
      <name val="Calibri"/>
      <family val="2"/>
      <scheme val="minor"/>
    </font>
    <font>
      <b/>
      <sz val="14"/>
      <color theme="8" tint="-0.249977111117893"/>
      <name val="DevLys 010"/>
    </font>
    <font>
      <b/>
      <sz val="12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14"/>
      <color theme="7" tint="-0.249977111117893"/>
      <name val="Calibri"/>
      <family val="2"/>
      <scheme val="minor"/>
    </font>
    <font>
      <sz val="14"/>
      <color theme="7" tint="-0.249977111117893"/>
      <name val="CG Times"/>
      <family val="1"/>
    </font>
    <font>
      <sz val="14"/>
      <color theme="7" tint="-0.249977111117893"/>
      <name val="Consolas"/>
      <family val="3"/>
    </font>
    <font>
      <sz val="14"/>
      <name val="Arial"/>
      <family val="2"/>
    </font>
    <font>
      <b/>
      <sz val="14"/>
      <color theme="8" tint="-0.249977111117893"/>
      <name val="Calibri"/>
      <family val="2"/>
      <scheme val="minor"/>
    </font>
    <font>
      <sz val="14"/>
      <name val="Calibri"/>
      <family val="2"/>
    </font>
    <font>
      <sz val="11"/>
      <color rgb="FFFFFF00"/>
      <name val="Calibri"/>
      <family val="2"/>
      <scheme val="minor"/>
    </font>
    <font>
      <b/>
      <sz val="12"/>
      <color rgb="FF000000"/>
      <name val="DevLys 010"/>
    </font>
    <font>
      <b/>
      <sz val="12"/>
      <color theme="1"/>
      <name val="DevLys 010"/>
    </font>
    <font>
      <sz val="12"/>
      <color rgb="FF000000"/>
      <name val="Calibri"/>
      <family val="2"/>
      <scheme val="minor"/>
    </font>
    <font>
      <b/>
      <sz val="13"/>
      <color theme="1"/>
      <name val="DevLys 010"/>
    </font>
    <font>
      <b/>
      <sz val="14"/>
      <color rgb="FF7030A0"/>
      <name val="DevLys 010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5">
    <xf numFmtId="0" fontId="0" fillId="0" borderId="0" xfId="0"/>
    <xf numFmtId="0" fontId="9" fillId="0" borderId="0" xfId="0" applyFont="1"/>
    <xf numFmtId="0" fontId="5" fillId="8" borderId="1" xfId="1" applyNumberFormat="1" applyFont="1" applyFill="1" applyBorder="1" applyAlignment="1">
      <alignment horizontal="center" vertical="center"/>
    </xf>
    <xf numFmtId="0" fontId="6" fillId="8" borderId="2" xfId="1" applyNumberFormat="1" applyFont="1" applyFill="1" applyBorder="1" applyAlignment="1">
      <alignment horizontal="center" vertical="center"/>
    </xf>
    <xf numFmtId="0" fontId="5" fillId="8" borderId="2" xfId="1" applyNumberFormat="1" applyFont="1" applyFill="1" applyBorder="1" applyAlignment="1">
      <alignment horizontal="center" vertical="center"/>
    </xf>
    <xf numFmtId="0" fontId="8" fillId="8" borderId="2" xfId="0" applyFont="1" applyFill="1" applyBorder="1"/>
    <xf numFmtId="0" fontId="6" fillId="8" borderId="1" xfId="1" applyNumberFormat="1" applyFont="1" applyFill="1" applyBorder="1" applyAlignment="1">
      <alignment horizontal="center" vertical="center"/>
    </xf>
    <xf numFmtId="0" fontId="3" fillId="8" borderId="2" xfId="0" applyFont="1" applyFill="1" applyBorder="1"/>
    <xf numFmtId="0" fontId="5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/>
    </xf>
    <xf numFmtId="0" fontId="6" fillId="8" borderId="1" xfId="1" applyNumberFormat="1" applyFont="1" applyFill="1" applyBorder="1" applyAlignment="1">
      <alignment horizontal="center" vertical="top"/>
    </xf>
    <xf numFmtId="0" fontId="5" fillId="8" borderId="1" xfId="1" applyNumberFormat="1" applyFont="1" applyFill="1" applyBorder="1" applyAlignment="1">
      <alignment horizontal="center" vertical="top"/>
    </xf>
    <xf numFmtId="0" fontId="9" fillId="8" borderId="0" xfId="0" applyFont="1" applyFill="1"/>
    <xf numFmtId="0" fontId="9" fillId="7" borderId="0" xfId="0" applyFont="1" applyFill="1"/>
    <xf numFmtId="0" fontId="9" fillId="7" borderId="1" xfId="0" applyFont="1" applyFill="1" applyBorder="1" applyAlignment="1">
      <alignment horizontal="center"/>
    </xf>
    <xf numFmtId="0" fontId="9" fillId="5" borderId="0" xfId="0" applyFont="1" applyFill="1"/>
    <xf numFmtId="0" fontId="10" fillId="8" borderId="0" xfId="0" applyFont="1" applyFill="1"/>
    <xf numFmtId="0" fontId="10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0" fontId="8" fillId="8" borderId="2" xfId="0" quotePrefix="1" applyFont="1" applyFill="1" applyBorder="1"/>
    <xf numFmtId="0" fontId="6" fillId="8" borderId="2" xfId="0" applyFont="1" applyFill="1" applyBorder="1" applyAlignment="1">
      <alignment horizontal="center" vertical="center"/>
    </xf>
    <xf numFmtId="0" fontId="10" fillId="0" borderId="0" xfId="0" applyFont="1"/>
    <xf numFmtId="43" fontId="5" fillId="8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0" fillId="8" borderId="0" xfId="0" applyFont="1" applyFill="1" applyAlignment="1">
      <alignment horizontal="center" vertical="center"/>
    </xf>
    <xf numFmtId="0" fontId="8" fillId="8" borderId="2" xfId="0" applyFont="1" applyFill="1" applyBorder="1" applyAlignment="1">
      <alignment wrapText="1"/>
    </xf>
    <xf numFmtId="0" fontId="3" fillId="8" borderId="2" xfId="0" quotePrefix="1" applyFont="1" applyFill="1" applyBorder="1"/>
    <xf numFmtId="0" fontId="9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wrapText="1"/>
    </xf>
    <xf numFmtId="0" fontId="9" fillId="8" borderId="8" xfId="0" applyFont="1" applyFill="1" applyBorder="1" applyAlignment="1">
      <alignment horizontal="center"/>
    </xf>
    <xf numFmtId="0" fontId="8" fillId="8" borderId="2" xfId="0" applyFont="1" applyFill="1" applyBorder="1" applyAlignment="1">
      <alignment vertical="top" wrapText="1"/>
    </xf>
    <xf numFmtId="0" fontId="8" fillId="8" borderId="2" xfId="0" quotePrefix="1" applyFont="1" applyFill="1" applyBorder="1" applyAlignment="1">
      <alignment wrapText="1"/>
    </xf>
    <xf numFmtId="0" fontId="10" fillId="8" borderId="0" xfId="0" applyFont="1" applyFill="1" applyAlignment="1">
      <alignment vertical="top"/>
    </xf>
    <xf numFmtId="0" fontId="3" fillId="8" borderId="2" xfId="0" applyFont="1" applyFill="1" applyBorder="1" applyAlignment="1">
      <alignment vertical="top" wrapText="1"/>
    </xf>
    <xf numFmtId="0" fontId="6" fillId="8" borderId="1" xfId="0" applyFont="1" applyFill="1" applyBorder="1" applyAlignment="1">
      <alignment horizontal="center" vertical="top"/>
    </xf>
    <xf numFmtId="0" fontId="10" fillId="8" borderId="1" xfId="0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9" fillId="8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13" fillId="8" borderId="2" xfId="0" applyFont="1" applyFill="1" applyBorder="1"/>
    <xf numFmtId="2" fontId="9" fillId="8" borderId="0" xfId="0" applyNumberFormat="1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6" borderId="0" xfId="0" applyFont="1" applyFill="1"/>
    <xf numFmtId="0" fontId="9" fillId="8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 vertical="top"/>
    </xf>
    <xf numFmtId="0" fontId="8" fillId="8" borderId="2" xfId="0" applyFont="1" applyFill="1" applyBorder="1" applyAlignment="1"/>
    <xf numFmtId="0" fontId="8" fillId="8" borderId="0" xfId="0" applyFont="1" applyFill="1"/>
    <xf numFmtId="0" fontId="11" fillId="0" borderId="0" xfId="0" applyFont="1" applyBorder="1"/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0" xfId="0" applyFont="1"/>
    <xf numFmtId="0" fontId="9" fillId="8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vertical="top"/>
    </xf>
    <xf numFmtId="0" fontId="8" fillId="8" borderId="2" xfId="0" applyFont="1" applyFill="1" applyBorder="1" applyAlignment="1">
      <alignment horizontal="left"/>
    </xf>
    <xf numFmtId="0" fontId="3" fillId="6" borderId="2" xfId="0" applyFont="1" applyFill="1" applyBorder="1"/>
    <xf numFmtId="0" fontId="6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center"/>
    </xf>
    <xf numFmtId="4" fontId="22" fillId="8" borderId="1" xfId="0" applyNumberFormat="1" applyFont="1" applyFill="1" applyBorder="1" applyAlignment="1">
      <alignment horizontal="center" vertical="top" shrinkToFit="1"/>
    </xf>
    <xf numFmtId="0" fontId="7" fillId="8" borderId="1" xfId="0" applyFont="1" applyFill="1" applyBorder="1" applyAlignment="1">
      <alignment horizontal="center" vertical="top" wrapText="1"/>
    </xf>
    <xf numFmtId="2" fontId="22" fillId="8" borderId="1" xfId="0" applyNumberFormat="1" applyFont="1" applyFill="1" applyBorder="1" applyAlignment="1">
      <alignment horizontal="center" vertical="top" shrinkToFit="1"/>
    </xf>
    <xf numFmtId="0" fontId="26" fillId="8" borderId="2" xfId="0" applyFont="1" applyFill="1" applyBorder="1"/>
    <xf numFmtId="0" fontId="11" fillId="8" borderId="2" xfId="0" applyFont="1" applyFill="1" applyBorder="1"/>
    <xf numFmtId="2" fontId="24" fillId="8" borderId="1" xfId="0" applyNumberFormat="1" applyFont="1" applyFill="1" applyBorder="1" applyAlignment="1">
      <alignment horizontal="center" vertical="top" shrinkToFit="1"/>
    </xf>
    <xf numFmtId="4" fontId="24" fillId="8" borderId="1" xfId="0" applyNumberFormat="1" applyFont="1" applyFill="1" applyBorder="1" applyAlignment="1">
      <alignment horizontal="center" vertical="top" shrinkToFit="1"/>
    </xf>
    <xf numFmtId="2" fontId="28" fillId="8" borderId="1" xfId="0" applyNumberFormat="1" applyFont="1" applyFill="1" applyBorder="1" applyAlignment="1">
      <alignment horizontal="center" vertical="top" shrinkToFit="1"/>
    </xf>
    <xf numFmtId="4" fontId="28" fillId="8" borderId="1" xfId="0" applyNumberFormat="1" applyFont="1" applyFill="1" applyBorder="1" applyAlignment="1">
      <alignment horizontal="center" vertical="top" shrinkToFit="1"/>
    </xf>
    <xf numFmtId="0" fontId="23" fillId="8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1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0" fillId="0" borderId="0" xfId="0" applyFont="1"/>
    <xf numFmtId="0" fontId="0" fillId="8" borderId="0" xfId="0" applyFont="1" applyFill="1"/>
    <xf numFmtId="0" fontId="12" fillId="7" borderId="1" xfId="0" applyFont="1" applyFill="1" applyBorder="1" applyAlignment="1">
      <alignment vertical="center" wrapText="1"/>
    </xf>
    <xf numFmtId="0" fontId="13" fillId="7" borderId="0" xfId="0" applyFont="1" applyFill="1"/>
    <xf numFmtId="0" fontId="13" fillId="7" borderId="1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3" fillId="5" borderId="0" xfId="0" applyFont="1" applyFill="1"/>
    <xf numFmtId="0" fontId="8" fillId="5" borderId="0" xfId="0" applyFont="1" applyFill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4" fontId="24" fillId="8" borderId="1" xfId="0" applyNumberFormat="1" applyFont="1" applyFill="1" applyBorder="1" applyAlignment="1">
      <alignment horizontal="center" vertical="center" shrinkToFit="1"/>
    </xf>
    <xf numFmtId="0" fontId="23" fillId="8" borderId="1" xfId="0" applyFont="1" applyFill="1" applyBorder="1" applyAlignment="1">
      <alignment horizontal="center" vertical="center" wrapText="1"/>
    </xf>
    <xf numFmtId="2" fontId="24" fillId="8" borderId="1" xfId="0" applyNumberFormat="1" applyFont="1" applyFill="1" applyBorder="1" applyAlignment="1">
      <alignment horizontal="center" vertical="center" shrinkToFit="1"/>
    </xf>
    <xf numFmtId="2" fontId="22" fillId="8" borderId="1" xfId="0" applyNumberFormat="1" applyFont="1" applyFill="1" applyBorder="1" applyAlignment="1">
      <alignment horizontal="center" vertical="center" shrinkToFit="1"/>
    </xf>
    <xf numFmtId="2" fontId="28" fillId="8" borderId="1" xfId="0" applyNumberFormat="1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wrapText="1"/>
    </xf>
    <xf numFmtId="4" fontId="28" fillId="8" borderId="1" xfId="0" applyNumberFormat="1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top" wrapText="1"/>
    </xf>
    <xf numFmtId="0" fontId="19" fillId="8" borderId="6" xfId="0" applyFont="1" applyFill="1" applyBorder="1" applyAlignment="1">
      <alignment horizontal="center" vertical="center" wrapText="1"/>
    </xf>
    <xf numFmtId="2" fontId="20" fillId="8" borderId="6" xfId="0" applyNumberFormat="1" applyFont="1" applyFill="1" applyBorder="1" applyAlignment="1">
      <alignment horizontal="center" vertical="top" shrinkToFit="1"/>
    </xf>
    <xf numFmtId="4" fontId="20" fillId="8" borderId="6" xfId="0" applyNumberFormat="1" applyFont="1" applyFill="1" applyBorder="1" applyAlignment="1">
      <alignment horizontal="center" vertical="top" shrinkToFit="1"/>
    </xf>
    <xf numFmtId="4" fontId="20" fillId="8" borderId="6" xfId="0" applyNumberFormat="1" applyFont="1" applyFill="1" applyBorder="1" applyAlignment="1">
      <alignment horizontal="center" vertical="center" shrinkToFit="1"/>
    </xf>
    <xf numFmtId="2" fontId="21" fillId="8" borderId="6" xfId="0" applyNumberFormat="1" applyFont="1" applyFill="1" applyBorder="1" applyAlignment="1">
      <alignment horizontal="center" vertical="top" wrapText="1"/>
    </xf>
    <xf numFmtId="2" fontId="21" fillId="8" borderId="6" xfId="0" applyNumberFormat="1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top" wrapText="1"/>
    </xf>
    <xf numFmtId="0" fontId="21" fillId="8" borderId="6" xfId="0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 vertical="center"/>
    </xf>
    <xf numFmtId="0" fontId="23" fillId="8" borderId="6" xfId="0" applyFont="1" applyFill="1" applyBorder="1" applyAlignment="1">
      <alignment horizontal="center" vertical="top" wrapText="1"/>
    </xf>
    <xf numFmtId="2" fontId="24" fillId="8" borderId="6" xfId="0" applyNumberFormat="1" applyFont="1" applyFill="1" applyBorder="1" applyAlignment="1">
      <alignment horizontal="center" vertical="top" shrinkToFit="1"/>
    </xf>
    <xf numFmtId="2" fontId="24" fillId="8" borderId="6" xfId="0" applyNumberFormat="1" applyFont="1" applyFill="1" applyBorder="1" applyAlignment="1">
      <alignment horizontal="center" vertical="center" shrinkToFit="1"/>
    </xf>
    <xf numFmtId="0" fontId="23" fillId="8" borderId="6" xfId="0" applyFont="1" applyFill="1" applyBorder="1" applyAlignment="1">
      <alignment horizontal="center" vertical="center" wrapText="1"/>
    </xf>
    <xf numFmtId="4" fontId="24" fillId="8" borderId="6" xfId="0" applyNumberFormat="1" applyFont="1" applyFill="1" applyBorder="1" applyAlignment="1">
      <alignment horizontal="center" vertical="top" shrinkToFit="1"/>
    </xf>
    <xf numFmtId="4" fontId="24" fillId="8" borderId="6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30" fillId="8" borderId="1" xfId="0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/>
    </xf>
    <xf numFmtId="4" fontId="5" fillId="8" borderId="1" xfId="0" applyNumberFormat="1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top"/>
    </xf>
    <xf numFmtId="2" fontId="9" fillId="8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33" fillId="8" borderId="6" xfId="0" applyNumberFormat="1" applyFont="1" applyFill="1" applyBorder="1" applyAlignment="1">
      <alignment horizontal="center" vertical="center" shrinkToFit="1"/>
    </xf>
    <xf numFmtId="0" fontId="34" fillId="8" borderId="6" xfId="0" applyFont="1" applyFill="1" applyBorder="1" applyAlignment="1">
      <alignment horizontal="center" vertical="center" wrapText="1"/>
    </xf>
    <xf numFmtId="4" fontId="33" fillId="8" borderId="6" xfId="0" applyNumberFormat="1" applyFont="1" applyFill="1" applyBorder="1" applyAlignment="1">
      <alignment horizontal="center" vertical="center" shrinkToFit="1"/>
    </xf>
    <xf numFmtId="2" fontId="35" fillId="8" borderId="6" xfId="0" applyNumberFormat="1" applyFont="1" applyFill="1" applyBorder="1" applyAlignment="1">
      <alignment horizontal="center" vertical="center" wrapText="1"/>
    </xf>
    <xf numFmtId="0" fontId="35" fillId="8" borderId="6" xfId="0" applyFont="1" applyFill="1" applyBorder="1" applyAlignment="1">
      <alignment horizontal="center" vertical="center" wrapText="1"/>
    </xf>
    <xf numFmtId="0" fontId="36" fillId="8" borderId="2" xfId="0" applyFont="1" applyFill="1" applyBorder="1"/>
    <xf numFmtId="0" fontId="36" fillId="8" borderId="2" xfId="0" quotePrefix="1" applyFont="1" applyFill="1" applyBorder="1"/>
    <xf numFmtId="0" fontId="38" fillId="8" borderId="0" xfId="0" applyFont="1" applyFill="1"/>
    <xf numFmtId="0" fontId="39" fillId="8" borderId="2" xfId="0" applyFont="1" applyFill="1" applyBorder="1"/>
    <xf numFmtId="2" fontId="40" fillId="8" borderId="1" xfId="0" applyNumberFormat="1" applyFont="1" applyFill="1" applyBorder="1" applyAlignment="1">
      <alignment horizontal="center" vertical="center"/>
    </xf>
    <xf numFmtId="0" fontId="40" fillId="8" borderId="1" xfId="0" applyFont="1" applyFill="1" applyBorder="1" applyAlignment="1">
      <alignment horizontal="center"/>
    </xf>
    <xf numFmtId="0" fontId="40" fillId="8" borderId="1" xfId="0" applyFont="1" applyFill="1" applyBorder="1" applyAlignment="1">
      <alignment horizontal="center" vertical="center"/>
    </xf>
    <xf numFmtId="0" fontId="38" fillId="0" borderId="0" xfId="0" applyFont="1"/>
    <xf numFmtId="0" fontId="3" fillId="8" borderId="0" xfId="0" applyFont="1" applyFill="1"/>
    <xf numFmtId="0" fontId="3" fillId="0" borderId="0" xfId="0" applyFont="1"/>
    <xf numFmtId="0" fontId="42" fillId="8" borderId="0" xfId="0" applyFont="1" applyFill="1"/>
    <xf numFmtId="0" fontId="42" fillId="8" borderId="1" xfId="0" applyFont="1" applyFill="1" applyBorder="1" applyAlignment="1">
      <alignment horizontal="center"/>
    </xf>
    <xf numFmtId="0" fontId="42" fillId="8" borderId="1" xfId="0" applyFont="1" applyFill="1" applyBorder="1" applyAlignment="1">
      <alignment horizontal="center" vertical="center"/>
    </xf>
    <xf numFmtId="0" fontId="42" fillId="0" borderId="0" xfId="0" applyFont="1"/>
    <xf numFmtId="0" fontId="43" fillId="8" borderId="1" xfId="1" applyNumberFormat="1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 vertical="center"/>
    </xf>
    <xf numFmtId="4" fontId="42" fillId="8" borderId="1" xfId="0" applyNumberFormat="1" applyFont="1" applyFill="1" applyBorder="1" applyAlignment="1">
      <alignment horizontal="center" vertical="center"/>
    </xf>
    <xf numFmtId="2" fontId="41" fillId="8" borderId="6" xfId="0" applyNumberFormat="1" applyFont="1" applyFill="1" applyBorder="1" applyAlignment="1">
      <alignment horizontal="center" vertical="top" wrapText="1"/>
    </xf>
    <xf numFmtId="2" fontId="41" fillId="8" borderId="6" xfId="0" applyNumberFormat="1" applyFont="1" applyFill="1" applyBorder="1" applyAlignment="1">
      <alignment horizontal="center" vertical="center" wrapText="1"/>
    </xf>
    <xf numFmtId="0" fontId="41" fillId="8" borderId="6" xfId="0" applyFont="1" applyFill="1" applyBorder="1" applyAlignment="1">
      <alignment horizontal="center" vertical="top" wrapText="1"/>
    </xf>
    <xf numFmtId="0" fontId="41" fillId="8" borderId="6" xfId="0" applyFont="1" applyFill="1" applyBorder="1" applyAlignment="1">
      <alignment horizontal="center" vertical="center" wrapText="1"/>
    </xf>
    <xf numFmtId="2" fontId="40" fillId="8" borderId="2" xfId="0" applyNumberFormat="1" applyFont="1" applyFill="1" applyBorder="1" applyAlignment="1">
      <alignment horizontal="center" vertical="center"/>
    </xf>
    <xf numFmtId="0" fontId="40" fillId="8" borderId="2" xfId="0" applyFont="1" applyFill="1" applyBorder="1" applyAlignment="1">
      <alignment horizontal="center" vertical="center"/>
    </xf>
    <xf numFmtId="0" fontId="43" fillId="8" borderId="1" xfId="0" applyFont="1" applyFill="1" applyBorder="1" applyAlignment="1">
      <alignment horizontal="center" vertical="center"/>
    </xf>
    <xf numFmtId="0" fontId="40" fillId="8" borderId="1" xfId="1" applyNumberFormat="1" applyFont="1" applyFill="1" applyBorder="1" applyAlignment="1">
      <alignment horizontal="center" vertical="center"/>
    </xf>
    <xf numFmtId="0" fontId="40" fillId="8" borderId="2" xfId="1" applyNumberFormat="1" applyFont="1" applyFill="1" applyBorder="1" applyAlignment="1">
      <alignment horizontal="center" vertical="center"/>
    </xf>
    <xf numFmtId="4" fontId="40" fillId="8" borderId="1" xfId="0" applyNumberFormat="1" applyFont="1" applyFill="1" applyBorder="1" applyAlignment="1">
      <alignment horizontal="center" vertical="center"/>
    </xf>
    <xf numFmtId="2" fontId="40" fillId="8" borderId="1" xfId="0" applyNumberFormat="1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2" fontId="43" fillId="8" borderId="1" xfId="0" applyNumberFormat="1" applyFont="1" applyFill="1" applyBorder="1" applyAlignment="1">
      <alignment horizontal="center" vertical="center"/>
    </xf>
    <xf numFmtId="0" fontId="6" fillId="8" borderId="0" xfId="0" applyFont="1" applyFill="1"/>
    <xf numFmtId="0" fontId="6" fillId="0" borderId="0" xfId="0" applyFont="1"/>
    <xf numFmtId="0" fontId="5" fillId="8" borderId="0" xfId="0" applyFont="1" applyFill="1"/>
    <xf numFmtId="0" fontId="43" fillId="8" borderId="0" xfId="0" applyFont="1" applyFill="1"/>
    <xf numFmtId="0" fontId="43" fillId="0" borderId="0" xfId="0" applyFont="1"/>
    <xf numFmtId="0" fontId="44" fillId="8" borderId="2" xfId="0" applyFont="1" applyFill="1" applyBorder="1"/>
    <xf numFmtId="0" fontId="45" fillId="8" borderId="2" xfId="0" applyFont="1" applyFill="1" applyBorder="1"/>
    <xf numFmtId="0" fontId="46" fillId="8" borderId="0" xfId="0" applyFont="1" applyFill="1"/>
    <xf numFmtId="0" fontId="47" fillId="8" borderId="2" xfId="0" applyFont="1" applyFill="1" applyBorder="1"/>
    <xf numFmtId="0" fontId="48" fillId="8" borderId="1" xfId="0" applyFont="1" applyFill="1" applyBorder="1" applyAlignment="1">
      <alignment horizontal="center" vertical="center"/>
    </xf>
    <xf numFmtId="0" fontId="48" fillId="8" borderId="1" xfId="1" applyNumberFormat="1" applyFont="1" applyFill="1" applyBorder="1" applyAlignment="1">
      <alignment horizontal="center" vertical="center"/>
    </xf>
    <xf numFmtId="0" fontId="49" fillId="8" borderId="1" xfId="0" applyFont="1" applyFill="1" applyBorder="1" applyAlignment="1">
      <alignment horizontal="center"/>
    </xf>
    <xf numFmtId="0" fontId="49" fillId="8" borderId="1" xfId="0" applyFont="1" applyFill="1" applyBorder="1" applyAlignment="1">
      <alignment horizontal="center" vertical="center"/>
    </xf>
    <xf numFmtId="0" fontId="49" fillId="0" borderId="0" xfId="0" applyFont="1"/>
    <xf numFmtId="0" fontId="49" fillId="8" borderId="0" xfId="0" applyFont="1" applyFill="1"/>
    <xf numFmtId="0" fontId="50" fillId="8" borderId="1" xfId="0" applyFont="1" applyFill="1" applyBorder="1" applyAlignment="1">
      <alignment horizontal="center" vertical="center"/>
    </xf>
    <xf numFmtId="0" fontId="46" fillId="8" borderId="1" xfId="0" applyFont="1" applyFill="1" applyBorder="1" applyAlignment="1">
      <alignment horizontal="center"/>
    </xf>
    <xf numFmtId="0" fontId="46" fillId="8" borderId="1" xfId="0" applyFont="1" applyFill="1" applyBorder="1" applyAlignment="1">
      <alignment horizontal="center" vertical="center"/>
    </xf>
    <xf numFmtId="0" fontId="46" fillId="0" borderId="0" xfId="0" applyFont="1"/>
    <xf numFmtId="2" fontId="48" fillId="8" borderId="1" xfId="0" applyNumberFormat="1" applyFont="1" applyFill="1" applyBorder="1" applyAlignment="1">
      <alignment horizontal="center" vertical="center"/>
    </xf>
    <xf numFmtId="2" fontId="50" fillId="8" borderId="1" xfId="0" applyNumberFormat="1" applyFont="1" applyFill="1" applyBorder="1" applyAlignment="1">
      <alignment horizontal="center" vertical="center"/>
    </xf>
    <xf numFmtId="0" fontId="48" fillId="8" borderId="2" xfId="1" applyNumberFormat="1" applyFont="1" applyFill="1" applyBorder="1" applyAlignment="1">
      <alignment horizontal="center" vertical="center"/>
    </xf>
    <xf numFmtId="0" fontId="49" fillId="8" borderId="0" xfId="0" applyFont="1" applyFill="1" applyAlignment="1">
      <alignment horizontal="center"/>
    </xf>
    <xf numFmtId="0" fontId="47" fillId="8" borderId="2" xfId="0" quotePrefix="1" applyFont="1" applyFill="1" applyBorder="1"/>
    <xf numFmtId="0" fontId="48" fillId="8" borderId="2" xfId="0" applyFont="1" applyFill="1" applyBorder="1" applyAlignment="1">
      <alignment horizontal="center" vertical="center"/>
    </xf>
    <xf numFmtId="0" fontId="48" fillId="8" borderId="1" xfId="0" applyFont="1" applyFill="1" applyBorder="1" applyAlignment="1">
      <alignment horizontal="center"/>
    </xf>
    <xf numFmtId="0" fontId="45" fillId="8" borderId="2" xfId="0" applyFont="1" applyFill="1" applyBorder="1" applyAlignment="1">
      <alignment wrapText="1"/>
    </xf>
    <xf numFmtId="0" fontId="46" fillId="8" borderId="0" xfId="0" applyFont="1" applyFill="1" applyAlignment="1">
      <alignment vertical="top"/>
    </xf>
    <xf numFmtId="0" fontId="47" fillId="8" borderId="2" xfId="0" applyFont="1" applyFill="1" applyBorder="1" applyAlignment="1">
      <alignment vertical="top" wrapText="1"/>
    </xf>
    <xf numFmtId="0" fontId="48" fillId="8" borderId="1" xfId="0" applyFont="1" applyFill="1" applyBorder="1" applyAlignment="1">
      <alignment horizontal="center" vertical="top"/>
    </xf>
    <xf numFmtId="0" fontId="48" fillId="8" borderId="1" xfId="1" applyNumberFormat="1" applyFont="1" applyFill="1" applyBorder="1" applyAlignment="1">
      <alignment horizontal="center" vertical="top"/>
    </xf>
    <xf numFmtId="0" fontId="49" fillId="8" borderId="0" xfId="0" applyFont="1" applyFill="1" applyAlignment="1">
      <alignment horizontal="center" vertical="top"/>
    </xf>
    <xf numFmtId="0" fontId="49" fillId="8" borderId="1" xfId="0" applyFont="1" applyFill="1" applyBorder="1" applyAlignment="1">
      <alignment horizontal="center" vertical="top"/>
    </xf>
    <xf numFmtId="0" fontId="46" fillId="0" borderId="0" xfId="0" applyFont="1" applyAlignment="1">
      <alignment vertical="top"/>
    </xf>
    <xf numFmtId="0" fontId="50" fillId="8" borderId="1" xfId="0" applyFont="1" applyFill="1" applyBorder="1" applyAlignment="1">
      <alignment horizontal="center"/>
    </xf>
    <xf numFmtId="0" fontId="50" fillId="8" borderId="1" xfId="1" applyNumberFormat="1" applyFont="1" applyFill="1" applyBorder="1" applyAlignment="1">
      <alignment horizontal="center" vertical="center"/>
    </xf>
    <xf numFmtId="0" fontId="49" fillId="8" borderId="0" xfId="0" applyFont="1" applyFill="1" applyAlignment="1">
      <alignment vertical="top"/>
    </xf>
    <xf numFmtId="0" fontId="47" fillId="8" borderId="2" xfId="0" applyFont="1" applyFill="1" applyBorder="1" applyAlignment="1">
      <alignment wrapText="1"/>
    </xf>
    <xf numFmtId="0" fontId="49" fillId="6" borderId="0" xfId="0" applyFont="1" applyFill="1"/>
    <xf numFmtId="0" fontId="49" fillId="8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10" borderId="0" xfId="0" applyFont="1" applyFill="1"/>
    <xf numFmtId="0" fontId="3" fillId="10" borderId="2" xfId="0" applyFont="1" applyFill="1" applyBorder="1"/>
    <xf numFmtId="0" fontId="3" fillId="10" borderId="2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9" fillId="10" borderId="0" xfId="0" applyFont="1" applyFill="1"/>
    <xf numFmtId="2" fontId="10" fillId="10" borderId="1" xfId="0" applyNumberFormat="1" applyFont="1" applyFill="1" applyBorder="1" applyAlignment="1">
      <alignment horizontal="center"/>
    </xf>
    <xf numFmtId="2" fontId="10" fillId="10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1" applyNumberFormat="1" applyFont="1" applyFill="1" applyBorder="1" applyAlignment="1">
      <alignment horizontal="center" vertical="center"/>
    </xf>
    <xf numFmtId="0" fontId="6" fillId="10" borderId="2" xfId="1" applyNumberFormat="1" applyFont="1" applyFill="1" applyBorder="1" applyAlignment="1">
      <alignment horizontal="center" vertical="center"/>
    </xf>
    <xf numFmtId="2" fontId="6" fillId="10" borderId="2" xfId="0" applyNumberFormat="1" applyFont="1" applyFill="1" applyBorder="1" applyAlignment="1">
      <alignment horizontal="center" vertical="center"/>
    </xf>
    <xf numFmtId="2" fontId="6" fillId="10" borderId="1" xfId="0" applyNumberFormat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3" fillId="10" borderId="2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1" xfId="1" applyNumberFormat="1" applyFont="1" applyFill="1" applyBorder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12" fillId="10" borderId="2" xfId="0" applyFont="1" applyFill="1" applyBorder="1" applyAlignment="1">
      <alignment vertical="center" wrapText="1"/>
    </xf>
    <xf numFmtId="0" fontId="30" fillId="10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/>
    </xf>
    <xf numFmtId="0" fontId="10" fillId="10" borderId="0" xfId="0" applyFont="1" applyFill="1" applyAlignment="1">
      <alignment horizontal="left" vertical="center"/>
    </xf>
    <xf numFmtId="0" fontId="3" fillId="10" borderId="2" xfId="0" applyFont="1" applyFill="1" applyBorder="1" applyAlignment="1">
      <alignment wrapText="1"/>
    </xf>
    <xf numFmtId="0" fontId="10" fillId="10" borderId="0" xfId="0" applyFont="1" applyFill="1" applyAlignment="1">
      <alignment vertical="top"/>
    </xf>
    <xf numFmtId="0" fontId="3" fillId="10" borderId="2" xfId="0" applyFont="1" applyFill="1" applyBorder="1" applyAlignment="1">
      <alignment vertical="top" wrapText="1"/>
    </xf>
    <xf numFmtId="0" fontId="6" fillId="10" borderId="1" xfId="0" applyFont="1" applyFill="1" applyBorder="1" applyAlignment="1">
      <alignment horizontal="center" vertical="top"/>
    </xf>
    <xf numFmtId="0" fontId="10" fillId="10" borderId="1" xfId="0" applyFont="1" applyFill="1" applyBorder="1" applyAlignment="1">
      <alignment horizontal="center" vertical="top"/>
    </xf>
    <xf numFmtId="0" fontId="9" fillId="10" borderId="0" xfId="0" applyFont="1" applyFill="1" applyAlignment="1">
      <alignment vertical="top"/>
    </xf>
    <xf numFmtId="2" fontId="6" fillId="10" borderId="1" xfId="0" applyNumberFormat="1" applyFont="1" applyFill="1" applyBorder="1" applyAlignment="1">
      <alignment horizontal="center" vertical="top"/>
    </xf>
    <xf numFmtId="0" fontId="3" fillId="10" borderId="2" xfId="0" quotePrefix="1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center" vertical="top"/>
    </xf>
    <xf numFmtId="0" fontId="9" fillId="10" borderId="1" xfId="0" applyFont="1" applyFill="1" applyBorder="1" applyAlignment="1">
      <alignment horizontal="center" vertical="top"/>
    </xf>
    <xf numFmtId="0" fontId="0" fillId="10" borderId="0" xfId="0" applyFont="1" applyFill="1"/>
    <xf numFmtId="0" fontId="2" fillId="10" borderId="2" xfId="0" applyFont="1" applyFill="1" applyBorder="1" applyAlignment="1">
      <alignment wrapText="1"/>
    </xf>
    <xf numFmtId="2" fontId="30" fillId="1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3" fillId="0" borderId="0" xfId="0" applyFont="1" applyFill="1"/>
    <xf numFmtId="0" fontId="8" fillId="0" borderId="0" xfId="0" applyFont="1" applyFill="1" applyAlignment="1">
      <alignment horizontal="center" vertical="center"/>
    </xf>
    <xf numFmtId="0" fontId="38" fillId="0" borderId="0" xfId="0" applyFont="1" applyFill="1"/>
    <xf numFmtId="0" fontId="3" fillId="0" borderId="0" xfId="0" applyFont="1" applyFill="1"/>
    <xf numFmtId="0" fontId="42" fillId="0" borderId="0" xfId="0" applyFont="1" applyFill="1"/>
    <xf numFmtId="0" fontId="10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43" fillId="0" borderId="0" xfId="0" applyFont="1" applyFill="1"/>
    <xf numFmtId="0" fontId="10" fillId="0" borderId="0" xfId="0" applyFont="1" applyFill="1" applyAlignment="1">
      <alignment horizontal="center" vertical="center"/>
    </xf>
    <xf numFmtId="0" fontId="46" fillId="0" borderId="0" xfId="0" applyFont="1" applyFill="1"/>
    <xf numFmtId="0" fontId="49" fillId="0" borderId="0" xfId="0" applyFont="1" applyFill="1"/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top"/>
    </xf>
    <xf numFmtId="0" fontId="46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0" fillId="0" borderId="0" xfId="0" applyFont="1" applyFill="1"/>
    <xf numFmtId="0" fontId="47" fillId="8" borderId="2" xfId="0" applyFont="1" applyFill="1" applyBorder="1" applyAlignment="1">
      <alignment horizontal="center"/>
    </xf>
    <xf numFmtId="4" fontId="10" fillId="8" borderId="1" xfId="0" applyNumberFormat="1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/>
    </xf>
    <xf numFmtId="0" fontId="29" fillId="8" borderId="1" xfId="0" applyFont="1" applyFill="1" applyBorder="1" applyAlignment="1">
      <alignment horizontal="center"/>
    </xf>
    <xf numFmtId="0" fontId="29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6" fillId="8" borderId="2" xfId="1" applyNumberFormat="1" applyFont="1" applyFill="1" applyBorder="1" applyAlignment="1">
      <alignment horizontal="center" vertical="top"/>
    </xf>
    <xf numFmtId="0" fontId="48" fillId="8" borderId="2" xfId="1" applyNumberFormat="1" applyFont="1" applyFill="1" applyBorder="1" applyAlignment="1">
      <alignment horizontal="center" vertical="top"/>
    </xf>
    <xf numFmtId="0" fontId="30" fillId="8" borderId="2" xfId="1" applyNumberFormat="1" applyFont="1" applyFill="1" applyBorder="1" applyAlignment="1">
      <alignment horizontal="center" vertical="center"/>
    </xf>
    <xf numFmtId="0" fontId="42" fillId="8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40" fillId="8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 vertical="top"/>
    </xf>
    <xf numFmtId="0" fontId="49" fillId="8" borderId="2" xfId="0" applyFont="1" applyFill="1" applyBorder="1" applyAlignment="1">
      <alignment horizontal="center" vertical="top"/>
    </xf>
    <xf numFmtId="0" fontId="29" fillId="8" borderId="2" xfId="0" applyFont="1" applyFill="1" applyBorder="1" applyAlignment="1">
      <alignment horizontal="center"/>
    </xf>
    <xf numFmtId="0" fontId="57" fillId="7" borderId="2" xfId="0" applyFont="1" applyFill="1" applyBorder="1" applyAlignment="1">
      <alignment horizontal="center"/>
    </xf>
    <xf numFmtId="0" fontId="47" fillId="0" borderId="2" xfId="0" applyFont="1" applyFill="1" applyBorder="1" applyAlignment="1">
      <alignment horizontal="center"/>
    </xf>
    <xf numFmtId="0" fontId="9" fillId="8" borderId="0" xfId="0" applyFont="1" applyFill="1" applyAlignment="1">
      <alignment horizontal="right"/>
    </xf>
    <xf numFmtId="2" fontId="9" fillId="0" borderId="1" xfId="0" applyNumberFormat="1" applyFont="1" applyBorder="1" applyAlignment="1">
      <alignment horizontal="center" vertical="center"/>
    </xf>
    <xf numFmtId="0" fontId="58" fillId="4" borderId="7" xfId="0" applyFont="1" applyFill="1" applyBorder="1" applyAlignment="1">
      <alignment horizontal="center" vertical="center" wrapText="1"/>
    </xf>
    <xf numFmtId="0" fontId="4" fillId="0" borderId="0" xfId="0" applyFont="1"/>
    <xf numFmtId="0" fontId="59" fillId="4" borderId="1" xfId="0" applyFont="1" applyFill="1" applyBorder="1" applyAlignment="1">
      <alignment horizontal="center" vertical="center"/>
    </xf>
    <xf numFmtId="0" fontId="59" fillId="4" borderId="1" xfId="0" applyFont="1" applyFill="1" applyBorder="1" applyAlignment="1">
      <alignment horizontal="center" vertical="center" wrapText="1"/>
    </xf>
    <xf numFmtId="0" fontId="59" fillId="0" borderId="3" xfId="0" applyFont="1" applyFill="1" applyBorder="1" applyAlignment="1">
      <alignment vertical="center"/>
    </xf>
    <xf numFmtId="0" fontId="59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59" fillId="0" borderId="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center" vertical="center" wrapText="1"/>
    </xf>
    <xf numFmtId="4" fontId="60" fillId="0" borderId="6" xfId="0" applyNumberFormat="1" applyFont="1" applyFill="1" applyBorder="1" applyAlignment="1">
      <alignment horizontal="center" vertical="center" shrinkToFit="1"/>
    </xf>
    <xf numFmtId="4" fontId="60" fillId="0" borderId="6" xfId="0" applyNumberFormat="1" applyFont="1" applyFill="1" applyBorder="1" applyAlignment="1">
      <alignment horizontal="right" vertical="top" shrinkToFit="1"/>
    </xf>
    <xf numFmtId="2" fontId="60" fillId="0" borderId="6" xfId="0" applyNumberFormat="1" applyFont="1" applyFill="1" applyBorder="1" applyAlignment="1">
      <alignment horizontal="right" vertical="top" shrinkToFit="1"/>
    </xf>
    <xf numFmtId="0" fontId="6" fillId="3" borderId="6" xfId="0" applyFont="1" applyFill="1" applyBorder="1" applyAlignment="1">
      <alignment horizontal="center" vertical="center" wrapText="1"/>
    </xf>
    <xf numFmtId="0" fontId="30" fillId="0" borderId="0" xfId="0" applyFont="1"/>
    <xf numFmtId="0" fontId="61" fillId="4" borderId="1" xfId="0" applyFont="1" applyFill="1" applyBorder="1" applyAlignment="1">
      <alignment horizontal="center" vertical="center"/>
    </xf>
    <xf numFmtId="0" fontId="56" fillId="8" borderId="2" xfId="0" applyFont="1" applyFill="1" applyBorder="1"/>
    <xf numFmtId="0" fontId="64" fillId="2" borderId="0" xfId="0" applyFont="1" applyFill="1"/>
    <xf numFmtId="0" fontId="62" fillId="11" borderId="4" xfId="0" applyFont="1" applyFill="1" applyBorder="1" applyAlignment="1">
      <alignment horizontal="right"/>
    </xf>
    <xf numFmtId="2" fontId="63" fillId="11" borderId="2" xfId="0" applyNumberFormat="1" applyFont="1" applyFill="1" applyBorder="1" applyAlignment="1">
      <alignment horizontal="center" vertical="center"/>
    </xf>
    <xf numFmtId="2" fontId="64" fillId="11" borderId="1" xfId="0" applyNumberFormat="1" applyFont="1" applyFill="1" applyBorder="1" applyAlignment="1">
      <alignment horizontal="center"/>
    </xf>
    <xf numFmtId="2" fontId="64" fillId="11" borderId="1" xfId="0" applyNumberFormat="1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13" fillId="12" borderId="0" xfId="0" applyFont="1" applyFill="1"/>
    <xf numFmtId="0" fontId="8" fillId="12" borderId="0" xfId="0" applyFont="1" applyFill="1" applyAlignment="1">
      <alignment horizontal="center" vertical="center"/>
    </xf>
    <xf numFmtId="0" fontId="59" fillId="4" borderId="1" xfId="0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/>
    </xf>
    <xf numFmtId="0" fontId="32" fillId="12" borderId="2" xfId="0" applyFont="1" applyFill="1" applyBorder="1" applyAlignment="1">
      <alignment horizontal="center" vertical="center"/>
    </xf>
    <xf numFmtId="0" fontId="32" fillId="12" borderId="9" xfId="0" applyFont="1" applyFill="1" applyBorder="1" applyAlignment="1">
      <alignment horizontal="center" vertical="center"/>
    </xf>
    <xf numFmtId="0" fontId="32" fillId="12" borderId="10" xfId="0" applyFont="1" applyFill="1" applyBorder="1" applyAlignment="1">
      <alignment horizontal="center" vertical="center"/>
    </xf>
    <xf numFmtId="0" fontId="32" fillId="12" borderId="2" xfId="0" applyFont="1" applyFill="1" applyBorder="1" applyAlignment="1">
      <alignment horizontal="center"/>
    </xf>
    <xf numFmtId="0" fontId="32" fillId="12" borderId="9" xfId="0" applyFont="1" applyFill="1" applyBorder="1" applyAlignment="1">
      <alignment horizontal="center"/>
    </xf>
    <xf numFmtId="0" fontId="32" fillId="12" borderId="10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center"/>
    </xf>
    <xf numFmtId="0" fontId="6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uxe@uxjikfydk@uxj%20ifj%22knksa%20dks%20lgk;rk&#188;2895&#1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tabSelected="1" zoomScale="115" zoomScaleNormal="115" workbookViewId="0">
      <selection activeCell="A10" sqref="A10"/>
    </sheetView>
  </sheetViews>
  <sheetFormatPr defaultColWidth="9.109375" defaultRowHeight="23.25" customHeight="1"/>
  <cols>
    <col min="1" max="1" width="110.88671875" style="293" customWidth="1"/>
    <col min="2" max="3" width="13.5546875" style="293" bestFit="1" customWidth="1"/>
    <col min="4" max="4" width="14.88671875" style="293" bestFit="1" customWidth="1"/>
    <col min="5" max="5" width="14.44140625" style="293" bestFit="1" customWidth="1"/>
    <col min="6" max="6" width="18.6640625" style="293" bestFit="1" customWidth="1"/>
    <col min="7" max="7" width="12" style="293" bestFit="1" customWidth="1"/>
    <col min="8" max="8" width="14.6640625" style="293" bestFit="1" customWidth="1"/>
    <col min="9" max="9" width="14" style="293" bestFit="1" customWidth="1"/>
    <col min="10" max="10" width="14.6640625" style="293" bestFit="1" customWidth="1"/>
    <col min="11" max="11" width="10.6640625" style="293" bestFit="1" customWidth="1"/>
    <col min="12" max="12" width="14" style="293" bestFit="1" customWidth="1"/>
    <col min="13" max="13" width="12" style="293" customWidth="1"/>
    <col min="14" max="14" width="13" style="293" customWidth="1"/>
    <col min="15" max="15" width="14" style="293" bestFit="1" customWidth="1"/>
    <col min="16" max="17" width="12.33203125" style="293" customWidth="1"/>
    <col min="18" max="18" width="15" style="293" customWidth="1"/>
    <col min="19" max="19" width="12.33203125" style="293" customWidth="1"/>
    <col min="20" max="20" width="14.6640625" style="293" bestFit="1" customWidth="1"/>
    <col min="21" max="21" width="14" style="293" bestFit="1" customWidth="1"/>
    <col min="22" max="22" width="14.6640625" style="293" bestFit="1" customWidth="1"/>
    <col min="23" max="16384" width="9.109375" style="293"/>
  </cols>
  <sheetData>
    <row r="1" spans="1:22" ht="23.25" customHeight="1">
      <c r="A1" s="292" t="s">
        <v>2641</v>
      </c>
      <c r="B1" s="324" t="s">
        <v>1993</v>
      </c>
      <c r="C1" s="324"/>
      <c r="D1" s="324"/>
      <c r="E1" s="324" t="s">
        <v>1994</v>
      </c>
      <c r="F1" s="324"/>
      <c r="G1" s="324"/>
      <c r="H1" s="324" t="s">
        <v>1995</v>
      </c>
      <c r="I1" s="324"/>
      <c r="J1" s="324"/>
      <c r="K1" s="325" t="s">
        <v>1998</v>
      </c>
      <c r="L1" s="325"/>
      <c r="M1" s="325"/>
      <c r="N1" s="325" t="s">
        <v>2638</v>
      </c>
      <c r="O1" s="325"/>
      <c r="P1" s="325"/>
      <c r="Q1" s="325" t="s">
        <v>2639</v>
      </c>
      <c r="R1" s="325"/>
      <c r="S1" s="325"/>
      <c r="T1" s="325" t="s">
        <v>2637</v>
      </c>
      <c r="U1" s="325"/>
      <c r="V1" s="325"/>
    </row>
    <row r="2" spans="1:22" ht="23.25" customHeight="1">
      <c r="A2" s="292" t="s">
        <v>1996</v>
      </c>
      <c r="B2" s="294" t="s">
        <v>223</v>
      </c>
      <c r="C2" s="295" t="s">
        <v>224</v>
      </c>
      <c r="D2" s="294" t="s">
        <v>0</v>
      </c>
      <c r="E2" s="294" t="s">
        <v>241</v>
      </c>
      <c r="F2" s="294" t="s">
        <v>242</v>
      </c>
      <c r="G2" s="294" t="s">
        <v>0</v>
      </c>
      <c r="H2" s="294" t="s">
        <v>241</v>
      </c>
      <c r="I2" s="294" t="s">
        <v>242</v>
      </c>
      <c r="J2" s="294" t="s">
        <v>0</v>
      </c>
      <c r="K2" s="309" t="s">
        <v>241</v>
      </c>
      <c r="L2" s="309" t="s">
        <v>242</v>
      </c>
      <c r="M2" s="309" t="s">
        <v>0</v>
      </c>
      <c r="N2" s="309" t="s">
        <v>241</v>
      </c>
      <c r="O2" s="309" t="s">
        <v>242</v>
      </c>
      <c r="P2" s="309" t="s">
        <v>0</v>
      </c>
      <c r="Q2" s="309" t="s">
        <v>241</v>
      </c>
      <c r="R2" s="309" t="s">
        <v>242</v>
      </c>
      <c r="S2" s="309" t="s">
        <v>0</v>
      </c>
      <c r="T2" s="309" t="s">
        <v>241</v>
      </c>
      <c r="U2" s="309" t="s">
        <v>242</v>
      </c>
      <c r="V2" s="309" t="s">
        <v>0</v>
      </c>
    </row>
    <row r="3" spans="1:22" ht="23.25" customHeight="1">
      <c r="A3" s="296" t="s">
        <v>1</v>
      </c>
      <c r="B3" s="301">
        <v>970825.89</v>
      </c>
      <c r="C3" s="301">
        <v>554648.86</v>
      </c>
      <c r="D3" s="301">
        <v>1525474.75</v>
      </c>
      <c r="E3" s="301">
        <v>1237696.28</v>
      </c>
      <c r="F3" s="301">
        <v>679408.86</v>
      </c>
      <c r="G3" s="301">
        <f t="shared" ref="G3:G20" si="0">E3+F3</f>
        <v>1917105.1400000001</v>
      </c>
      <c r="H3" s="301">
        <v>1584750.05</v>
      </c>
      <c r="I3" s="301">
        <v>1175210.49</v>
      </c>
      <c r="J3" s="301">
        <f t="shared" ref="J3:J20" si="1">H3+I3</f>
        <v>2759960.54</v>
      </c>
      <c r="K3" s="301">
        <v>1186282</v>
      </c>
      <c r="L3" s="301">
        <v>737788.1</v>
      </c>
      <c r="M3" s="301">
        <v>1924070.1</v>
      </c>
      <c r="N3" s="301">
        <v>1237549.49</v>
      </c>
      <c r="O3" s="301">
        <v>871481.08</v>
      </c>
      <c r="P3" s="301">
        <v>2109030.5699999998</v>
      </c>
      <c r="Q3" s="301">
        <v>1204762.9099999999</v>
      </c>
      <c r="R3" s="301">
        <v>872251.07</v>
      </c>
      <c r="S3" s="301">
        <v>2077013.98</v>
      </c>
      <c r="T3" s="302">
        <v>1652772.61</v>
      </c>
      <c r="U3" s="302">
        <v>932793.29</v>
      </c>
      <c r="V3" s="302">
        <v>2585565.9</v>
      </c>
    </row>
    <row r="4" spans="1:22" ht="23.25" customHeight="1">
      <c r="A4" s="297" t="s">
        <v>225</v>
      </c>
      <c r="B4" s="303">
        <v>485807.25</v>
      </c>
      <c r="C4" s="303">
        <v>172258.55</v>
      </c>
      <c r="D4" s="303">
        <v>658065.80000000005</v>
      </c>
      <c r="E4" s="301">
        <v>575243.62</v>
      </c>
      <c r="F4" s="301">
        <v>193203.17</v>
      </c>
      <c r="G4" s="301">
        <f t="shared" si="0"/>
        <v>768446.79</v>
      </c>
      <c r="H4" s="301">
        <v>789925.63</v>
      </c>
      <c r="I4" s="301">
        <v>218061.31</v>
      </c>
      <c r="J4" s="301">
        <f t="shared" si="1"/>
        <v>1007986.94</v>
      </c>
      <c r="K4" s="301">
        <v>1007732.92</v>
      </c>
      <c r="L4" s="301">
        <v>225749.28</v>
      </c>
      <c r="M4" s="301">
        <v>1233482.2</v>
      </c>
      <c r="N4" s="301">
        <v>979205.06</v>
      </c>
      <c r="O4" s="301">
        <v>232142.63</v>
      </c>
      <c r="P4" s="301">
        <v>1211347.69</v>
      </c>
      <c r="Q4" s="301">
        <v>1047839.02</v>
      </c>
      <c r="R4" s="301">
        <v>234073.17</v>
      </c>
      <c r="S4" s="301">
        <v>1281912.19</v>
      </c>
      <c r="T4" s="302">
        <v>1184099.5</v>
      </c>
      <c r="U4" s="302">
        <v>377300.26</v>
      </c>
      <c r="V4" s="302">
        <v>1561399.76</v>
      </c>
    </row>
    <row r="5" spans="1:22" ht="23.25" customHeight="1">
      <c r="A5" s="297" t="s">
        <v>227</v>
      </c>
      <c r="B5" s="303">
        <v>962549.09</v>
      </c>
      <c r="C5" s="303">
        <v>231974.24</v>
      </c>
      <c r="D5" s="303">
        <v>1194523.33</v>
      </c>
      <c r="E5" s="301">
        <v>1239779.69</v>
      </c>
      <c r="F5" s="301">
        <v>242969.01</v>
      </c>
      <c r="G5" s="301">
        <f t="shared" si="0"/>
        <v>1482748.7</v>
      </c>
      <c r="H5" s="301">
        <v>1420027.26</v>
      </c>
      <c r="I5" s="301">
        <v>441234.77</v>
      </c>
      <c r="J5" s="301">
        <f t="shared" si="1"/>
        <v>1861262.03</v>
      </c>
      <c r="K5" s="301">
        <v>1526654.92</v>
      </c>
      <c r="L5" s="301">
        <v>472032.62</v>
      </c>
      <c r="M5" s="301">
        <v>1998687.54</v>
      </c>
      <c r="N5" s="301">
        <v>2267716.06</v>
      </c>
      <c r="O5" s="301">
        <v>456573.51</v>
      </c>
      <c r="P5" s="301">
        <v>2724289.57</v>
      </c>
      <c r="Q5" s="301">
        <v>2326391.33</v>
      </c>
      <c r="R5" s="301">
        <v>480426.09</v>
      </c>
      <c r="S5" s="301">
        <v>2806817.42</v>
      </c>
      <c r="T5" s="302">
        <v>2734746.65</v>
      </c>
      <c r="U5" s="302">
        <v>556320.55000000005</v>
      </c>
      <c r="V5" s="302">
        <v>3291067.2</v>
      </c>
    </row>
    <row r="6" spans="1:22" ht="23.25" customHeight="1">
      <c r="A6" s="297" t="s">
        <v>229</v>
      </c>
      <c r="B6" s="303">
        <v>1928506.4</v>
      </c>
      <c r="C6" s="303">
        <v>456485.1</v>
      </c>
      <c r="D6" s="303">
        <v>2384991.5</v>
      </c>
      <c r="E6" s="301">
        <v>2412895.19</v>
      </c>
      <c r="F6" s="301">
        <v>483619.36</v>
      </c>
      <c r="G6" s="301">
        <f t="shared" si="0"/>
        <v>2896514.55</v>
      </c>
      <c r="H6" s="301">
        <v>2796901.29</v>
      </c>
      <c r="I6" s="301">
        <v>518112.07</v>
      </c>
      <c r="J6" s="301">
        <f t="shared" si="1"/>
        <v>3315013.36</v>
      </c>
      <c r="K6" s="301">
        <v>3189856.01</v>
      </c>
      <c r="L6" s="301">
        <v>726732.94</v>
      </c>
      <c r="M6" s="301">
        <v>3916588.95</v>
      </c>
      <c r="N6" s="301">
        <v>3725690.24</v>
      </c>
      <c r="O6" s="301">
        <v>740145.67</v>
      </c>
      <c r="P6" s="301">
        <v>4465835.91</v>
      </c>
      <c r="Q6" s="301">
        <v>3808581.24</v>
      </c>
      <c r="R6" s="301">
        <v>800985.99</v>
      </c>
      <c r="S6" s="301">
        <v>4609567.2300000004</v>
      </c>
      <c r="T6" s="302">
        <v>4095720.24</v>
      </c>
      <c r="U6" s="302">
        <v>775305.77</v>
      </c>
      <c r="V6" s="302">
        <v>4871026.01</v>
      </c>
    </row>
    <row r="7" spans="1:22" ht="23.25" customHeight="1">
      <c r="A7" s="297" t="s">
        <v>230</v>
      </c>
      <c r="B7" s="303">
        <v>126853.73</v>
      </c>
      <c r="C7" s="303">
        <v>18693.23</v>
      </c>
      <c r="D7" s="303">
        <v>145546.96</v>
      </c>
      <c r="E7" s="301">
        <v>137816.85</v>
      </c>
      <c r="F7" s="301">
        <v>18658.86</v>
      </c>
      <c r="G7" s="301">
        <f t="shared" si="0"/>
        <v>156475.71000000002</v>
      </c>
      <c r="H7" s="301">
        <v>186463.81</v>
      </c>
      <c r="I7" s="301">
        <v>23093.19</v>
      </c>
      <c r="J7" s="301">
        <f t="shared" si="1"/>
        <v>209557</v>
      </c>
      <c r="K7" s="301">
        <v>248716.34</v>
      </c>
      <c r="L7" s="301">
        <v>20923.72</v>
      </c>
      <c r="M7" s="301">
        <v>269640.06</v>
      </c>
      <c r="N7" s="301">
        <v>295124.07</v>
      </c>
      <c r="O7" s="301">
        <v>29988.73</v>
      </c>
      <c r="P7" s="301">
        <v>325112.8</v>
      </c>
      <c r="Q7" s="301">
        <v>307816.18</v>
      </c>
      <c r="R7" s="301">
        <v>57903.24</v>
      </c>
      <c r="S7" s="301">
        <v>365719.42</v>
      </c>
      <c r="T7" s="302">
        <v>320344.62</v>
      </c>
      <c r="U7" s="302">
        <v>44839.37</v>
      </c>
      <c r="V7" s="302">
        <v>365183.99</v>
      </c>
    </row>
    <row r="8" spans="1:22" ht="23.25" customHeight="1">
      <c r="A8" s="298" t="s">
        <v>231</v>
      </c>
      <c r="B8" s="303">
        <v>977887.48</v>
      </c>
      <c r="C8" s="303">
        <v>201991.11</v>
      </c>
      <c r="D8" s="303">
        <v>1179878.5900000001</v>
      </c>
      <c r="E8" s="301">
        <v>1045303.46</v>
      </c>
      <c r="F8" s="301">
        <v>320099.42</v>
      </c>
      <c r="G8" s="301">
        <f t="shared" si="0"/>
        <v>1365402.88</v>
      </c>
      <c r="H8" s="301">
        <v>1571573.3</v>
      </c>
      <c r="I8" s="301">
        <v>146149.56</v>
      </c>
      <c r="J8" s="301">
        <f t="shared" si="1"/>
        <v>1717722.86</v>
      </c>
      <c r="K8" s="301">
        <v>1430556.16</v>
      </c>
      <c r="L8" s="301">
        <v>158817.41</v>
      </c>
      <c r="M8" s="301">
        <v>1589373.57</v>
      </c>
      <c r="N8" s="301">
        <v>1631594.72</v>
      </c>
      <c r="O8" s="301">
        <v>156014.04999999999</v>
      </c>
      <c r="P8" s="301">
        <v>1787608.77</v>
      </c>
      <c r="Q8" s="301">
        <v>1633837.05</v>
      </c>
      <c r="R8" s="301">
        <v>173112.13</v>
      </c>
      <c r="S8" s="301">
        <v>1806949.18</v>
      </c>
      <c r="T8" s="302">
        <v>1967297.69</v>
      </c>
      <c r="U8" s="302">
        <v>95783.97</v>
      </c>
      <c r="V8" s="302">
        <v>2063081.66</v>
      </c>
    </row>
    <row r="9" spans="1:22" ht="23.25" customHeight="1">
      <c r="A9" s="297" t="s">
        <v>233</v>
      </c>
      <c r="B9" s="303">
        <v>1849148.48</v>
      </c>
      <c r="C9" s="303"/>
      <c r="D9" s="303">
        <v>1849148.48</v>
      </c>
      <c r="E9" s="301">
        <v>1912920.81</v>
      </c>
      <c r="F9" s="301">
        <v>0</v>
      </c>
      <c r="G9" s="301">
        <f t="shared" si="0"/>
        <v>1912920.81</v>
      </c>
      <c r="H9" s="301">
        <v>2543652.8199999998</v>
      </c>
      <c r="I9" s="301">
        <v>0</v>
      </c>
      <c r="J9" s="301">
        <f t="shared" si="1"/>
        <v>2543652.8199999998</v>
      </c>
      <c r="K9" s="301">
        <v>2607702.7400000002</v>
      </c>
      <c r="L9" s="301"/>
      <c r="M9" s="301">
        <v>2607702.7400000002</v>
      </c>
      <c r="N9" s="301">
        <v>3052575.6</v>
      </c>
      <c r="O9" s="301"/>
      <c r="P9" s="301">
        <v>3052575.6</v>
      </c>
      <c r="Q9" s="301">
        <v>3052575.6</v>
      </c>
      <c r="R9" s="301"/>
      <c r="S9" s="301">
        <v>3052575.6</v>
      </c>
      <c r="T9" s="302">
        <v>4057192.32</v>
      </c>
      <c r="U9" s="302"/>
      <c r="V9" s="302">
        <v>4057192.32</v>
      </c>
    </row>
    <row r="10" spans="1:22" ht="23.25" customHeight="1">
      <c r="A10" s="297" t="s">
        <v>234</v>
      </c>
      <c r="B10" s="303">
        <v>167432.4</v>
      </c>
      <c r="C10" s="304">
        <v>8920.35</v>
      </c>
      <c r="D10" s="303">
        <v>176352.75</v>
      </c>
      <c r="E10" s="301">
        <v>295648.71999999997</v>
      </c>
      <c r="F10" s="301">
        <v>16747.11</v>
      </c>
      <c r="G10" s="301">
        <f t="shared" si="0"/>
        <v>312395.82999999996</v>
      </c>
      <c r="H10" s="301">
        <v>335486.2</v>
      </c>
      <c r="I10" s="301">
        <v>31634.799999999999</v>
      </c>
      <c r="J10" s="301">
        <f t="shared" si="1"/>
        <v>367121</v>
      </c>
      <c r="K10" s="301">
        <v>558596.05000000005</v>
      </c>
      <c r="L10" s="301">
        <v>13161.59</v>
      </c>
      <c r="M10" s="301">
        <v>571757.64</v>
      </c>
      <c r="N10" s="301">
        <v>282238.21999999997</v>
      </c>
      <c r="O10" s="301">
        <v>8341.17</v>
      </c>
      <c r="P10" s="301">
        <v>290579.39</v>
      </c>
      <c r="Q10" s="301">
        <v>300472.34999999998</v>
      </c>
      <c r="R10" s="301">
        <v>13436.4</v>
      </c>
      <c r="S10" s="301">
        <v>313908.75</v>
      </c>
      <c r="T10" s="302">
        <v>348364.44</v>
      </c>
      <c r="U10" s="302">
        <v>28660.41</v>
      </c>
      <c r="V10" s="302">
        <v>377024.85</v>
      </c>
    </row>
    <row r="11" spans="1:22" ht="23.25" customHeight="1">
      <c r="A11" s="297" t="s">
        <v>235</v>
      </c>
      <c r="B11" s="303">
        <v>702353.92000000004</v>
      </c>
      <c r="C11" s="303">
        <v>160402.06</v>
      </c>
      <c r="D11" s="303">
        <v>862755.98</v>
      </c>
      <c r="E11" s="301">
        <v>828784.35</v>
      </c>
      <c r="F11" s="301">
        <v>173052.71</v>
      </c>
      <c r="G11" s="301">
        <f t="shared" si="0"/>
        <v>1001837.0599999999</v>
      </c>
      <c r="H11" s="301">
        <v>1249073.27</v>
      </c>
      <c r="I11" s="301">
        <v>173553.01</v>
      </c>
      <c r="J11" s="301">
        <f t="shared" si="1"/>
        <v>1422626.28</v>
      </c>
      <c r="K11" s="301">
        <v>1664056.54</v>
      </c>
      <c r="L11" s="301">
        <v>119080.16</v>
      </c>
      <c r="M11" s="301">
        <v>1783136.7</v>
      </c>
      <c r="N11" s="301">
        <v>1364402.64</v>
      </c>
      <c r="O11" s="301">
        <v>205388.91</v>
      </c>
      <c r="P11" s="301">
        <v>1569791.55</v>
      </c>
      <c r="Q11" s="301">
        <v>1412731.03</v>
      </c>
      <c r="R11" s="301">
        <v>205388.91</v>
      </c>
      <c r="S11" s="301">
        <v>1618119.94</v>
      </c>
      <c r="T11" s="302">
        <v>1903825.48</v>
      </c>
      <c r="U11" s="302">
        <v>282075.13</v>
      </c>
      <c r="V11" s="302">
        <v>2185900.61</v>
      </c>
    </row>
    <row r="12" spans="1:22" ht="23.25" customHeight="1">
      <c r="A12" s="297" t="s">
        <v>2</v>
      </c>
      <c r="B12" s="303">
        <v>64287.09</v>
      </c>
      <c r="C12" s="303">
        <v>63951.86</v>
      </c>
      <c r="D12" s="303">
        <v>128238.95</v>
      </c>
      <c r="E12" s="301">
        <v>75997.64</v>
      </c>
      <c r="F12" s="301">
        <v>64341.98</v>
      </c>
      <c r="G12" s="301">
        <f t="shared" si="0"/>
        <v>140339.62</v>
      </c>
      <c r="H12" s="301">
        <v>101427.05</v>
      </c>
      <c r="I12" s="301">
        <v>66916.009999999995</v>
      </c>
      <c r="J12" s="301">
        <f t="shared" si="1"/>
        <v>168343.06</v>
      </c>
      <c r="K12" s="301">
        <v>168005.55</v>
      </c>
      <c r="L12" s="301">
        <v>75990.27</v>
      </c>
      <c r="M12" s="301">
        <v>243995.82</v>
      </c>
      <c r="N12" s="301">
        <v>207728.85</v>
      </c>
      <c r="O12" s="301">
        <v>70432.03</v>
      </c>
      <c r="P12" s="301">
        <v>278160.88</v>
      </c>
      <c r="Q12" s="301">
        <v>217336.44</v>
      </c>
      <c r="R12" s="301">
        <v>83786.03</v>
      </c>
      <c r="S12" s="301">
        <v>301122.46999999997</v>
      </c>
      <c r="T12" s="302">
        <v>244046.66</v>
      </c>
      <c r="U12" s="302">
        <v>61920.91</v>
      </c>
      <c r="V12" s="302">
        <v>305967.57</v>
      </c>
    </row>
    <row r="13" spans="1:22" ht="23.25" customHeight="1">
      <c r="A13" s="297" t="s">
        <v>236</v>
      </c>
      <c r="B13" s="303">
        <v>387468</v>
      </c>
      <c r="C13" s="303">
        <v>159990.20000000001</v>
      </c>
      <c r="D13" s="303">
        <v>547458.19999999995</v>
      </c>
      <c r="E13" s="301">
        <v>507493.41</v>
      </c>
      <c r="F13" s="301">
        <v>193395.89</v>
      </c>
      <c r="G13" s="301">
        <f t="shared" si="0"/>
        <v>700889.3</v>
      </c>
      <c r="H13" s="301">
        <v>524314.37</v>
      </c>
      <c r="I13" s="301">
        <v>194695.3</v>
      </c>
      <c r="J13" s="301">
        <f t="shared" si="1"/>
        <v>719009.66999999993</v>
      </c>
      <c r="K13" s="301">
        <v>918852.41</v>
      </c>
      <c r="L13" s="301">
        <v>445863.76</v>
      </c>
      <c r="M13" s="301">
        <v>1364716.17</v>
      </c>
      <c r="N13" s="301">
        <v>1088647.2</v>
      </c>
      <c r="O13" s="301">
        <v>522640.53</v>
      </c>
      <c r="P13" s="301">
        <v>1611287.73</v>
      </c>
      <c r="Q13" s="301">
        <v>1136835.51</v>
      </c>
      <c r="R13" s="301">
        <v>601990.25</v>
      </c>
      <c r="S13" s="301">
        <v>1738825.76</v>
      </c>
      <c r="T13" s="302">
        <v>1273887.33</v>
      </c>
      <c r="U13" s="302">
        <v>472811.56</v>
      </c>
      <c r="V13" s="302">
        <v>1746698.89</v>
      </c>
    </row>
    <row r="14" spans="1:22" ht="23.25" customHeight="1">
      <c r="A14" s="297" t="s">
        <v>237</v>
      </c>
      <c r="B14" s="304">
        <v>7718</v>
      </c>
      <c r="C14" s="303"/>
      <c r="D14" s="304">
        <v>7718</v>
      </c>
      <c r="E14" s="301">
        <v>8194.11</v>
      </c>
      <c r="F14" s="301">
        <v>0</v>
      </c>
      <c r="G14" s="301">
        <f t="shared" si="0"/>
        <v>8194.11</v>
      </c>
      <c r="H14" s="301">
        <v>6988.48</v>
      </c>
      <c r="I14" s="301">
        <v>0</v>
      </c>
      <c r="J14" s="301">
        <f t="shared" si="1"/>
        <v>6988.48</v>
      </c>
      <c r="K14" s="301">
        <v>2425.59</v>
      </c>
      <c r="L14" s="301"/>
      <c r="M14" s="301">
        <v>2425.59</v>
      </c>
      <c r="N14" s="301">
        <v>797.11</v>
      </c>
      <c r="O14" s="301"/>
      <c r="P14" s="301">
        <v>797.11</v>
      </c>
      <c r="Q14" s="301">
        <v>6759.1</v>
      </c>
      <c r="R14" s="301"/>
      <c r="S14" s="301">
        <v>6759.1</v>
      </c>
      <c r="T14" s="305">
        <v>4250.1400000000003</v>
      </c>
      <c r="U14" s="302"/>
      <c r="V14" s="305">
        <v>4250.1400000000003</v>
      </c>
    </row>
    <row r="15" spans="1:22" ht="23.25" customHeight="1">
      <c r="A15" s="297" t="s">
        <v>238</v>
      </c>
      <c r="B15" s="303">
        <v>35619.54</v>
      </c>
      <c r="C15" s="303">
        <v>100542.03</v>
      </c>
      <c r="D15" s="303">
        <v>136161.57</v>
      </c>
      <c r="E15" s="301">
        <v>50980.92</v>
      </c>
      <c r="F15" s="301">
        <v>148100.04</v>
      </c>
      <c r="G15" s="301">
        <f t="shared" si="0"/>
        <v>199080.96000000002</v>
      </c>
      <c r="H15" s="301">
        <v>53097.11</v>
      </c>
      <c r="I15" s="301">
        <v>155621</v>
      </c>
      <c r="J15" s="301">
        <f t="shared" si="1"/>
        <v>208718.11</v>
      </c>
      <c r="K15" s="301">
        <v>48430.18</v>
      </c>
      <c r="L15" s="301">
        <v>130741</v>
      </c>
      <c r="M15" s="301">
        <v>179171.18</v>
      </c>
      <c r="N15" s="301">
        <v>50060.01</v>
      </c>
      <c r="O15" s="301">
        <v>137200.06</v>
      </c>
      <c r="P15" s="301">
        <v>187260.07</v>
      </c>
      <c r="Q15" s="301">
        <v>51550.01</v>
      </c>
      <c r="R15" s="301">
        <v>137200.04999999999</v>
      </c>
      <c r="S15" s="301">
        <v>188750.06</v>
      </c>
      <c r="T15" s="302">
        <v>59140.23</v>
      </c>
      <c r="U15" s="302">
        <v>144000.04999999999</v>
      </c>
      <c r="V15" s="302">
        <v>203140.28</v>
      </c>
    </row>
    <row r="16" spans="1:22" ht="23.25" customHeight="1">
      <c r="A16" s="299" t="s">
        <v>246</v>
      </c>
      <c r="B16" s="303">
        <v>0</v>
      </c>
      <c r="C16" s="303">
        <v>0</v>
      </c>
      <c r="D16" s="303"/>
      <c r="E16" s="301"/>
      <c r="F16" s="301"/>
      <c r="G16" s="301"/>
      <c r="H16" s="301">
        <v>0.04</v>
      </c>
      <c r="I16" s="301">
        <v>0.05</v>
      </c>
      <c r="J16" s="301">
        <f t="shared" si="1"/>
        <v>0.09</v>
      </c>
      <c r="K16" s="301">
        <v>154.94</v>
      </c>
      <c r="L16" s="301">
        <v>309.94</v>
      </c>
      <c r="M16" s="301">
        <v>464.88</v>
      </c>
      <c r="N16" s="301">
        <v>154.94</v>
      </c>
      <c r="O16" s="301">
        <v>269.95</v>
      </c>
      <c r="P16" s="301">
        <v>424.89</v>
      </c>
      <c r="Q16" s="301">
        <v>154.94</v>
      </c>
      <c r="R16" s="301">
        <v>269.95</v>
      </c>
      <c r="S16" s="301">
        <v>424.89</v>
      </c>
      <c r="T16" s="306">
        <v>82</v>
      </c>
      <c r="U16" s="305">
        <v>140.01</v>
      </c>
      <c r="V16" s="305">
        <v>222.01</v>
      </c>
    </row>
    <row r="17" spans="1:22" ht="33.75" customHeight="1">
      <c r="A17" s="299" t="s">
        <v>239</v>
      </c>
      <c r="B17" s="303">
        <v>15090.38</v>
      </c>
      <c r="C17" s="304">
        <v>2260.23</v>
      </c>
      <c r="D17" s="303">
        <v>17350.61</v>
      </c>
      <c r="E17" s="301">
        <v>36107.01</v>
      </c>
      <c r="F17" s="301">
        <v>3585.77</v>
      </c>
      <c r="G17" s="301">
        <f t="shared" si="0"/>
        <v>39692.78</v>
      </c>
      <c r="H17" s="301">
        <v>54077.65</v>
      </c>
      <c r="I17" s="301">
        <v>3980.73</v>
      </c>
      <c r="J17" s="301">
        <f t="shared" si="1"/>
        <v>58058.380000000005</v>
      </c>
      <c r="K17" s="301">
        <v>85052.87</v>
      </c>
      <c r="L17" s="301">
        <v>4385.3999999999996</v>
      </c>
      <c r="M17" s="301">
        <v>89438.27</v>
      </c>
      <c r="N17" s="301">
        <v>100709.2</v>
      </c>
      <c r="O17" s="301">
        <v>3112.06</v>
      </c>
      <c r="P17" s="301">
        <v>103821.26</v>
      </c>
      <c r="Q17" s="301">
        <v>108098.35</v>
      </c>
      <c r="R17" s="301">
        <v>3112.06</v>
      </c>
      <c r="S17" s="301">
        <v>111210.41</v>
      </c>
      <c r="T17" s="302">
        <v>130769.46</v>
      </c>
      <c r="U17" s="305">
        <v>2706.87</v>
      </c>
      <c r="V17" s="302">
        <v>133476.32999999999</v>
      </c>
    </row>
    <row r="18" spans="1:22" ht="23.25" customHeight="1">
      <c r="A18" s="299" t="s">
        <v>243</v>
      </c>
      <c r="B18" s="303">
        <v>138510.07</v>
      </c>
      <c r="C18" s="303">
        <v>22376.47</v>
      </c>
      <c r="D18" s="303">
        <v>160886.54</v>
      </c>
      <c r="E18" s="301">
        <v>163624.4</v>
      </c>
      <c r="F18" s="301">
        <v>20200.560000000001</v>
      </c>
      <c r="G18" s="301">
        <f t="shared" si="0"/>
        <v>183824.96</v>
      </c>
      <c r="H18" s="301">
        <v>221831.05</v>
      </c>
      <c r="I18" s="301">
        <v>34165.25</v>
      </c>
      <c r="J18" s="301">
        <f t="shared" si="1"/>
        <v>255996.3</v>
      </c>
      <c r="K18" s="301">
        <v>362935.12</v>
      </c>
      <c r="L18" s="301">
        <v>25623.16</v>
      </c>
      <c r="M18" s="301">
        <v>388558.28</v>
      </c>
      <c r="N18" s="301">
        <v>333446.42</v>
      </c>
      <c r="O18" s="301">
        <v>24293.51</v>
      </c>
      <c r="P18" s="301">
        <v>357739.93</v>
      </c>
      <c r="Q18" s="301">
        <v>366749.25</v>
      </c>
      <c r="R18" s="301">
        <v>25442.59</v>
      </c>
      <c r="S18" s="301">
        <v>392191.84</v>
      </c>
      <c r="T18" s="302">
        <v>489388.76</v>
      </c>
      <c r="U18" s="302">
        <v>27432.5</v>
      </c>
      <c r="V18" s="302">
        <v>516821.26</v>
      </c>
    </row>
    <row r="19" spans="1:22" ht="23.25" customHeight="1">
      <c r="A19" s="297" t="s">
        <v>240</v>
      </c>
      <c r="B19" s="303">
        <v>21376.59</v>
      </c>
      <c r="C19" s="304">
        <v>2549.35</v>
      </c>
      <c r="D19" s="303">
        <v>23925.94</v>
      </c>
      <c r="E19" s="301">
        <v>20876.28</v>
      </c>
      <c r="F19" s="301">
        <v>222.23</v>
      </c>
      <c r="G19" s="301">
        <f t="shared" si="0"/>
        <v>21098.51</v>
      </c>
      <c r="H19" s="301">
        <v>32384.65</v>
      </c>
      <c r="I19" s="301">
        <v>201.83</v>
      </c>
      <c r="J19" s="301">
        <f t="shared" si="1"/>
        <v>32586.480000000003</v>
      </c>
      <c r="K19" s="301">
        <v>35068.959999999999</v>
      </c>
      <c r="L19" s="301">
        <v>193.23</v>
      </c>
      <c r="M19" s="301">
        <v>35262.19</v>
      </c>
      <c r="N19" s="301">
        <v>21596.11</v>
      </c>
      <c r="O19" s="301">
        <v>671.53</v>
      </c>
      <c r="P19" s="301">
        <v>22267.64</v>
      </c>
      <c r="Q19" s="301">
        <v>25659.43</v>
      </c>
      <c r="R19" s="301">
        <v>671.53</v>
      </c>
      <c r="S19" s="301">
        <v>26330.959999999999</v>
      </c>
      <c r="T19" s="302">
        <v>34291.230000000003</v>
      </c>
      <c r="U19" s="305">
        <v>821.59</v>
      </c>
      <c r="V19" s="302">
        <v>35112.82</v>
      </c>
    </row>
    <row r="20" spans="1:22" ht="23.25" customHeight="1">
      <c r="A20" s="297" t="s">
        <v>244</v>
      </c>
      <c r="B20" s="303">
        <v>15852.61</v>
      </c>
      <c r="C20" s="304">
        <v>5751.25</v>
      </c>
      <c r="D20" s="303">
        <v>21603.86</v>
      </c>
      <c r="E20" s="301">
        <v>111023.64</v>
      </c>
      <c r="F20" s="301">
        <v>7144.06</v>
      </c>
      <c r="G20" s="301">
        <f t="shared" si="0"/>
        <v>118167.7</v>
      </c>
      <c r="H20" s="301">
        <v>299820.03000000003</v>
      </c>
      <c r="I20" s="301">
        <v>11132.01</v>
      </c>
      <c r="J20" s="301">
        <f t="shared" si="1"/>
        <v>310952.04000000004</v>
      </c>
      <c r="K20" s="301">
        <v>226903.56</v>
      </c>
      <c r="L20" s="301">
        <v>5781.25</v>
      </c>
      <c r="M20" s="301">
        <v>232684.81</v>
      </c>
      <c r="N20" s="301">
        <v>251215.42</v>
      </c>
      <c r="O20" s="301">
        <v>9700.56</v>
      </c>
      <c r="P20" s="301">
        <v>260915.98</v>
      </c>
      <c r="Q20" s="301">
        <v>255207.06</v>
      </c>
      <c r="R20" s="301">
        <v>9992.75</v>
      </c>
      <c r="S20" s="301">
        <v>265199.81</v>
      </c>
      <c r="T20" s="302">
        <v>247548.65</v>
      </c>
      <c r="U20" s="302">
        <v>10167.129999999999</v>
      </c>
      <c r="V20" s="302">
        <v>257715.78</v>
      </c>
    </row>
    <row r="21" spans="1:22" s="308" customFormat="1" ht="23.25" customHeight="1">
      <c r="A21" s="300" t="s">
        <v>245</v>
      </c>
      <c r="B21" s="307">
        <v>8857286.9199999999</v>
      </c>
      <c r="C21" s="307">
        <v>2162794.89</v>
      </c>
      <c r="D21" s="307">
        <v>11020081.810000001</v>
      </c>
      <c r="E21" s="307">
        <f t="shared" ref="E21:I21" si="2">SUM(E3:E20)</f>
        <v>10660386.379999999</v>
      </c>
      <c r="F21" s="307">
        <f t="shared" si="2"/>
        <v>2564749.0300000003</v>
      </c>
      <c r="G21" s="307">
        <f t="shared" si="2"/>
        <v>13225135.41</v>
      </c>
      <c r="H21" s="307">
        <f t="shared" si="2"/>
        <v>13771794.059999999</v>
      </c>
      <c r="I21" s="307">
        <f t="shared" si="2"/>
        <v>3193761.3799999994</v>
      </c>
      <c r="J21" s="307">
        <f>SUM(J3:J20)</f>
        <v>16965555.440000001</v>
      </c>
      <c r="K21" s="307">
        <f t="shared" ref="K21:P21" si="3">SUM(K3:K20)</f>
        <v>15267982.859999999</v>
      </c>
      <c r="L21" s="307">
        <f t="shared" si="3"/>
        <v>3163173.8300000005</v>
      </c>
      <c r="M21" s="307">
        <f t="shared" si="3"/>
        <v>18431156.690000001</v>
      </c>
      <c r="N21" s="307">
        <f t="shared" si="3"/>
        <v>16890451.359999999</v>
      </c>
      <c r="O21" s="307">
        <f t="shared" si="3"/>
        <v>3468395.9799999995</v>
      </c>
      <c r="P21" s="307">
        <f t="shared" si="3"/>
        <v>20358847.340000004</v>
      </c>
      <c r="Q21" s="307">
        <f t="shared" ref="Q21" si="4">SUM(Q3:Q20)</f>
        <v>17263356.799999993</v>
      </c>
      <c r="R21" s="307">
        <f t="shared" ref="R21" si="5">SUM(R3:R20)</f>
        <v>3700042.21</v>
      </c>
      <c r="S21" s="307">
        <f t="shared" ref="S21" si="6">SUM(S3:S20)</f>
        <v>20963399.010000002</v>
      </c>
      <c r="T21" s="307">
        <f>SUM(T3:T20)</f>
        <v>20747768.010000002</v>
      </c>
      <c r="U21" s="307">
        <f>SUM(U3:U20)</f>
        <v>3813079.37</v>
      </c>
      <c r="V21" s="307">
        <f>SUM(V3:V20)</f>
        <v>24560847.380000006</v>
      </c>
    </row>
    <row r="28" spans="1:22" ht="23.25" customHeight="1">
      <c r="A28" s="334" t="s">
        <v>2640</v>
      </c>
    </row>
  </sheetData>
  <mergeCells count="7">
    <mergeCell ref="B1:D1"/>
    <mergeCell ref="E1:G1"/>
    <mergeCell ref="H1:J1"/>
    <mergeCell ref="T1:V1"/>
    <mergeCell ref="K1:M1"/>
    <mergeCell ref="N1:P1"/>
    <mergeCell ref="Q1:S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U2869"/>
  <sheetViews>
    <sheetView workbookViewId="0">
      <pane xSplit="2" ySplit="4" topLeftCell="Q5" activePane="bottomRight" state="frozen"/>
      <selection pane="topRight" activeCell="C1" sqref="C1"/>
      <selection pane="bottomLeft" activeCell="A6" sqref="A6"/>
      <selection pane="bottomRight" activeCell="B4" sqref="B4"/>
    </sheetView>
  </sheetViews>
  <sheetFormatPr defaultColWidth="9.109375" defaultRowHeight="15.6"/>
  <cols>
    <col min="1" max="1" width="4.88671875" style="1" customWidth="1"/>
    <col min="2" max="2" width="103" style="58" customWidth="1"/>
    <col min="3" max="3" width="12.88671875" style="54" bestFit="1" customWidth="1"/>
    <col min="4" max="4" width="14" style="54" customWidth="1"/>
    <col min="5" max="5" width="15" style="8" bestFit="1" customWidth="1"/>
    <col min="6" max="6" width="15" style="55" bestFit="1" customWidth="1"/>
    <col min="7" max="7" width="14.5546875" style="55" bestFit="1" customWidth="1"/>
    <col min="8" max="8" width="26.109375" style="23" customWidth="1"/>
    <col min="9" max="9" width="17.5546875" style="56" customWidth="1"/>
    <col min="10" max="10" width="11.5546875" style="56" customWidth="1"/>
    <col min="11" max="11" width="15.109375" style="213" customWidth="1"/>
    <col min="12" max="12" width="14.88671875" style="56" customWidth="1"/>
    <col min="13" max="13" width="14.5546875" style="56" bestFit="1" customWidth="1"/>
    <col min="14" max="14" width="16" style="18" bestFit="1" customWidth="1"/>
    <col min="15" max="15" width="14.6640625" style="56" customWidth="1"/>
    <col min="16" max="16" width="15.44140625" style="56" customWidth="1"/>
    <col min="17" max="17" width="17.44140625" style="104" customWidth="1"/>
    <col min="18" max="18" width="12.88671875" style="56" bestFit="1" customWidth="1"/>
    <col min="19" max="19" width="12.109375" style="128" customWidth="1"/>
    <col min="20" max="20" width="13.6640625" style="106" bestFit="1" customWidth="1"/>
    <col min="21" max="21" width="16" style="128" customWidth="1"/>
    <col min="22" max="22" width="15.44140625" style="128" customWidth="1"/>
    <col min="23" max="23" width="18" style="106" customWidth="1"/>
    <col min="24" max="102" width="9.109375" style="252"/>
    <col min="103" max="16384" width="9.109375" style="1"/>
  </cols>
  <sheetData>
    <row r="1" spans="1:229" s="16" customFormat="1" ht="46.8">
      <c r="A1" s="14"/>
      <c r="B1" s="84" t="s">
        <v>1997</v>
      </c>
      <c r="C1" s="103"/>
      <c r="D1" s="103"/>
      <c r="E1" s="103"/>
      <c r="F1" s="103"/>
      <c r="G1" s="103"/>
      <c r="H1" s="103"/>
      <c r="I1" s="15"/>
      <c r="J1" s="15"/>
      <c r="K1" s="288"/>
      <c r="L1" s="15"/>
      <c r="M1" s="15"/>
      <c r="N1" s="15"/>
      <c r="O1" s="15"/>
      <c r="P1" s="15"/>
      <c r="Q1" s="78"/>
      <c r="R1" s="15"/>
      <c r="S1" s="91"/>
      <c r="T1" s="92"/>
      <c r="U1" s="91"/>
      <c r="V1" s="91"/>
      <c r="W1" s="9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</row>
    <row r="2" spans="1:229" s="89" customFormat="1" ht="18">
      <c r="A2" s="85"/>
      <c r="B2" s="332" t="s">
        <v>2432</v>
      </c>
      <c r="C2" s="332"/>
      <c r="D2" s="332"/>
      <c r="E2" s="332"/>
      <c r="F2" s="332"/>
      <c r="G2" s="332"/>
      <c r="H2" s="332"/>
      <c r="I2" s="86"/>
      <c r="J2" s="86"/>
      <c r="K2" s="87"/>
      <c r="L2" s="86"/>
      <c r="M2" s="86"/>
      <c r="N2" s="86"/>
      <c r="O2" s="86"/>
      <c r="P2" s="86"/>
      <c r="Q2" s="88"/>
      <c r="R2" s="86"/>
      <c r="S2" s="93"/>
      <c r="T2" s="94"/>
      <c r="U2" s="93"/>
      <c r="V2" s="93"/>
      <c r="W2" s="94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X2" s="253"/>
      <c r="BY2" s="253"/>
      <c r="BZ2" s="253"/>
      <c r="CA2" s="253"/>
      <c r="CB2" s="253"/>
      <c r="CC2" s="253"/>
      <c r="CD2" s="253"/>
      <c r="CE2" s="253"/>
      <c r="CF2" s="253"/>
      <c r="CG2" s="253"/>
      <c r="CH2" s="253"/>
      <c r="CI2" s="253"/>
      <c r="CJ2" s="253"/>
      <c r="CK2" s="253"/>
      <c r="CL2" s="253"/>
      <c r="CM2" s="253"/>
      <c r="CN2" s="253"/>
      <c r="CO2" s="253"/>
      <c r="CP2" s="253"/>
      <c r="CQ2" s="253"/>
      <c r="CR2" s="253"/>
      <c r="CS2" s="253"/>
      <c r="CT2" s="253"/>
      <c r="CU2" s="253"/>
      <c r="CV2" s="253"/>
      <c r="CW2" s="253"/>
      <c r="CX2" s="253"/>
      <c r="CY2" s="253"/>
      <c r="CZ2" s="253"/>
      <c r="DA2" s="253"/>
      <c r="DB2" s="253"/>
      <c r="DC2" s="253"/>
      <c r="DD2" s="253"/>
      <c r="DE2" s="253"/>
      <c r="DF2" s="253"/>
      <c r="DG2" s="253"/>
      <c r="DH2" s="253"/>
      <c r="DI2" s="253"/>
      <c r="DJ2" s="253"/>
      <c r="DK2" s="253"/>
      <c r="DL2" s="253"/>
      <c r="DM2" s="253"/>
      <c r="DN2" s="253"/>
      <c r="DO2" s="253"/>
      <c r="DP2" s="253"/>
      <c r="DQ2" s="253"/>
      <c r="DR2" s="253"/>
      <c r="DS2" s="253"/>
      <c r="DT2" s="253"/>
      <c r="DU2" s="253"/>
      <c r="DV2" s="253"/>
      <c r="DW2" s="253"/>
      <c r="DX2" s="253"/>
      <c r="DY2" s="253"/>
      <c r="DZ2" s="253"/>
      <c r="EA2" s="253"/>
      <c r="EB2" s="253"/>
      <c r="EC2" s="253"/>
      <c r="ED2" s="253"/>
      <c r="EE2" s="253"/>
      <c r="EF2" s="253"/>
      <c r="EG2" s="253"/>
      <c r="EH2" s="253"/>
      <c r="EI2" s="253"/>
      <c r="EJ2" s="253"/>
      <c r="EK2" s="253"/>
      <c r="EL2" s="253"/>
      <c r="EM2" s="253"/>
      <c r="EN2" s="253"/>
      <c r="EO2" s="253"/>
      <c r="EP2" s="253"/>
      <c r="EQ2" s="253"/>
      <c r="ER2" s="253"/>
      <c r="ES2" s="253"/>
      <c r="ET2" s="253"/>
      <c r="EU2" s="253"/>
      <c r="EV2" s="253"/>
      <c r="EW2" s="253"/>
      <c r="EX2" s="253"/>
      <c r="EY2" s="253"/>
      <c r="EZ2" s="253"/>
      <c r="FA2" s="253"/>
      <c r="FB2" s="253"/>
      <c r="FC2" s="253"/>
      <c r="FD2" s="253"/>
      <c r="FE2" s="253"/>
      <c r="FF2" s="253"/>
      <c r="FG2" s="253"/>
      <c r="FH2" s="253"/>
      <c r="FI2" s="253"/>
      <c r="FJ2" s="253"/>
      <c r="FK2" s="253"/>
      <c r="FL2" s="253"/>
      <c r="FM2" s="253"/>
      <c r="FN2" s="253"/>
      <c r="FO2" s="253"/>
      <c r="FP2" s="253"/>
      <c r="FQ2" s="253"/>
      <c r="FR2" s="253"/>
      <c r="FS2" s="253"/>
      <c r="FT2" s="253"/>
      <c r="FU2" s="253"/>
      <c r="FV2" s="253"/>
      <c r="FW2" s="253"/>
      <c r="FX2" s="253"/>
      <c r="FY2" s="253"/>
      <c r="FZ2" s="253"/>
      <c r="GA2" s="253"/>
      <c r="GB2" s="253"/>
      <c r="GC2" s="253"/>
      <c r="GD2" s="253"/>
      <c r="GE2" s="253"/>
      <c r="GF2" s="253"/>
      <c r="GG2" s="253"/>
      <c r="GH2" s="253"/>
      <c r="GI2" s="253"/>
      <c r="GJ2" s="253"/>
      <c r="GK2" s="253"/>
      <c r="GL2" s="253"/>
      <c r="GM2" s="253"/>
      <c r="GN2" s="253"/>
      <c r="GO2" s="253"/>
      <c r="GP2" s="253"/>
      <c r="GQ2" s="253"/>
      <c r="GR2" s="253"/>
      <c r="GS2" s="253"/>
      <c r="GT2" s="253"/>
      <c r="GU2" s="253"/>
      <c r="GV2" s="253"/>
      <c r="GW2" s="253"/>
      <c r="GX2" s="253"/>
      <c r="GY2" s="253"/>
      <c r="GZ2" s="253"/>
      <c r="HA2" s="253"/>
      <c r="HB2" s="253"/>
      <c r="HC2" s="253"/>
      <c r="HD2" s="253"/>
      <c r="HE2" s="253"/>
      <c r="HF2" s="253"/>
      <c r="HG2" s="253"/>
      <c r="HH2" s="253"/>
      <c r="HI2" s="253"/>
      <c r="HJ2" s="253"/>
      <c r="HK2" s="253"/>
      <c r="HL2" s="253"/>
      <c r="HM2" s="253"/>
      <c r="HN2" s="253"/>
      <c r="HO2" s="253"/>
      <c r="HP2" s="253"/>
      <c r="HQ2" s="253"/>
      <c r="HR2" s="253"/>
      <c r="HS2" s="253"/>
      <c r="HT2" s="253"/>
      <c r="HU2" s="253"/>
    </row>
    <row r="3" spans="1:229" s="89" customFormat="1" ht="18">
      <c r="A3" s="322"/>
      <c r="B3" s="316" t="s">
        <v>1996</v>
      </c>
      <c r="C3" s="333" t="s">
        <v>1993</v>
      </c>
      <c r="D3" s="333"/>
      <c r="E3" s="333"/>
      <c r="F3" s="333" t="s">
        <v>1994</v>
      </c>
      <c r="G3" s="333"/>
      <c r="H3" s="333"/>
      <c r="I3" s="333" t="s">
        <v>1995</v>
      </c>
      <c r="J3" s="333"/>
      <c r="K3" s="333"/>
      <c r="L3" s="329" t="s">
        <v>1998</v>
      </c>
      <c r="M3" s="330"/>
      <c r="N3" s="331"/>
      <c r="O3" s="329" t="s">
        <v>2178</v>
      </c>
      <c r="P3" s="330"/>
      <c r="Q3" s="331"/>
      <c r="R3" s="329" t="s">
        <v>2178</v>
      </c>
      <c r="S3" s="330"/>
      <c r="T3" s="331"/>
      <c r="U3" s="326" t="s">
        <v>2178</v>
      </c>
      <c r="V3" s="327"/>
      <c r="W3" s="328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</row>
    <row r="4" spans="1:229" s="90" customFormat="1" ht="36">
      <c r="A4" s="323"/>
      <c r="B4" s="317"/>
      <c r="C4" s="318" t="s">
        <v>223</v>
      </c>
      <c r="D4" s="319" t="s">
        <v>224</v>
      </c>
      <c r="E4" s="320" t="s">
        <v>0</v>
      </c>
      <c r="F4" s="318" t="s">
        <v>223</v>
      </c>
      <c r="G4" s="319" t="s">
        <v>224</v>
      </c>
      <c r="H4" s="321" t="s">
        <v>0</v>
      </c>
      <c r="I4" s="318" t="s">
        <v>223</v>
      </c>
      <c r="J4" s="319" t="s">
        <v>224</v>
      </c>
      <c r="K4" s="321" t="s">
        <v>0</v>
      </c>
      <c r="L4" s="318" t="s">
        <v>223</v>
      </c>
      <c r="M4" s="319" t="s">
        <v>224</v>
      </c>
      <c r="N4" s="320" t="s">
        <v>0</v>
      </c>
      <c r="O4" s="318" t="s">
        <v>223</v>
      </c>
      <c r="P4" s="319" t="s">
        <v>224</v>
      </c>
      <c r="Q4" s="320" t="s">
        <v>0</v>
      </c>
      <c r="R4" s="318" t="s">
        <v>223</v>
      </c>
      <c r="S4" s="319" t="s">
        <v>224</v>
      </c>
      <c r="T4" s="320" t="s">
        <v>0</v>
      </c>
      <c r="U4" s="318" t="s">
        <v>223</v>
      </c>
      <c r="V4" s="319" t="s">
        <v>224</v>
      </c>
      <c r="W4" s="320" t="s">
        <v>0</v>
      </c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DH4" s="254"/>
      <c r="DI4" s="254"/>
      <c r="DJ4" s="254"/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4"/>
      <c r="EJ4" s="254"/>
      <c r="EK4" s="254"/>
      <c r="EL4" s="254"/>
      <c r="EM4" s="254"/>
      <c r="EN4" s="254"/>
      <c r="EO4" s="254"/>
      <c r="EP4" s="254"/>
      <c r="EQ4" s="254"/>
      <c r="ER4" s="254"/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4"/>
      <c r="FH4" s="254"/>
      <c r="FI4" s="254"/>
      <c r="FJ4" s="254"/>
      <c r="FK4" s="254"/>
      <c r="FL4" s="254"/>
      <c r="FM4" s="254"/>
      <c r="FN4" s="254"/>
      <c r="FO4" s="254"/>
      <c r="FP4" s="254"/>
      <c r="FQ4" s="254"/>
      <c r="FR4" s="254"/>
      <c r="FS4" s="254"/>
      <c r="FT4" s="254"/>
      <c r="FU4" s="254"/>
      <c r="FV4" s="254"/>
      <c r="FW4" s="254"/>
      <c r="FX4" s="254"/>
      <c r="FY4" s="254"/>
      <c r="FZ4" s="254"/>
      <c r="GA4" s="254"/>
      <c r="GB4" s="254"/>
      <c r="GC4" s="254"/>
      <c r="GD4" s="254"/>
      <c r="GE4" s="254"/>
      <c r="GF4" s="254"/>
      <c r="GG4" s="254"/>
      <c r="GH4" s="254"/>
      <c r="GI4" s="254"/>
      <c r="GJ4" s="254"/>
      <c r="GK4" s="254"/>
      <c r="GL4" s="254"/>
      <c r="GM4" s="254"/>
      <c r="GN4" s="254"/>
      <c r="GO4" s="254"/>
      <c r="GP4" s="254"/>
      <c r="GQ4" s="254"/>
      <c r="GR4" s="254"/>
      <c r="GS4" s="254"/>
      <c r="GT4" s="254"/>
      <c r="GU4" s="254"/>
      <c r="GV4" s="254"/>
      <c r="GW4" s="254"/>
      <c r="GX4" s="254"/>
      <c r="GY4" s="254"/>
      <c r="GZ4" s="254"/>
      <c r="HA4" s="254"/>
      <c r="HB4" s="254"/>
      <c r="HC4" s="254"/>
      <c r="HD4" s="254"/>
      <c r="HE4" s="254"/>
      <c r="HF4" s="254"/>
      <c r="HG4" s="254"/>
      <c r="HH4" s="254"/>
      <c r="HI4" s="254"/>
      <c r="HJ4" s="254"/>
      <c r="HK4" s="254"/>
      <c r="HL4" s="254"/>
      <c r="HM4" s="254"/>
      <c r="HN4" s="254"/>
      <c r="HO4" s="254"/>
      <c r="HP4" s="254"/>
      <c r="HQ4" s="254"/>
      <c r="HR4" s="254"/>
      <c r="HS4" s="254"/>
      <c r="HT4" s="254"/>
      <c r="HU4" s="254"/>
    </row>
    <row r="5" spans="1:229" s="221" customFormat="1" ht="18">
      <c r="A5" s="214">
        <v>1</v>
      </c>
      <c r="B5" s="215" t="s">
        <v>249</v>
      </c>
      <c r="C5" s="216"/>
      <c r="D5" s="216"/>
      <c r="E5" s="276"/>
      <c r="F5" s="216"/>
      <c r="G5" s="216"/>
      <c r="H5" s="276"/>
      <c r="I5" s="217"/>
      <c r="J5" s="217"/>
      <c r="K5" s="213"/>
      <c r="L5" s="217"/>
      <c r="M5" s="217"/>
      <c r="N5" s="18"/>
      <c r="O5" s="217"/>
      <c r="P5" s="217"/>
      <c r="Q5" s="218"/>
      <c r="R5" s="217"/>
      <c r="S5" s="219"/>
      <c r="T5" s="220"/>
      <c r="U5" s="219"/>
      <c r="V5" s="219"/>
      <c r="W5" s="220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</row>
    <row r="6" spans="1:229" ht="18">
      <c r="A6" s="17">
        <v>1</v>
      </c>
      <c r="B6" s="7" t="s">
        <v>250</v>
      </c>
      <c r="C6" s="19"/>
      <c r="D6" s="19"/>
      <c r="E6" s="19"/>
      <c r="F6" s="19"/>
      <c r="G6" s="19"/>
      <c r="H6" s="278"/>
      <c r="I6" s="10"/>
      <c r="J6" s="10"/>
      <c r="L6" s="10"/>
      <c r="M6" s="10"/>
      <c r="O6" s="10"/>
      <c r="P6" s="10"/>
      <c r="Q6" s="18"/>
      <c r="R6" s="10"/>
      <c r="S6" s="105"/>
      <c r="T6" s="107"/>
      <c r="U6" s="105"/>
      <c r="V6" s="105"/>
      <c r="W6" s="107"/>
    </row>
    <row r="7" spans="1:229" ht="18">
      <c r="A7" s="13">
        <v>1</v>
      </c>
      <c r="B7" s="5" t="s">
        <v>2587</v>
      </c>
      <c r="C7" s="20">
        <v>200</v>
      </c>
      <c r="D7" s="20">
        <v>0</v>
      </c>
      <c r="E7" s="21">
        <f>SUM(C7:D7)</f>
        <v>200</v>
      </c>
      <c r="F7" s="2">
        <v>200</v>
      </c>
      <c r="G7" s="2">
        <v>0</v>
      </c>
      <c r="H7" s="3">
        <f>F7+G7</f>
        <v>200</v>
      </c>
      <c r="I7" s="10">
        <v>200</v>
      </c>
      <c r="J7" s="10">
        <v>0</v>
      </c>
      <c r="K7" s="213">
        <f>SUM(I7:J7)</f>
        <v>200</v>
      </c>
      <c r="L7" s="10">
        <v>300</v>
      </c>
      <c r="M7" s="10">
        <v>0</v>
      </c>
      <c r="N7" s="18">
        <f>SUM(L7:M7)</f>
        <v>300</v>
      </c>
      <c r="O7" s="10">
        <v>300</v>
      </c>
      <c r="P7" s="10">
        <v>0</v>
      </c>
      <c r="Q7" s="18">
        <f>SUM(O7:P7)</f>
        <v>300</v>
      </c>
      <c r="R7" s="10">
        <v>300</v>
      </c>
      <c r="S7" s="105">
        <v>0</v>
      </c>
      <c r="T7" s="107">
        <f>SUM(R7:S7)</f>
        <v>300</v>
      </c>
      <c r="U7" s="105">
        <v>300</v>
      </c>
      <c r="V7" s="105">
        <v>0</v>
      </c>
      <c r="W7" s="107">
        <f>SUM(U7:V7)</f>
        <v>300</v>
      </c>
    </row>
    <row r="8" spans="1:229" ht="18">
      <c r="A8" s="13">
        <v>2</v>
      </c>
      <c r="B8" s="5" t="s">
        <v>2586</v>
      </c>
      <c r="C8" s="20"/>
      <c r="D8" s="20"/>
      <c r="E8" s="21"/>
      <c r="F8" s="2">
        <v>0.01</v>
      </c>
      <c r="G8" s="2">
        <v>0</v>
      </c>
      <c r="H8" s="3">
        <f>F8+G8</f>
        <v>0.01</v>
      </c>
      <c r="I8" s="10">
        <v>0.01</v>
      </c>
      <c r="J8" s="10">
        <v>0</v>
      </c>
      <c r="K8" s="213">
        <f>SUM(I8:J8)</f>
        <v>0.01</v>
      </c>
      <c r="L8" s="10">
        <v>100</v>
      </c>
      <c r="M8" s="10">
        <v>0</v>
      </c>
      <c r="N8" s="18">
        <f>SUM(L8:M8)</f>
        <v>100</v>
      </c>
      <c r="O8" s="10">
        <v>100</v>
      </c>
      <c r="P8" s="10"/>
      <c r="Q8" s="18">
        <f>SUM(O8:P8)</f>
        <v>100</v>
      </c>
      <c r="R8" s="10">
        <v>100</v>
      </c>
      <c r="S8" s="105">
        <v>0</v>
      </c>
      <c r="T8" s="107">
        <f>SUM(R8:S8)</f>
        <v>100</v>
      </c>
      <c r="U8" s="105">
        <v>50</v>
      </c>
      <c r="V8" s="105">
        <v>0</v>
      </c>
      <c r="W8" s="107">
        <f>SUM(U8:V8)</f>
        <v>50</v>
      </c>
    </row>
    <row r="9" spans="1:229" s="149" customFormat="1" ht="18">
      <c r="A9" s="144"/>
      <c r="B9" s="145" t="s">
        <v>4</v>
      </c>
      <c r="C9" s="146">
        <f t="shared" ref="C9:K9" si="0">SUM(C7:C8)</f>
        <v>200</v>
      </c>
      <c r="D9" s="146">
        <f t="shared" si="0"/>
        <v>0</v>
      </c>
      <c r="E9" s="146">
        <f t="shared" si="0"/>
        <v>200</v>
      </c>
      <c r="F9" s="146">
        <f t="shared" si="0"/>
        <v>200.01</v>
      </c>
      <c r="G9" s="146">
        <f t="shared" si="0"/>
        <v>0</v>
      </c>
      <c r="H9" s="164">
        <f t="shared" si="0"/>
        <v>200.01</v>
      </c>
      <c r="I9" s="146">
        <f t="shared" si="0"/>
        <v>200.01</v>
      </c>
      <c r="J9" s="146">
        <f>SUM(J7:J8)</f>
        <v>0</v>
      </c>
      <c r="K9" s="164">
        <f t="shared" si="0"/>
        <v>200.01</v>
      </c>
      <c r="L9" s="147">
        <f t="shared" ref="L9:N9" si="1">SUM(L7:L8)</f>
        <v>400</v>
      </c>
      <c r="M9" s="147">
        <f t="shared" si="1"/>
        <v>0</v>
      </c>
      <c r="N9" s="147">
        <f t="shared" si="1"/>
        <v>400</v>
      </c>
      <c r="O9" s="147">
        <f>SUM(O7:O8)</f>
        <v>400</v>
      </c>
      <c r="P9" s="147">
        <f>SUM(P7:P8)</f>
        <v>0</v>
      </c>
      <c r="Q9" s="147">
        <f>SUM(O9:P9)</f>
        <v>400</v>
      </c>
      <c r="R9" s="147">
        <f>SUM(R7:R8)</f>
        <v>400</v>
      </c>
      <c r="S9" s="148">
        <f>SUM(S7:S8)</f>
        <v>0</v>
      </c>
      <c r="T9" s="148">
        <f>SUM(R9:S9)</f>
        <v>400</v>
      </c>
      <c r="U9" s="148">
        <f>SUM(U7:U8)</f>
        <v>350</v>
      </c>
      <c r="V9" s="148">
        <f>SUM(V7:V8)</f>
        <v>0</v>
      </c>
      <c r="W9" s="148">
        <f>SUM(U9:V9)</f>
        <v>350</v>
      </c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</row>
    <row r="10" spans="1:229" ht="18">
      <c r="A10" s="13">
        <v>2</v>
      </c>
      <c r="B10" s="7" t="s">
        <v>2433</v>
      </c>
      <c r="C10" s="21"/>
      <c r="D10" s="21"/>
      <c r="E10" s="21"/>
      <c r="F10" s="21"/>
      <c r="G10" s="21"/>
      <c r="H10" s="277"/>
      <c r="I10" s="21"/>
      <c r="J10" s="21"/>
      <c r="K10" s="277"/>
      <c r="L10" s="67"/>
      <c r="M10" s="67"/>
      <c r="N10" s="67"/>
      <c r="O10" s="67"/>
      <c r="P10" s="67"/>
      <c r="Q10" s="67"/>
      <c r="R10" s="67"/>
      <c r="S10" s="9"/>
      <c r="T10" s="9"/>
      <c r="U10" s="9"/>
      <c r="V10" s="9"/>
      <c r="W10" s="9"/>
    </row>
    <row r="11" spans="1:229" ht="18">
      <c r="A11" s="13">
        <v>1</v>
      </c>
      <c r="B11" s="5" t="s">
        <v>2435</v>
      </c>
      <c r="C11" s="21"/>
      <c r="D11" s="21"/>
      <c r="E11" s="21"/>
      <c r="F11" s="21"/>
      <c r="G11" s="21"/>
      <c r="H11" s="277"/>
      <c r="I11" s="21"/>
      <c r="J11" s="21"/>
      <c r="K11" s="277"/>
      <c r="L11" s="67"/>
      <c r="M11" s="67"/>
      <c r="N11" s="67"/>
      <c r="O11" s="67"/>
      <c r="P11" s="67"/>
      <c r="Q11" s="67"/>
      <c r="R11" s="67"/>
      <c r="S11" s="9"/>
      <c r="T11" s="9"/>
      <c r="U11" s="8">
        <v>0.03</v>
      </c>
      <c r="V11" s="9"/>
      <c r="W11" s="21">
        <f>SUM(U11:V11)</f>
        <v>0.03</v>
      </c>
    </row>
    <row r="12" spans="1:229" s="149" customFormat="1" ht="18">
      <c r="A12" s="144"/>
      <c r="B12" s="145" t="s">
        <v>2434</v>
      </c>
      <c r="C12" s="146"/>
      <c r="D12" s="146"/>
      <c r="E12" s="146"/>
      <c r="F12" s="146"/>
      <c r="G12" s="146"/>
      <c r="H12" s="164"/>
      <c r="I12" s="146"/>
      <c r="J12" s="146"/>
      <c r="K12" s="164"/>
      <c r="L12" s="147"/>
      <c r="M12" s="147"/>
      <c r="N12" s="147"/>
      <c r="O12" s="147"/>
      <c r="P12" s="147"/>
      <c r="Q12" s="147"/>
      <c r="R12" s="147"/>
      <c r="S12" s="148"/>
      <c r="T12" s="148"/>
      <c r="U12" s="146">
        <f>SUM(U11)</f>
        <v>0.03</v>
      </c>
      <c r="V12" s="148"/>
      <c r="W12" s="146">
        <f>SUM(U12:V12)</f>
        <v>0.03</v>
      </c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  <c r="CR12" s="255"/>
      <c r="CS12" s="255"/>
      <c r="CT12" s="255"/>
      <c r="CU12" s="255"/>
      <c r="CV12" s="255"/>
      <c r="CW12" s="255"/>
      <c r="CX12" s="255"/>
    </row>
    <row r="13" spans="1:229" ht="18">
      <c r="A13" s="17">
        <v>2</v>
      </c>
      <c r="B13" s="7" t="s">
        <v>251</v>
      </c>
      <c r="C13" s="8"/>
      <c r="D13" s="8"/>
      <c r="E13" s="9"/>
      <c r="F13" s="2"/>
      <c r="G13" s="2"/>
      <c r="H13" s="3"/>
      <c r="I13" s="10"/>
      <c r="J13" s="10"/>
      <c r="L13" s="10"/>
      <c r="M13" s="10"/>
      <c r="O13" s="10"/>
      <c r="P13" s="10"/>
      <c r="Q13" s="18"/>
      <c r="R13" s="10"/>
      <c r="S13" s="105"/>
      <c r="T13" s="107"/>
      <c r="U13" s="105"/>
      <c r="V13" s="105"/>
      <c r="W13" s="107"/>
    </row>
    <row r="14" spans="1:229" ht="18">
      <c r="A14" s="13">
        <v>1</v>
      </c>
      <c r="B14" s="5" t="s">
        <v>2000</v>
      </c>
      <c r="C14" s="8"/>
      <c r="D14" s="8"/>
      <c r="E14" s="9"/>
      <c r="F14" s="2"/>
      <c r="G14" s="2"/>
      <c r="H14" s="3"/>
      <c r="I14" s="10"/>
      <c r="J14" s="10"/>
      <c r="L14" s="10">
        <v>0.02</v>
      </c>
      <c r="M14" s="10"/>
      <c r="N14" s="18">
        <f>SUM(L14:M14)</f>
        <v>0.02</v>
      </c>
      <c r="O14" s="10"/>
      <c r="P14" s="10">
        <v>68250</v>
      </c>
      <c r="Q14" s="18">
        <f>SUM(O14:P14)</f>
        <v>68250</v>
      </c>
      <c r="R14" s="10"/>
      <c r="S14" s="105">
        <v>68250</v>
      </c>
      <c r="T14" s="107">
        <f>SUM(R14:S14)</f>
        <v>68250</v>
      </c>
      <c r="U14" s="105">
        <v>0.02</v>
      </c>
      <c r="V14" s="105">
        <v>68250</v>
      </c>
      <c r="W14" s="107">
        <f>SUM(U14:V14)</f>
        <v>68250.02</v>
      </c>
    </row>
    <row r="15" spans="1:229" ht="18">
      <c r="A15" s="13">
        <v>2</v>
      </c>
      <c r="B15" s="5" t="s">
        <v>1999</v>
      </c>
      <c r="C15" s="8"/>
      <c r="D15" s="8"/>
      <c r="E15" s="9"/>
      <c r="F15" s="2"/>
      <c r="G15" s="2"/>
      <c r="H15" s="3"/>
      <c r="I15" s="10"/>
      <c r="J15" s="10"/>
      <c r="L15" s="10">
        <v>67500</v>
      </c>
      <c r="M15" s="10"/>
      <c r="N15" s="18">
        <f t="shared" ref="N15:N16" si="2">SUM(L15:M15)</f>
        <v>67500</v>
      </c>
      <c r="O15" s="10">
        <v>56750</v>
      </c>
      <c r="P15" s="10"/>
      <c r="Q15" s="18">
        <f>SUM(O15:P15)</f>
        <v>56750</v>
      </c>
      <c r="R15" s="10">
        <v>6100</v>
      </c>
      <c r="S15" s="105">
        <v>0</v>
      </c>
      <c r="T15" s="107">
        <f>SUM(R15:S15)</f>
        <v>6100</v>
      </c>
      <c r="U15" s="105">
        <v>6100</v>
      </c>
      <c r="V15" s="105"/>
      <c r="W15" s="107">
        <f>SUM(U15:V15)</f>
        <v>6100</v>
      </c>
    </row>
    <row r="16" spans="1:229" ht="18">
      <c r="A16" s="13">
        <v>3</v>
      </c>
      <c r="B16" s="5" t="s">
        <v>252</v>
      </c>
      <c r="C16" s="20">
        <v>37500</v>
      </c>
      <c r="D16" s="20">
        <v>161351.32999999999</v>
      </c>
      <c r="E16" s="21">
        <f>SUM(C16:D16)</f>
        <v>198851.33</v>
      </c>
      <c r="F16" s="2">
        <v>63944.17</v>
      </c>
      <c r="G16" s="2">
        <v>190000</v>
      </c>
      <c r="H16" s="3">
        <f>F16+G16</f>
        <v>253944.16999999998</v>
      </c>
      <c r="I16" s="10">
        <v>93669.67</v>
      </c>
      <c r="J16" s="10">
        <v>297000.01</v>
      </c>
      <c r="K16" s="213">
        <f>SUM(I16:J16)</f>
        <v>390669.68</v>
      </c>
      <c r="L16" s="10">
        <v>149146.81</v>
      </c>
      <c r="M16" s="10">
        <v>324000.01</v>
      </c>
      <c r="N16" s="18">
        <f t="shared" si="2"/>
        <v>473146.82</v>
      </c>
      <c r="O16" s="10">
        <v>161646.29</v>
      </c>
      <c r="P16" s="10">
        <v>340200</v>
      </c>
      <c r="Q16" s="18">
        <f>SUM(O16:P16)</f>
        <v>501846.29000000004</v>
      </c>
      <c r="R16" s="10">
        <v>161646.29</v>
      </c>
      <c r="S16" s="105">
        <v>340200</v>
      </c>
      <c r="T16" s="107">
        <f>SUM(R16:S16)</f>
        <v>501846.29000000004</v>
      </c>
      <c r="U16" s="105">
        <v>157502.94</v>
      </c>
      <c r="V16" s="105">
        <v>370200</v>
      </c>
      <c r="W16" s="107">
        <f>SUM(U16:V16)</f>
        <v>527702.93999999994</v>
      </c>
    </row>
    <row r="17" spans="1:102" s="149" customFormat="1" ht="18">
      <c r="A17" s="144"/>
      <c r="B17" s="145" t="s">
        <v>5</v>
      </c>
      <c r="C17" s="146">
        <f t="shared" ref="C17:L17" si="3">SUM(C14:C16)</f>
        <v>37500</v>
      </c>
      <c r="D17" s="146">
        <f t="shared" si="3"/>
        <v>161351.32999999999</v>
      </c>
      <c r="E17" s="146">
        <f t="shared" si="3"/>
        <v>198851.33</v>
      </c>
      <c r="F17" s="146">
        <f t="shared" si="3"/>
        <v>63944.17</v>
      </c>
      <c r="G17" s="146">
        <f t="shared" si="3"/>
        <v>190000</v>
      </c>
      <c r="H17" s="146">
        <f t="shared" si="3"/>
        <v>253944.16999999998</v>
      </c>
      <c r="I17" s="146">
        <f t="shared" si="3"/>
        <v>93669.67</v>
      </c>
      <c r="J17" s="146">
        <f t="shared" si="3"/>
        <v>297000.01</v>
      </c>
      <c r="K17" s="164">
        <f t="shared" si="3"/>
        <v>390669.68</v>
      </c>
      <c r="L17" s="146">
        <f t="shared" si="3"/>
        <v>216646.83000000002</v>
      </c>
      <c r="M17" s="146">
        <f>SUM(M14:M16)</f>
        <v>324000.01</v>
      </c>
      <c r="N17" s="146">
        <f t="shared" ref="N17:Q17" si="4">SUM(N14:N16)</f>
        <v>540646.84</v>
      </c>
      <c r="O17" s="146">
        <f>SUM(O14:O16)</f>
        <v>218396.29</v>
      </c>
      <c r="P17" s="146">
        <f t="shared" si="4"/>
        <v>408450</v>
      </c>
      <c r="Q17" s="146">
        <f t="shared" si="4"/>
        <v>626846.29</v>
      </c>
      <c r="R17" s="146">
        <f>SUM(R14:R16)</f>
        <v>167746.29</v>
      </c>
      <c r="S17" s="146">
        <f t="shared" ref="S17" si="5">SUM(S14:S16)</f>
        <v>408450</v>
      </c>
      <c r="T17" s="146">
        <f>SUM(T14:T16)</f>
        <v>576196.29</v>
      </c>
      <c r="U17" s="146">
        <f>SUM(U14:U16)</f>
        <v>163602.96</v>
      </c>
      <c r="V17" s="146">
        <f t="shared" ref="V17" si="6">SUM(V14:V16)</f>
        <v>438450</v>
      </c>
      <c r="W17" s="146">
        <f>SUM(W14:W16)</f>
        <v>602052.96</v>
      </c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  <c r="CV17" s="255"/>
      <c r="CW17" s="255"/>
      <c r="CX17" s="255"/>
    </row>
    <row r="18" spans="1:102" ht="18">
      <c r="A18" s="17">
        <v>3</v>
      </c>
      <c r="B18" s="7" t="s">
        <v>253</v>
      </c>
      <c r="C18" s="8"/>
      <c r="D18" s="8"/>
      <c r="E18" s="9"/>
      <c r="F18" s="2"/>
      <c r="G18" s="2"/>
      <c r="H18" s="3"/>
      <c r="I18" s="10"/>
      <c r="J18" s="10"/>
      <c r="L18" s="10"/>
      <c r="M18" s="10"/>
      <c r="O18" s="10"/>
      <c r="P18" s="10"/>
      <c r="Q18" s="18"/>
      <c r="R18" s="10"/>
      <c r="S18" s="105"/>
      <c r="T18" s="107"/>
      <c r="U18" s="105"/>
      <c r="V18" s="105"/>
      <c r="W18" s="107"/>
    </row>
    <row r="19" spans="1:102" ht="18">
      <c r="A19" s="13">
        <v>1</v>
      </c>
      <c r="B19" s="5" t="s">
        <v>2003</v>
      </c>
      <c r="C19" s="8">
        <v>28.8</v>
      </c>
      <c r="D19" s="8"/>
      <c r="E19" s="9">
        <f>SUM(C19:D19)</f>
        <v>28.8</v>
      </c>
      <c r="F19" s="2">
        <v>20.6</v>
      </c>
      <c r="G19" s="2">
        <v>0</v>
      </c>
      <c r="H19" s="3">
        <f>F19+G19</f>
        <v>20.6</v>
      </c>
      <c r="I19" s="10">
        <v>23.51</v>
      </c>
      <c r="J19" s="10">
        <v>0</v>
      </c>
      <c r="K19" s="213">
        <f>SUM(I19:J19)</f>
        <v>23.51</v>
      </c>
      <c r="L19" s="10">
        <v>66.510000000000005</v>
      </c>
      <c r="M19" s="10">
        <v>0</v>
      </c>
      <c r="N19" s="18">
        <f>SUM(L19:M19)</f>
        <v>66.510000000000005</v>
      </c>
      <c r="O19" s="10">
        <v>66</v>
      </c>
      <c r="P19" s="10"/>
      <c r="Q19" s="18">
        <v>66</v>
      </c>
      <c r="R19" s="10">
        <v>66</v>
      </c>
      <c r="S19" s="105"/>
      <c r="T19" s="107">
        <v>66</v>
      </c>
      <c r="U19" s="105">
        <v>58.51</v>
      </c>
      <c r="V19" s="105"/>
      <c r="W19" s="107">
        <f>SUM(U19:V19)</f>
        <v>58.51</v>
      </c>
    </row>
    <row r="20" spans="1:102" ht="18">
      <c r="A20" s="13">
        <v>2</v>
      </c>
      <c r="B20" s="5" t="s">
        <v>2001</v>
      </c>
      <c r="C20" s="8">
        <v>20</v>
      </c>
      <c r="D20" s="8"/>
      <c r="E20" s="9">
        <f>SUM(C20:D20)</f>
        <v>20</v>
      </c>
      <c r="F20" s="2">
        <v>20</v>
      </c>
      <c r="G20" s="2">
        <v>0</v>
      </c>
      <c r="H20" s="3">
        <f>F20+G20</f>
        <v>20</v>
      </c>
      <c r="I20" s="10">
        <v>20</v>
      </c>
      <c r="J20" s="10">
        <v>0</v>
      </c>
      <c r="K20" s="213">
        <f>SUM(I20:J20)</f>
        <v>20</v>
      </c>
      <c r="L20" s="10">
        <v>30</v>
      </c>
      <c r="M20" s="10">
        <v>0</v>
      </c>
      <c r="N20" s="18">
        <f>SUM(L20:M20)</f>
        <v>30</v>
      </c>
      <c r="O20" s="10">
        <v>40</v>
      </c>
      <c r="P20" s="10"/>
      <c r="Q20" s="18">
        <v>40</v>
      </c>
      <c r="R20" s="10">
        <v>40</v>
      </c>
      <c r="S20" s="105"/>
      <c r="T20" s="107">
        <v>40</v>
      </c>
      <c r="U20" s="105">
        <v>50</v>
      </c>
      <c r="V20" s="105"/>
      <c r="W20" s="107">
        <f>SUM(U20:V20)</f>
        <v>50</v>
      </c>
    </row>
    <row r="21" spans="1:102" ht="18">
      <c r="A21" s="13">
        <v>3</v>
      </c>
      <c r="B21" s="5" t="s">
        <v>2177</v>
      </c>
      <c r="C21" s="8"/>
      <c r="D21" s="8"/>
      <c r="E21" s="9"/>
      <c r="F21" s="2"/>
      <c r="G21" s="2"/>
      <c r="H21" s="3"/>
      <c r="I21" s="10"/>
      <c r="J21" s="10"/>
      <c r="L21" s="10"/>
      <c r="M21" s="10"/>
      <c r="O21" s="10">
        <v>0.03</v>
      </c>
      <c r="P21" s="10"/>
      <c r="Q21" s="18">
        <v>0.03</v>
      </c>
      <c r="R21" s="10">
        <v>0.03</v>
      </c>
      <c r="S21" s="105"/>
      <c r="T21" s="107">
        <v>0.03</v>
      </c>
      <c r="U21" s="105">
        <v>60</v>
      </c>
      <c r="V21" s="105"/>
      <c r="W21" s="107">
        <f>SUM(U21:V21)</f>
        <v>60</v>
      </c>
    </row>
    <row r="22" spans="1:102" ht="18">
      <c r="A22" s="13">
        <v>4</v>
      </c>
      <c r="B22" s="22" t="s">
        <v>2002</v>
      </c>
      <c r="C22" s="8">
        <v>0.03</v>
      </c>
      <c r="D22" s="8"/>
      <c r="E22" s="9">
        <f>SUM(C22:D22)</f>
        <v>0.03</v>
      </c>
      <c r="F22" s="2">
        <v>0.03</v>
      </c>
      <c r="G22" s="2">
        <v>0</v>
      </c>
      <c r="H22" s="3">
        <f>F22+G22</f>
        <v>0.03</v>
      </c>
      <c r="I22" s="10">
        <v>100.03</v>
      </c>
      <c r="J22" s="10">
        <v>0</v>
      </c>
      <c r="K22" s="213">
        <f>SUM(I22:J22)</f>
        <v>100.03</v>
      </c>
      <c r="L22" s="10">
        <v>450.03</v>
      </c>
      <c r="M22" s="10">
        <v>0</v>
      </c>
      <c r="N22" s="18">
        <f>SUM(L22:M22)</f>
        <v>450.03</v>
      </c>
      <c r="O22" s="10">
        <v>0.06</v>
      </c>
      <c r="P22" s="10"/>
      <c r="Q22" s="18">
        <v>0.06</v>
      </c>
      <c r="R22" s="10">
        <v>0.06</v>
      </c>
      <c r="S22" s="105"/>
      <c r="T22" s="107">
        <v>0.06</v>
      </c>
      <c r="U22" s="105">
        <v>0.06</v>
      </c>
      <c r="V22" s="105"/>
      <c r="W22" s="107">
        <f>SUM(U22:V22)</f>
        <v>0.06</v>
      </c>
    </row>
    <row r="23" spans="1:102" s="151" customFormat="1" ht="18">
      <c r="A23" s="150"/>
      <c r="B23" s="7" t="s">
        <v>2004</v>
      </c>
      <c r="C23" s="148">
        <f>SUM(C19:C22)</f>
        <v>48.83</v>
      </c>
      <c r="D23" s="148">
        <f t="shared" ref="D23:Q23" si="7">SUM(D19:D22)</f>
        <v>0</v>
      </c>
      <c r="E23" s="148">
        <f t="shared" si="7"/>
        <v>48.83</v>
      </c>
      <c r="F23" s="148">
        <f t="shared" si="7"/>
        <v>40.630000000000003</v>
      </c>
      <c r="G23" s="148">
        <f t="shared" si="7"/>
        <v>0</v>
      </c>
      <c r="H23" s="165">
        <f t="shared" si="7"/>
        <v>40.630000000000003</v>
      </c>
      <c r="I23" s="148">
        <f t="shared" si="7"/>
        <v>143.54000000000002</v>
      </c>
      <c r="J23" s="148">
        <f t="shared" si="7"/>
        <v>0</v>
      </c>
      <c r="K23" s="165">
        <f t="shared" si="7"/>
        <v>143.54000000000002</v>
      </c>
      <c r="L23" s="148">
        <f t="shared" si="7"/>
        <v>546.54</v>
      </c>
      <c r="M23" s="148">
        <f t="shared" si="7"/>
        <v>0</v>
      </c>
      <c r="N23" s="148">
        <f t="shared" si="7"/>
        <v>546.54</v>
      </c>
      <c r="O23" s="148">
        <f>SUM(O19:O22)</f>
        <v>106.09</v>
      </c>
      <c r="P23" s="148">
        <f t="shared" si="7"/>
        <v>0</v>
      </c>
      <c r="Q23" s="148">
        <f t="shared" si="7"/>
        <v>106.09</v>
      </c>
      <c r="R23" s="148">
        <f>SUM(R19:R22)</f>
        <v>106.09</v>
      </c>
      <c r="S23" s="148">
        <f t="shared" ref="S23:T23" si="8">SUM(S19:S22)</f>
        <v>0</v>
      </c>
      <c r="T23" s="148">
        <f t="shared" si="8"/>
        <v>106.09</v>
      </c>
      <c r="U23" s="148">
        <f>SUM(U19:U22)</f>
        <v>168.57</v>
      </c>
      <c r="V23" s="148"/>
      <c r="W23" s="148">
        <f>SUM(U23:V23)</f>
        <v>168.57</v>
      </c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</row>
    <row r="24" spans="1:102" ht="18">
      <c r="A24" s="17">
        <v>4</v>
      </c>
      <c r="B24" s="7" t="s">
        <v>254</v>
      </c>
      <c r="C24" s="9"/>
      <c r="D24" s="9"/>
      <c r="E24" s="9"/>
      <c r="F24" s="9"/>
      <c r="G24" s="9"/>
      <c r="I24" s="9"/>
      <c r="J24" s="9"/>
      <c r="K24" s="23"/>
      <c r="L24" s="10"/>
      <c r="M24" s="10"/>
      <c r="O24" s="10"/>
      <c r="P24" s="10"/>
      <c r="Q24" s="18"/>
      <c r="R24" s="10"/>
      <c r="S24" s="105"/>
      <c r="T24" s="107"/>
      <c r="U24" s="105"/>
      <c r="V24" s="105"/>
      <c r="W24" s="107"/>
    </row>
    <row r="25" spans="1:102" ht="18">
      <c r="A25" s="13">
        <v>1</v>
      </c>
      <c r="B25" s="5" t="s">
        <v>2436</v>
      </c>
      <c r="C25" s="9"/>
      <c r="D25" s="9"/>
      <c r="E25" s="9"/>
      <c r="F25" s="9"/>
      <c r="G25" s="9"/>
      <c r="I25" s="8">
        <v>20000</v>
      </c>
      <c r="J25" s="8">
        <v>0</v>
      </c>
      <c r="K25" s="23">
        <f>SUM(I25:J25)</f>
        <v>20000</v>
      </c>
      <c r="L25" s="10">
        <v>0</v>
      </c>
      <c r="M25" s="10">
        <v>0</v>
      </c>
      <c r="N25" s="18">
        <f>SUM(L25:M25)</f>
        <v>0</v>
      </c>
      <c r="O25" s="10"/>
      <c r="P25" s="10"/>
      <c r="Q25" s="18">
        <v>0</v>
      </c>
      <c r="R25" s="10"/>
      <c r="S25" s="105"/>
      <c r="T25" s="107">
        <v>0</v>
      </c>
      <c r="U25" s="105"/>
      <c r="V25" s="105"/>
      <c r="W25" s="107"/>
    </row>
    <row r="26" spans="1:102" ht="18">
      <c r="A26" s="13"/>
      <c r="B26" s="5" t="s">
        <v>2437</v>
      </c>
      <c r="C26" s="9"/>
      <c r="D26" s="9"/>
      <c r="E26" s="9"/>
      <c r="F26" s="9"/>
      <c r="G26" s="9"/>
      <c r="I26" s="8"/>
      <c r="J26" s="8"/>
      <c r="K26" s="23"/>
      <c r="L26" s="10"/>
      <c r="M26" s="10"/>
      <c r="O26" s="10"/>
      <c r="P26" s="10"/>
      <c r="Q26" s="18"/>
      <c r="R26" s="10"/>
      <c r="S26" s="105"/>
      <c r="T26" s="107"/>
      <c r="U26" s="105">
        <v>7500</v>
      </c>
      <c r="V26" s="105"/>
      <c r="W26" s="107">
        <f>SUM(U26:V26)</f>
        <v>7500</v>
      </c>
    </row>
    <row r="27" spans="1:102" ht="18">
      <c r="A27" s="13">
        <v>2</v>
      </c>
      <c r="B27" s="5" t="s">
        <v>2438</v>
      </c>
      <c r="C27" s="9"/>
      <c r="D27" s="9"/>
      <c r="E27" s="9"/>
      <c r="F27" s="9"/>
      <c r="G27" s="9"/>
      <c r="I27" s="8"/>
      <c r="J27" s="8"/>
      <c r="K27" s="23"/>
      <c r="L27" s="10"/>
      <c r="M27" s="10"/>
      <c r="O27" s="10"/>
      <c r="P27" s="10"/>
      <c r="Q27" s="18"/>
      <c r="R27" s="10"/>
      <c r="S27" s="105"/>
      <c r="T27" s="107"/>
      <c r="U27" s="105">
        <v>5000</v>
      </c>
      <c r="V27" s="105"/>
      <c r="W27" s="107">
        <f>SUM(U27:V27)</f>
        <v>5000</v>
      </c>
    </row>
    <row r="28" spans="1:102" s="155" customFormat="1" ht="18">
      <c r="A28" s="152"/>
      <c r="B28" s="145" t="s">
        <v>247</v>
      </c>
      <c r="C28" s="148"/>
      <c r="D28" s="148"/>
      <c r="E28" s="148"/>
      <c r="F28" s="148"/>
      <c r="G28" s="148"/>
      <c r="H28" s="165"/>
      <c r="I28" s="148">
        <f>SUM(I25)</f>
        <v>20000</v>
      </c>
      <c r="J28" s="148">
        <f>SUM(J25)</f>
        <v>0</v>
      </c>
      <c r="K28" s="165">
        <f>SUM(I28:J28)</f>
        <v>20000</v>
      </c>
      <c r="L28" s="153">
        <f>SUM(L25)</f>
        <v>0</v>
      </c>
      <c r="M28" s="153">
        <f>SUM(M25)</f>
        <v>0</v>
      </c>
      <c r="N28" s="153">
        <f>SUM(L28:M28)</f>
        <v>0</v>
      </c>
      <c r="O28" s="153">
        <v>0</v>
      </c>
      <c r="P28" s="153">
        <v>0</v>
      </c>
      <c r="Q28" s="153">
        <v>0</v>
      </c>
      <c r="R28" s="153">
        <v>0</v>
      </c>
      <c r="S28" s="154">
        <v>0</v>
      </c>
      <c r="T28" s="154">
        <v>0</v>
      </c>
      <c r="U28" s="154">
        <f>SUM(U26:U27)</f>
        <v>12500</v>
      </c>
      <c r="V28" s="154"/>
      <c r="W28" s="154">
        <f>SUM(U28:V28)</f>
        <v>12500</v>
      </c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7"/>
      <c r="BT28" s="257"/>
      <c r="BU28" s="257"/>
      <c r="BV28" s="257"/>
      <c r="BW28" s="257"/>
      <c r="BX28" s="257"/>
      <c r="BY28" s="257"/>
      <c r="BZ28" s="257"/>
      <c r="CA28" s="257"/>
      <c r="CB28" s="257"/>
      <c r="CC28" s="257"/>
      <c r="CD28" s="257"/>
      <c r="CE28" s="257"/>
      <c r="CF28" s="257"/>
      <c r="CG28" s="257"/>
      <c r="CH28" s="257"/>
      <c r="CI28" s="257"/>
      <c r="CJ28" s="257"/>
      <c r="CK28" s="257"/>
      <c r="CL28" s="257"/>
      <c r="CM28" s="257"/>
      <c r="CN28" s="257"/>
      <c r="CO28" s="257"/>
      <c r="CP28" s="257"/>
      <c r="CQ28" s="257"/>
      <c r="CR28" s="257"/>
      <c r="CS28" s="257"/>
      <c r="CT28" s="257"/>
      <c r="CU28" s="257"/>
      <c r="CV28" s="257"/>
      <c r="CW28" s="257"/>
      <c r="CX28" s="257"/>
    </row>
    <row r="29" spans="1:102" ht="18">
      <c r="A29" s="17">
        <v>5</v>
      </c>
      <c r="B29" s="7" t="s">
        <v>255</v>
      </c>
      <c r="C29" s="8"/>
      <c r="D29" s="8"/>
      <c r="E29" s="9"/>
      <c r="F29" s="2"/>
      <c r="G29" s="2"/>
      <c r="H29" s="3"/>
      <c r="I29" s="10"/>
      <c r="J29" s="10"/>
      <c r="L29" s="10"/>
      <c r="M29" s="10"/>
      <c r="O29" s="10"/>
      <c r="P29" s="10"/>
      <c r="Q29" s="18"/>
      <c r="R29" s="10"/>
      <c r="S29" s="105"/>
      <c r="T29" s="107"/>
      <c r="U29" s="105"/>
      <c r="V29" s="105"/>
      <c r="W29" s="107"/>
    </row>
    <row r="30" spans="1:102" ht="18">
      <c r="A30" s="13">
        <v>1</v>
      </c>
      <c r="B30" s="5" t="s">
        <v>256</v>
      </c>
      <c r="C30" s="20">
        <v>9900</v>
      </c>
      <c r="D30" s="20">
        <v>12000</v>
      </c>
      <c r="E30" s="21">
        <f>SUM(C30:D30)</f>
        <v>21900</v>
      </c>
      <c r="F30" s="2">
        <v>8800</v>
      </c>
      <c r="G30" s="2">
        <v>13200</v>
      </c>
      <c r="H30" s="3">
        <f>F30+G30</f>
        <v>22000</v>
      </c>
      <c r="I30" s="10">
        <v>29520</v>
      </c>
      <c r="J30" s="10">
        <v>44280</v>
      </c>
      <c r="K30" s="213">
        <f>SUM(I30:J30)</f>
        <v>73800</v>
      </c>
      <c r="L30" s="10">
        <v>29520</v>
      </c>
      <c r="M30" s="10">
        <v>44280</v>
      </c>
      <c r="N30" s="18">
        <f>SUM(L30:M30)</f>
        <v>73800</v>
      </c>
      <c r="O30" s="10">
        <v>24734</v>
      </c>
      <c r="P30" s="10">
        <v>37101</v>
      </c>
      <c r="Q30" s="18">
        <v>61835</v>
      </c>
      <c r="R30" s="10">
        <v>24734</v>
      </c>
      <c r="S30" s="105">
        <v>37101</v>
      </c>
      <c r="T30" s="107">
        <v>61835</v>
      </c>
      <c r="U30" s="105">
        <v>24734</v>
      </c>
      <c r="V30" s="105">
        <v>37101</v>
      </c>
      <c r="W30" s="107">
        <f>SUM(U30:V30)</f>
        <v>61835</v>
      </c>
    </row>
    <row r="31" spans="1:102" s="149" customFormat="1" ht="18">
      <c r="A31" s="144"/>
      <c r="B31" s="145" t="s">
        <v>7</v>
      </c>
      <c r="C31" s="146">
        <f t="shared" ref="C31:J31" si="9">SUM(C30)</f>
        <v>9900</v>
      </c>
      <c r="D31" s="146">
        <f t="shared" si="9"/>
        <v>12000</v>
      </c>
      <c r="E31" s="146">
        <f t="shared" si="9"/>
        <v>21900</v>
      </c>
      <c r="F31" s="146">
        <f t="shared" si="9"/>
        <v>8800</v>
      </c>
      <c r="G31" s="146">
        <f t="shared" si="9"/>
        <v>13200</v>
      </c>
      <c r="H31" s="164">
        <f t="shared" si="9"/>
        <v>22000</v>
      </c>
      <c r="I31" s="146">
        <f t="shared" si="9"/>
        <v>29520</v>
      </c>
      <c r="J31" s="146">
        <f t="shared" si="9"/>
        <v>44280</v>
      </c>
      <c r="K31" s="164">
        <f>SUM(I31:J31)</f>
        <v>73800</v>
      </c>
      <c r="L31" s="153">
        <f>SUM(L30)</f>
        <v>29520</v>
      </c>
      <c r="M31" s="153">
        <f t="shared" ref="M31:Q31" si="10">SUM(M30)</f>
        <v>44280</v>
      </c>
      <c r="N31" s="153">
        <f t="shared" si="10"/>
        <v>73800</v>
      </c>
      <c r="O31" s="153">
        <f t="shared" si="10"/>
        <v>24734</v>
      </c>
      <c r="P31" s="153">
        <f t="shared" si="10"/>
        <v>37101</v>
      </c>
      <c r="Q31" s="153">
        <f t="shared" si="10"/>
        <v>61835</v>
      </c>
      <c r="R31" s="153">
        <f t="shared" ref="R31:T31" si="11">SUM(R30)</f>
        <v>24734</v>
      </c>
      <c r="S31" s="154">
        <f t="shared" si="11"/>
        <v>37101</v>
      </c>
      <c r="T31" s="154">
        <f t="shared" si="11"/>
        <v>61835</v>
      </c>
      <c r="U31" s="154">
        <f t="shared" ref="U31:V31" si="12">SUM(U30)</f>
        <v>24734</v>
      </c>
      <c r="V31" s="154">
        <f t="shared" si="12"/>
        <v>37101</v>
      </c>
      <c r="W31" s="154">
        <f>SUM(U31:V31)</f>
        <v>61835</v>
      </c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55"/>
      <c r="BY31" s="255"/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255"/>
      <c r="CR31" s="255"/>
      <c r="CS31" s="255"/>
      <c r="CT31" s="255"/>
      <c r="CU31" s="255"/>
      <c r="CV31" s="255"/>
      <c r="CW31" s="255"/>
      <c r="CX31" s="255"/>
    </row>
    <row r="32" spans="1:102" ht="18">
      <c r="A32" s="13">
        <v>6</v>
      </c>
      <c r="B32" s="7" t="s">
        <v>2005</v>
      </c>
      <c r="C32" s="21"/>
      <c r="D32" s="21"/>
      <c r="E32" s="21"/>
      <c r="F32" s="21"/>
      <c r="G32" s="21"/>
      <c r="H32" s="277"/>
      <c r="I32" s="21"/>
      <c r="J32" s="21"/>
      <c r="K32" s="277"/>
      <c r="L32" s="18"/>
      <c r="M32" s="18"/>
      <c r="O32" s="10"/>
      <c r="P32" s="10"/>
      <c r="Q32" s="18"/>
      <c r="R32" s="10"/>
      <c r="S32" s="105"/>
      <c r="T32" s="107"/>
      <c r="U32" s="105"/>
      <c r="V32" s="105"/>
      <c r="W32" s="107"/>
    </row>
    <row r="33" spans="1:102" ht="18">
      <c r="A33" s="13">
        <v>1</v>
      </c>
      <c r="B33" s="5" t="s">
        <v>2006</v>
      </c>
      <c r="C33" s="21"/>
      <c r="D33" s="21"/>
      <c r="E33" s="21"/>
      <c r="F33" s="21"/>
      <c r="G33" s="21"/>
      <c r="H33" s="277"/>
      <c r="I33" s="21"/>
      <c r="J33" s="21"/>
      <c r="K33" s="277"/>
      <c r="L33" s="10">
        <v>0.03</v>
      </c>
      <c r="M33" s="10"/>
      <c r="N33" s="18">
        <f>SUM(L33:M33)</f>
        <v>0.03</v>
      </c>
      <c r="O33" s="18">
        <v>0.01</v>
      </c>
      <c r="P33" s="18"/>
      <c r="Q33" s="18">
        <v>0.01</v>
      </c>
      <c r="R33" s="18">
        <v>0.01</v>
      </c>
      <c r="S33" s="107">
        <v>0</v>
      </c>
      <c r="T33" s="107">
        <v>0.01</v>
      </c>
      <c r="U33" s="105">
        <v>0.01</v>
      </c>
      <c r="V33" s="107"/>
      <c r="W33" s="107">
        <f>SUM(U33:V33)</f>
        <v>0.01</v>
      </c>
    </row>
    <row r="34" spans="1:102" s="149" customFormat="1" ht="18">
      <c r="A34" s="144"/>
      <c r="B34" s="145" t="s">
        <v>2007</v>
      </c>
      <c r="C34" s="146"/>
      <c r="D34" s="146"/>
      <c r="E34" s="146"/>
      <c r="F34" s="146"/>
      <c r="G34" s="146"/>
      <c r="H34" s="164"/>
      <c r="I34" s="146"/>
      <c r="J34" s="146"/>
      <c r="K34" s="164"/>
      <c r="L34" s="153">
        <f>SUM(L33)</f>
        <v>0.03</v>
      </c>
      <c r="M34" s="153">
        <f t="shared" ref="M34:Q34" si="13">SUM(M33)</f>
        <v>0</v>
      </c>
      <c r="N34" s="153">
        <f t="shared" si="13"/>
        <v>0.03</v>
      </c>
      <c r="O34" s="153">
        <f t="shared" si="13"/>
        <v>0.01</v>
      </c>
      <c r="P34" s="153">
        <f t="shared" si="13"/>
        <v>0</v>
      </c>
      <c r="Q34" s="153">
        <f t="shared" si="13"/>
        <v>0.01</v>
      </c>
      <c r="R34" s="153">
        <f t="shared" ref="R34:S34" si="14">SUM(R33)</f>
        <v>0.01</v>
      </c>
      <c r="S34" s="154">
        <f t="shared" si="14"/>
        <v>0</v>
      </c>
      <c r="T34" s="154">
        <f>SUM(T33)</f>
        <v>0.01</v>
      </c>
      <c r="U34" s="154">
        <f>SUM(U33)</f>
        <v>0.01</v>
      </c>
      <c r="V34" s="154"/>
      <c r="W34" s="154">
        <f>SUM(U34:V34)</f>
        <v>0.01</v>
      </c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255"/>
      <c r="BY34" s="255"/>
      <c r="BZ34" s="255"/>
      <c r="CA34" s="255"/>
      <c r="CB34" s="255"/>
      <c r="CC34" s="255"/>
      <c r="CD34" s="255"/>
      <c r="CE34" s="255"/>
      <c r="CF34" s="255"/>
      <c r="CG34" s="255"/>
      <c r="CH34" s="255"/>
      <c r="CI34" s="255"/>
      <c r="CJ34" s="255"/>
      <c r="CK34" s="255"/>
      <c r="CL34" s="255"/>
      <c r="CM34" s="255"/>
      <c r="CN34" s="255"/>
      <c r="CO34" s="255"/>
      <c r="CP34" s="255"/>
      <c r="CQ34" s="255"/>
      <c r="CR34" s="255"/>
      <c r="CS34" s="255"/>
      <c r="CT34" s="255"/>
      <c r="CU34" s="255"/>
      <c r="CV34" s="255"/>
      <c r="CW34" s="255"/>
      <c r="CX34" s="255"/>
    </row>
    <row r="35" spans="1:102" ht="18">
      <c r="A35" s="17">
        <v>6</v>
      </c>
      <c r="B35" s="7" t="s">
        <v>257</v>
      </c>
      <c r="C35" s="21"/>
      <c r="D35" s="21"/>
      <c r="E35" s="21"/>
      <c r="F35" s="21"/>
      <c r="G35" s="21"/>
      <c r="H35" s="277"/>
      <c r="I35" s="21"/>
      <c r="J35" s="21"/>
      <c r="K35" s="277"/>
      <c r="L35" s="10"/>
      <c r="M35" s="10"/>
      <c r="O35" s="10"/>
      <c r="P35" s="10"/>
      <c r="Q35" s="18"/>
      <c r="R35" s="10"/>
      <c r="S35" s="105"/>
      <c r="T35" s="107"/>
      <c r="U35" s="105"/>
      <c r="V35" s="105"/>
      <c r="W35" s="107"/>
    </row>
    <row r="36" spans="1:102" ht="18">
      <c r="A36" s="13">
        <v>1</v>
      </c>
      <c r="B36" s="5" t="s">
        <v>258</v>
      </c>
      <c r="C36" s="21"/>
      <c r="D36" s="21"/>
      <c r="E36" s="21"/>
      <c r="F36" s="21"/>
      <c r="G36" s="21"/>
      <c r="H36" s="277"/>
      <c r="I36" s="20">
        <v>10000</v>
      </c>
      <c r="J36" s="20">
        <v>0</v>
      </c>
      <c r="K36" s="277">
        <f>SUM(I36:J36)</f>
        <v>10000</v>
      </c>
      <c r="L36" s="10">
        <v>0.03</v>
      </c>
      <c r="M36" s="10">
        <v>0</v>
      </c>
      <c r="N36" s="18">
        <f>SUM(L36:M36)</f>
        <v>0.03</v>
      </c>
      <c r="O36" s="18">
        <v>0.03</v>
      </c>
      <c r="P36" s="18"/>
      <c r="Q36" s="18">
        <v>0.03</v>
      </c>
      <c r="R36" s="18">
        <v>0.03</v>
      </c>
      <c r="S36" s="107">
        <v>0</v>
      </c>
      <c r="T36" s="107">
        <v>0.03</v>
      </c>
      <c r="U36" s="105">
        <v>0.03</v>
      </c>
      <c r="V36" s="107"/>
      <c r="W36" s="107">
        <f>SUM(U36:V36)</f>
        <v>0.03</v>
      </c>
    </row>
    <row r="37" spans="1:102" s="149" customFormat="1" ht="18">
      <c r="A37" s="144"/>
      <c r="B37" s="145" t="s">
        <v>248</v>
      </c>
      <c r="C37" s="146"/>
      <c r="D37" s="146"/>
      <c r="E37" s="146"/>
      <c r="F37" s="146"/>
      <c r="G37" s="146"/>
      <c r="H37" s="164"/>
      <c r="I37" s="146">
        <f>SUM(I36)</f>
        <v>10000</v>
      </c>
      <c r="J37" s="146">
        <f>SUM(J36)</f>
        <v>0</v>
      </c>
      <c r="K37" s="164">
        <f>SUM(I37:J37)</f>
        <v>10000</v>
      </c>
      <c r="L37" s="153">
        <f>SUM(L36)</f>
        <v>0.03</v>
      </c>
      <c r="M37" s="153">
        <f t="shared" ref="M37:Q37" si="15">SUM(M36)</f>
        <v>0</v>
      </c>
      <c r="N37" s="153">
        <f t="shared" si="15"/>
        <v>0.03</v>
      </c>
      <c r="O37" s="153">
        <f t="shared" si="15"/>
        <v>0.03</v>
      </c>
      <c r="P37" s="153">
        <f t="shared" si="15"/>
        <v>0</v>
      </c>
      <c r="Q37" s="153">
        <f t="shared" si="15"/>
        <v>0.03</v>
      </c>
      <c r="R37" s="153">
        <f t="shared" ref="R37:T37" si="16">SUM(R36)</f>
        <v>0.03</v>
      </c>
      <c r="S37" s="154">
        <f t="shared" si="16"/>
        <v>0</v>
      </c>
      <c r="T37" s="154">
        <f t="shared" si="16"/>
        <v>0.03</v>
      </c>
      <c r="U37" s="154">
        <f>SUM(U36)</f>
        <v>0.03</v>
      </c>
      <c r="V37" s="154"/>
      <c r="W37" s="154">
        <f>SUM(U37:V37)</f>
        <v>0.03</v>
      </c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  <c r="CB37" s="255"/>
      <c r="CC37" s="255"/>
      <c r="CD37" s="255"/>
      <c r="CE37" s="255"/>
      <c r="CF37" s="255"/>
      <c r="CG37" s="255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  <c r="CR37" s="255"/>
      <c r="CS37" s="255"/>
      <c r="CT37" s="255"/>
      <c r="CU37" s="255"/>
      <c r="CV37" s="255"/>
      <c r="CW37" s="255"/>
      <c r="CX37" s="255"/>
    </row>
    <row r="38" spans="1:102" ht="18">
      <c r="A38" s="17">
        <v>7</v>
      </c>
      <c r="B38" s="7" t="s">
        <v>259</v>
      </c>
      <c r="C38" s="8"/>
      <c r="D38" s="8"/>
      <c r="E38" s="9"/>
      <c r="F38" s="2"/>
      <c r="G38" s="2"/>
      <c r="H38" s="3"/>
      <c r="I38" s="10"/>
      <c r="J38" s="10"/>
      <c r="L38" s="10"/>
      <c r="M38" s="10"/>
      <c r="O38" s="10"/>
      <c r="P38" s="10"/>
      <c r="Q38" s="18"/>
      <c r="R38" s="10"/>
      <c r="S38" s="105"/>
      <c r="T38" s="107"/>
      <c r="U38" s="105"/>
      <c r="V38" s="105"/>
      <c r="W38" s="107"/>
    </row>
    <row r="39" spans="1:102" ht="18">
      <c r="A39" s="13">
        <v>1</v>
      </c>
      <c r="B39" s="5" t="s">
        <v>260</v>
      </c>
      <c r="C39" s="8">
        <v>1372.1</v>
      </c>
      <c r="D39" s="8">
        <v>1258.3599999999999</v>
      </c>
      <c r="E39" s="9">
        <f>SUM(C39:D39)</f>
        <v>2630.46</v>
      </c>
      <c r="F39" s="2">
        <v>1431.54</v>
      </c>
      <c r="G39" s="2">
        <v>1266.04</v>
      </c>
      <c r="H39" s="3">
        <f>F39+G39</f>
        <v>2697.58</v>
      </c>
      <c r="I39" s="10">
        <v>3187.58</v>
      </c>
      <c r="J39" s="10">
        <v>0</v>
      </c>
      <c r="K39" s="213">
        <f>SUM(I39:J39)</f>
        <v>3187.58</v>
      </c>
      <c r="L39" s="10">
        <v>0.4</v>
      </c>
      <c r="M39" s="10"/>
      <c r="N39" s="18">
        <f>SUM(L39:M39)</f>
        <v>0.4</v>
      </c>
      <c r="O39" s="10">
        <v>4855.76</v>
      </c>
      <c r="P39" s="18"/>
      <c r="Q39" s="18">
        <v>4855.76</v>
      </c>
      <c r="R39" s="10">
        <v>4855.76</v>
      </c>
      <c r="S39" s="107">
        <v>0</v>
      </c>
      <c r="T39" s="107">
        <v>4855.76</v>
      </c>
      <c r="U39" s="105">
        <v>4912.74</v>
      </c>
      <c r="V39" s="107"/>
      <c r="W39" s="107">
        <f>SUM(U39:V39)</f>
        <v>4912.74</v>
      </c>
    </row>
    <row r="40" spans="1:102" s="149" customFormat="1" ht="18">
      <c r="A40" s="144"/>
      <c r="B40" s="145" t="s">
        <v>8</v>
      </c>
      <c r="C40" s="148">
        <f t="shared" ref="C40:J40" si="17">SUM(C39)</f>
        <v>1372.1</v>
      </c>
      <c r="D40" s="148">
        <f t="shared" si="17"/>
        <v>1258.3599999999999</v>
      </c>
      <c r="E40" s="148">
        <f t="shared" si="17"/>
        <v>2630.46</v>
      </c>
      <c r="F40" s="148">
        <f t="shared" si="17"/>
        <v>1431.54</v>
      </c>
      <c r="G40" s="148">
        <f t="shared" si="17"/>
        <v>1266.04</v>
      </c>
      <c r="H40" s="165">
        <f t="shared" si="17"/>
        <v>2697.58</v>
      </c>
      <c r="I40" s="148">
        <f t="shared" si="17"/>
        <v>3187.58</v>
      </c>
      <c r="J40" s="148">
        <f t="shared" si="17"/>
        <v>0</v>
      </c>
      <c r="K40" s="165">
        <f>SUM(I40:J40)</f>
        <v>3187.58</v>
      </c>
      <c r="L40" s="153">
        <f t="shared" ref="L40:Q40" si="18">SUM(L39)</f>
        <v>0.4</v>
      </c>
      <c r="M40" s="153">
        <f t="shared" si="18"/>
        <v>0</v>
      </c>
      <c r="N40" s="153">
        <f t="shared" si="18"/>
        <v>0.4</v>
      </c>
      <c r="O40" s="153">
        <f t="shared" si="18"/>
        <v>4855.76</v>
      </c>
      <c r="P40" s="153">
        <f t="shared" si="18"/>
        <v>0</v>
      </c>
      <c r="Q40" s="153">
        <f t="shared" si="18"/>
        <v>4855.76</v>
      </c>
      <c r="R40" s="153">
        <f t="shared" ref="R40:T40" si="19">SUM(R39)</f>
        <v>4855.76</v>
      </c>
      <c r="S40" s="154">
        <f t="shared" si="19"/>
        <v>0</v>
      </c>
      <c r="T40" s="154">
        <f t="shared" si="19"/>
        <v>4855.76</v>
      </c>
      <c r="U40" s="154">
        <f>SUM(U39)</f>
        <v>4912.74</v>
      </c>
      <c r="V40" s="154"/>
      <c r="W40" s="154">
        <f>SUM(U40:V40)</f>
        <v>4912.74</v>
      </c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255"/>
      <c r="CL40" s="255"/>
      <c r="CM40" s="255"/>
      <c r="CN40" s="255"/>
      <c r="CO40" s="255"/>
      <c r="CP40" s="255"/>
      <c r="CQ40" s="255"/>
      <c r="CR40" s="255"/>
      <c r="CS40" s="255"/>
      <c r="CT40" s="255"/>
      <c r="CU40" s="255"/>
      <c r="CV40" s="255"/>
      <c r="CW40" s="255"/>
      <c r="CX40" s="255"/>
    </row>
    <row r="41" spans="1:102" ht="18">
      <c r="A41" s="17">
        <v>8</v>
      </c>
      <c r="B41" s="7" t="s">
        <v>261</v>
      </c>
      <c r="C41" s="8"/>
      <c r="D41" s="8"/>
      <c r="E41" s="9"/>
      <c r="F41" s="2"/>
      <c r="G41" s="2"/>
      <c r="H41" s="3"/>
      <c r="I41" s="10"/>
      <c r="J41" s="10"/>
      <c r="L41" s="10"/>
      <c r="M41" s="10"/>
      <c r="O41" s="10"/>
      <c r="P41" s="10"/>
      <c r="Q41" s="18"/>
      <c r="R41" s="10"/>
      <c r="S41" s="105"/>
      <c r="T41" s="107"/>
      <c r="U41" s="105"/>
      <c r="V41" s="105"/>
      <c r="W41" s="107"/>
    </row>
    <row r="42" spans="1:102" ht="18">
      <c r="A42" s="13">
        <v>1</v>
      </c>
      <c r="B42" s="5" t="s">
        <v>262</v>
      </c>
      <c r="C42" s="20">
        <v>102600</v>
      </c>
      <c r="D42" s="20">
        <v>153900</v>
      </c>
      <c r="E42" s="21">
        <f>SUM(C42:D42)</f>
        <v>256500</v>
      </c>
      <c r="F42" s="2">
        <v>210000</v>
      </c>
      <c r="G42" s="2">
        <v>160000</v>
      </c>
      <c r="H42" s="3">
        <f>F42+G42</f>
        <v>370000</v>
      </c>
      <c r="I42" s="10">
        <v>285844.32</v>
      </c>
      <c r="J42" s="10">
        <v>428766.48</v>
      </c>
      <c r="K42" s="213">
        <f>SUM(I42:J42)</f>
        <v>714610.8</v>
      </c>
      <c r="L42" s="10">
        <v>40000</v>
      </c>
      <c r="M42" s="10">
        <v>60000</v>
      </c>
      <c r="N42" s="18">
        <f>SUM(L42:M42)</f>
        <v>100000</v>
      </c>
      <c r="O42" s="18">
        <v>0.04</v>
      </c>
      <c r="P42" s="18">
        <v>0.04</v>
      </c>
      <c r="Q42" s="18">
        <v>0.08</v>
      </c>
      <c r="R42" s="18">
        <v>513.36</v>
      </c>
      <c r="S42" s="107">
        <v>770.03</v>
      </c>
      <c r="T42" s="107">
        <f>SUM(R42:S42)</f>
        <v>1283.3899999999999</v>
      </c>
      <c r="U42" s="107">
        <v>92851.99</v>
      </c>
      <c r="V42" s="107">
        <v>132622.41</v>
      </c>
      <c r="W42" s="107">
        <f>SUM(U42:V42)</f>
        <v>225474.40000000002</v>
      </c>
    </row>
    <row r="43" spans="1:102" ht="18">
      <c r="A43" s="13">
        <v>2</v>
      </c>
      <c r="B43" s="5" t="s">
        <v>2179</v>
      </c>
      <c r="C43" s="20"/>
      <c r="D43" s="20"/>
      <c r="E43" s="21"/>
      <c r="F43" s="2"/>
      <c r="G43" s="2"/>
      <c r="H43" s="3"/>
      <c r="I43" s="10"/>
      <c r="J43" s="10"/>
      <c r="L43" s="10"/>
      <c r="M43" s="10"/>
      <c r="O43" s="10">
        <v>4000</v>
      </c>
      <c r="P43" s="10">
        <v>6000</v>
      </c>
      <c r="Q43" s="18">
        <v>10000</v>
      </c>
      <c r="R43" s="10">
        <v>4000</v>
      </c>
      <c r="S43" s="105">
        <v>6000</v>
      </c>
      <c r="T43" s="107">
        <f>SUM(R43:S43)</f>
        <v>10000</v>
      </c>
      <c r="U43" s="105">
        <v>5840.45</v>
      </c>
      <c r="V43" s="105">
        <v>8760.68</v>
      </c>
      <c r="W43" s="107">
        <f>SUM(U43:V43)</f>
        <v>14601.130000000001</v>
      </c>
    </row>
    <row r="44" spans="1:102" s="149" customFormat="1" ht="18">
      <c r="A44" s="144"/>
      <c r="B44" s="145" t="s">
        <v>9</v>
      </c>
      <c r="C44" s="146">
        <f t="shared" ref="C44:J44" si="20">SUM(C42)</f>
        <v>102600</v>
      </c>
      <c r="D44" s="146">
        <f t="shared" si="20"/>
        <v>153900</v>
      </c>
      <c r="E44" s="146">
        <f t="shared" si="20"/>
        <v>256500</v>
      </c>
      <c r="F44" s="146">
        <f t="shared" si="20"/>
        <v>210000</v>
      </c>
      <c r="G44" s="146">
        <f t="shared" si="20"/>
        <v>160000</v>
      </c>
      <c r="H44" s="164">
        <f t="shared" si="20"/>
        <v>370000</v>
      </c>
      <c r="I44" s="146">
        <f t="shared" si="20"/>
        <v>285844.32</v>
      </c>
      <c r="J44" s="146">
        <f t="shared" si="20"/>
        <v>428766.48</v>
      </c>
      <c r="K44" s="164">
        <f>SUM(I44:J44)</f>
        <v>714610.8</v>
      </c>
      <c r="L44" s="153">
        <f>SUM(L42:L43)</f>
        <v>40000</v>
      </c>
      <c r="M44" s="153">
        <f t="shared" ref="M44:Q44" si="21">SUM(M42:M43)</f>
        <v>60000</v>
      </c>
      <c r="N44" s="153">
        <f t="shared" si="21"/>
        <v>100000</v>
      </c>
      <c r="O44" s="153">
        <f t="shared" si="21"/>
        <v>4000.04</v>
      </c>
      <c r="P44" s="153">
        <f t="shared" si="21"/>
        <v>6000.04</v>
      </c>
      <c r="Q44" s="153">
        <f t="shared" si="21"/>
        <v>10000.08</v>
      </c>
      <c r="R44" s="153">
        <f t="shared" ref="R44:T44" si="22">SUM(R42:R43)</f>
        <v>4513.3599999999997</v>
      </c>
      <c r="S44" s="154">
        <f t="shared" si="22"/>
        <v>6770.03</v>
      </c>
      <c r="T44" s="154">
        <f t="shared" si="22"/>
        <v>11283.39</v>
      </c>
      <c r="U44" s="154">
        <f>SUM(U42:U43)</f>
        <v>98692.44</v>
      </c>
      <c r="V44" s="154">
        <f>SUM(V42:V43)</f>
        <v>141383.09</v>
      </c>
      <c r="W44" s="154">
        <f>SUM(U44:V44)</f>
        <v>240075.53</v>
      </c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5"/>
    </row>
    <row r="45" spans="1:102" ht="18">
      <c r="A45" s="13">
        <v>9</v>
      </c>
      <c r="B45" s="7" t="s">
        <v>2180</v>
      </c>
      <c r="C45" s="21"/>
      <c r="D45" s="21"/>
      <c r="E45" s="21"/>
      <c r="F45" s="21"/>
      <c r="G45" s="21"/>
      <c r="H45" s="277"/>
      <c r="I45" s="21"/>
      <c r="J45" s="21"/>
      <c r="K45" s="277"/>
      <c r="L45" s="18"/>
      <c r="M45" s="18"/>
      <c r="O45" s="18"/>
      <c r="P45" s="18"/>
      <c r="Q45" s="18"/>
      <c r="R45" s="18"/>
      <c r="S45" s="107"/>
      <c r="T45" s="107"/>
      <c r="U45" s="107"/>
      <c r="V45" s="107"/>
      <c r="W45" s="107"/>
    </row>
    <row r="46" spans="1:102" ht="18">
      <c r="A46" s="13">
        <v>1</v>
      </c>
      <c r="B46" s="5" t="s">
        <v>2439</v>
      </c>
      <c r="C46" s="21"/>
      <c r="D46" s="21"/>
      <c r="E46" s="21"/>
      <c r="F46" s="21"/>
      <c r="G46" s="21"/>
      <c r="H46" s="277"/>
      <c r="I46" s="21"/>
      <c r="J46" s="21"/>
      <c r="K46" s="277"/>
      <c r="L46" s="18"/>
      <c r="M46" s="18"/>
      <c r="O46" s="18"/>
      <c r="P46" s="18"/>
      <c r="Q46" s="18"/>
      <c r="R46" s="18"/>
      <c r="S46" s="107"/>
      <c r="T46" s="107"/>
      <c r="U46" s="105">
        <v>486</v>
      </c>
      <c r="V46" s="107"/>
      <c r="W46" s="107">
        <f>SUM(U46:V46)</f>
        <v>486</v>
      </c>
    </row>
    <row r="47" spans="1:102" ht="18">
      <c r="A47" s="13">
        <v>2</v>
      </c>
      <c r="B47" s="5" t="s">
        <v>2588</v>
      </c>
      <c r="C47" s="21"/>
      <c r="D47" s="21"/>
      <c r="E47" s="21"/>
      <c r="F47" s="21"/>
      <c r="G47" s="21"/>
      <c r="H47" s="277"/>
      <c r="I47" s="21"/>
      <c r="J47" s="21"/>
      <c r="K47" s="277"/>
      <c r="L47" s="18"/>
      <c r="M47" s="18"/>
      <c r="O47" s="10">
        <v>148.01</v>
      </c>
      <c r="P47" s="10">
        <v>222.01</v>
      </c>
      <c r="Q47" s="18">
        <v>370.02</v>
      </c>
      <c r="R47" s="10">
        <v>148.01</v>
      </c>
      <c r="S47" s="105">
        <v>222.01</v>
      </c>
      <c r="T47" s="107">
        <v>370.02</v>
      </c>
      <c r="U47" s="105">
        <v>100.01</v>
      </c>
      <c r="V47" s="105">
        <v>150.01</v>
      </c>
      <c r="W47" s="107">
        <f>SUM(U47:V47)</f>
        <v>250.01999999999998</v>
      </c>
    </row>
    <row r="48" spans="1:102" s="155" customFormat="1" ht="18">
      <c r="A48" s="152"/>
      <c r="B48" s="145" t="s">
        <v>2181</v>
      </c>
      <c r="C48" s="146"/>
      <c r="D48" s="146"/>
      <c r="E48" s="146"/>
      <c r="F48" s="146"/>
      <c r="G48" s="146"/>
      <c r="H48" s="164"/>
      <c r="I48" s="146"/>
      <c r="J48" s="146"/>
      <c r="K48" s="164"/>
      <c r="L48" s="153"/>
      <c r="M48" s="153"/>
      <c r="N48" s="153"/>
      <c r="O48" s="153">
        <f>SUM(O47)</f>
        <v>148.01</v>
      </c>
      <c r="P48" s="153">
        <f t="shared" ref="P48:Q48" si="23">SUM(P47)</f>
        <v>222.01</v>
      </c>
      <c r="Q48" s="153">
        <f t="shared" si="23"/>
        <v>370.02</v>
      </c>
      <c r="R48" s="153">
        <f>SUM(R47)</f>
        <v>148.01</v>
      </c>
      <c r="S48" s="154">
        <f t="shared" ref="S48:T48" si="24">SUM(S47)</f>
        <v>222.01</v>
      </c>
      <c r="T48" s="154">
        <f t="shared" si="24"/>
        <v>370.02</v>
      </c>
      <c r="U48" s="154">
        <f>SUM(U46:U47)</f>
        <v>586.01</v>
      </c>
      <c r="V48" s="154">
        <f>SUM(V46:V47)</f>
        <v>150.01</v>
      </c>
      <c r="W48" s="154">
        <f>SUM(U48:V48)</f>
        <v>736.02</v>
      </c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7"/>
      <c r="BQ48" s="257"/>
      <c r="BR48" s="257"/>
      <c r="BS48" s="257"/>
      <c r="BT48" s="257"/>
      <c r="BU48" s="257"/>
      <c r="BV48" s="257"/>
      <c r="BW48" s="257"/>
      <c r="BX48" s="257"/>
      <c r="BY48" s="257"/>
      <c r="BZ48" s="257"/>
      <c r="CA48" s="257"/>
      <c r="CB48" s="257"/>
      <c r="CC48" s="257"/>
      <c r="CD48" s="257"/>
      <c r="CE48" s="257"/>
      <c r="CF48" s="257"/>
      <c r="CG48" s="257"/>
      <c r="CH48" s="257"/>
      <c r="CI48" s="257"/>
      <c r="CJ48" s="257"/>
      <c r="CK48" s="257"/>
      <c r="CL48" s="257"/>
      <c r="CM48" s="257"/>
      <c r="CN48" s="257"/>
      <c r="CO48" s="257"/>
      <c r="CP48" s="257"/>
      <c r="CQ48" s="257"/>
      <c r="CR48" s="257"/>
      <c r="CS48" s="257"/>
      <c r="CT48" s="257"/>
      <c r="CU48" s="257"/>
      <c r="CV48" s="257"/>
      <c r="CW48" s="257"/>
      <c r="CX48" s="257"/>
    </row>
    <row r="49" spans="1:102" ht="18">
      <c r="A49" s="17">
        <v>10</v>
      </c>
      <c r="B49" s="7" t="s">
        <v>263</v>
      </c>
      <c r="C49" s="8"/>
      <c r="D49" s="8"/>
      <c r="E49" s="9"/>
      <c r="F49" s="2"/>
      <c r="G49" s="2"/>
      <c r="H49" s="3"/>
      <c r="I49" s="10"/>
      <c r="J49" s="10"/>
      <c r="L49" s="10"/>
      <c r="M49" s="10"/>
      <c r="O49" s="10"/>
      <c r="P49" s="10"/>
      <c r="Q49" s="18"/>
      <c r="R49" s="10"/>
      <c r="S49" s="105"/>
      <c r="T49" s="107"/>
      <c r="U49" s="105"/>
      <c r="V49" s="105"/>
      <c r="W49" s="107"/>
    </row>
    <row r="50" spans="1:102" ht="18">
      <c r="A50" s="13">
        <v>1</v>
      </c>
      <c r="B50" s="5" t="s">
        <v>264</v>
      </c>
      <c r="C50" s="8">
        <v>4.5</v>
      </c>
      <c r="D50" s="8"/>
      <c r="E50" s="9">
        <f>SUM(C50:D50)</f>
        <v>4.5</v>
      </c>
      <c r="F50" s="2">
        <v>0.5</v>
      </c>
      <c r="G50" s="2">
        <v>0</v>
      </c>
      <c r="H50" s="3">
        <f>F50+G50</f>
        <v>0.5</v>
      </c>
      <c r="I50" s="10">
        <v>1</v>
      </c>
      <c r="J50" s="10">
        <v>0</v>
      </c>
      <c r="K50" s="213">
        <f>SUM(I50:J50)</f>
        <v>1</v>
      </c>
      <c r="L50" s="10">
        <v>1</v>
      </c>
      <c r="M50" s="10">
        <v>0</v>
      </c>
      <c r="N50" s="18">
        <f>SUM(L50:M50)</f>
        <v>1</v>
      </c>
      <c r="O50" s="18">
        <v>2</v>
      </c>
      <c r="P50" s="18"/>
      <c r="Q50" s="18">
        <v>2</v>
      </c>
      <c r="R50" s="18">
        <v>2</v>
      </c>
      <c r="S50" s="107">
        <v>0</v>
      </c>
      <c r="T50" s="107">
        <v>2</v>
      </c>
      <c r="U50" s="107">
        <v>1</v>
      </c>
      <c r="V50" s="107">
        <v>0</v>
      </c>
      <c r="W50" s="107">
        <f>SUM(U50:V50)</f>
        <v>1</v>
      </c>
    </row>
    <row r="51" spans="1:102" ht="18">
      <c r="A51" s="13">
        <v>2</v>
      </c>
      <c r="B51" s="5" t="s">
        <v>265</v>
      </c>
      <c r="C51" s="8">
        <v>500.01</v>
      </c>
      <c r="D51" s="8"/>
      <c r="E51" s="9">
        <f>SUM(C51:D51)</f>
        <v>500.01</v>
      </c>
      <c r="F51" s="2">
        <v>500.01</v>
      </c>
      <c r="G51" s="2">
        <v>0</v>
      </c>
      <c r="H51" s="3">
        <f>F51+G51</f>
        <v>500.01</v>
      </c>
      <c r="I51" s="10">
        <v>500.01</v>
      </c>
      <c r="J51" s="10">
        <v>0</v>
      </c>
      <c r="K51" s="213">
        <f>SUM(I51:J51)</f>
        <v>500.01</v>
      </c>
      <c r="L51" s="10">
        <v>500.01</v>
      </c>
      <c r="M51" s="10">
        <v>0</v>
      </c>
      <c r="N51" s="18">
        <f>SUM(L51:M51)</f>
        <v>500.01</v>
      </c>
      <c r="O51" s="10">
        <v>500.01</v>
      </c>
      <c r="P51" s="10"/>
      <c r="Q51" s="18">
        <v>500.01</v>
      </c>
      <c r="R51" s="10">
        <v>500.01</v>
      </c>
      <c r="S51" s="105">
        <v>0</v>
      </c>
      <c r="T51" s="107">
        <v>500.01</v>
      </c>
      <c r="U51" s="105">
        <v>200.01</v>
      </c>
      <c r="V51" s="105">
        <v>0</v>
      </c>
      <c r="W51" s="107">
        <f>SUM(U51:V51)</f>
        <v>200.01</v>
      </c>
    </row>
    <row r="52" spans="1:102" s="155" customFormat="1" ht="18">
      <c r="A52" s="152"/>
      <c r="B52" s="145" t="s">
        <v>10</v>
      </c>
      <c r="C52" s="148">
        <f t="shared" ref="C52:J52" si="25">SUM(C50:C51)</f>
        <v>504.51</v>
      </c>
      <c r="D52" s="148">
        <f t="shared" si="25"/>
        <v>0</v>
      </c>
      <c r="E52" s="148">
        <f t="shared" si="25"/>
        <v>504.51</v>
      </c>
      <c r="F52" s="148">
        <f t="shared" si="25"/>
        <v>500.51</v>
      </c>
      <c r="G52" s="148">
        <f t="shared" si="25"/>
        <v>0</v>
      </c>
      <c r="H52" s="165">
        <f t="shared" si="25"/>
        <v>500.51</v>
      </c>
      <c r="I52" s="153">
        <f t="shared" si="25"/>
        <v>501.01</v>
      </c>
      <c r="J52" s="153">
        <f t="shared" si="25"/>
        <v>0</v>
      </c>
      <c r="K52" s="282">
        <f>SUM(I52:J52)</f>
        <v>501.01</v>
      </c>
      <c r="L52" s="153">
        <f t="shared" ref="L52:Q52" si="26">SUM(L50:L51)</f>
        <v>501.01</v>
      </c>
      <c r="M52" s="153">
        <f t="shared" si="26"/>
        <v>0</v>
      </c>
      <c r="N52" s="153">
        <f t="shared" si="26"/>
        <v>501.01</v>
      </c>
      <c r="O52" s="153">
        <f t="shared" si="26"/>
        <v>502.01</v>
      </c>
      <c r="P52" s="153">
        <f t="shared" si="26"/>
        <v>0</v>
      </c>
      <c r="Q52" s="153">
        <f t="shared" si="26"/>
        <v>502.01</v>
      </c>
      <c r="R52" s="153">
        <f t="shared" ref="R52:T52" si="27">SUM(R50:R51)</f>
        <v>502.01</v>
      </c>
      <c r="S52" s="154">
        <f t="shared" si="27"/>
        <v>0</v>
      </c>
      <c r="T52" s="154">
        <f t="shared" si="27"/>
        <v>502.01</v>
      </c>
      <c r="U52" s="154">
        <f t="shared" ref="U52" si="28">SUM(U50:U51)</f>
        <v>201.01</v>
      </c>
      <c r="V52" s="154">
        <f>SUM(V50:V51)</f>
        <v>0</v>
      </c>
      <c r="W52" s="154">
        <f>SUM(U52:V52)</f>
        <v>201.01</v>
      </c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7"/>
      <c r="BP52" s="257"/>
      <c r="BQ52" s="257"/>
      <c r="BR52" s="257"/>
      <c r="BS52" s="257"/>
      <c r="BT52" s="257"/>
      <c r="BU52" s="257"/>
      <c r="BV52" s="257"/>
      <c r="BW52" s="257"/>
      <c r="BX52" s="257"/>
      <c r="BY52" s="257"/>
      <c r="BZ52" s="257"/>
      <c r="CA52" s="257"/>
      <c r="CB52" s="257"/>
      <c r="CC52" s="257"/>
      <c r="CD52" s="257"/>
      <c r="CE52" s="257"/>
      <c r="CF52" s="257"/>
      <c r="CG52" s="257"/>
      <c r="CH52" s="257"/>
      <c r="CI52" s="257"/>
      <c r="CJ52" s="257"/>
      <c r="CK52" s="257"/>
      <c r="CL52" s="257"/>
      <c r="CM52" s="257"/>
      <c r="CN52" s="257"/>
      <c r="CO52" s="257"/>
      <c r="CP52" s="257"/>
      <c r="CQ52" s="257"/>
      <c r="CR52" s="257"/>
      <c r="CS52" s="257"/>
      <c r="CT52" s="257"/>
      <c r="CU52" s="257"/>
      <c r="CV52" s="257"/>
      <c r="CW52" s="257"/>
      <c r="CX52" s="257"/>
    </row>
    <row r="53" spans="1:102" ht="18">
      <c r="A53" s="17">
        <v>11</v>
      </c>
      <c r="B53" s="7" t="s">
        <v>266</v>
      </c>
      <c r="C53" s="9"/>
      <c r="D53" s="9"/>
      <c r="E53" s="9"/>
      <c r="F53" s="2"/>
      <c r="G53" s="2"/>
      <c r="H53" s="3"/>
      <c r="I53" s="10"/>
      <c r="J53" s="10"/>
      <c r="L53" s="10"/>
      <c r="M53" s="10"/>
      <c r="O53" s="10"/>
      <c r="P53" s="10"/>
      <c r="Q53" s="18"/>
      <c r="R53" s="10"/>
      <c r="S53" s="105"/>
      <c r="T53" s="107"/>
      <c r="U53" s="105"/>
      <c r="V53" s="105"/>
      <c r="W53" s="107"/>
    </row>
    <row r="54" spans="1:102" ht="18">
      <c r="A54" s="13">
        <v>1</v>
      </c>
      <c r="B54" s="5" t="s">
        <v>267</v>
      </c>
      <c r="C54" s="8"/>
      <c r="D54" s="8">
        <v>0.03</v>
      </c>
      <c r="E54" s="9">
        <f t="shared" ref="E54:E59" si="29">SUM(C54:D54)</f>
        <v>0.03</v>
      </c>
      <c r="F54" s="2">
        <v>0</v>
      </c>
      <c r="G54" s="2">
        <v>0.03</v>
      </c>
      <c r="H54" s="3">
        <f t="shared" ref="H54:H59" si="30">F54+G54</f>
        <v>0.03</v>
      </c>
      <c r="I54" s="10">
        <v>0</v>
      </c>
      <c r="J54" s="10">
        <v>79347</v>
      </c>
      <c r="K54" s="213">
        <f t="shared" ref="K54:K60" si="31">SUM(I54:J54)</f>
        <v>79347</v>
      </c>
      <c r="L54" s="10">
        <v>0</v>
      </c>
      <c r="M54" s="10">
        <v>0.03</v>
      </c>
      <c r="N54" s="18">
        <f t="shared" ref="N54:N59" si="32">SUM(L54:M54)</f>
        <v>0.03</v>
      </c>
      <c r="O54" s="10"/>
      <c r="P54" s="10"/>
      <c r="Q54" s="18"/>
      <c r="R54" s="10">
        <v>0</v>
      </c>
      <c r="S54" s="105">
        <v>0</v>
      </c>
      <c r="T54" s="107">
        <f>SUM(R54:S54)</f>
        <v>0</v>
      </c>
      <c r="U54" s="105"/>
      <c r="V54" s="105"/>
      <c r="W54" s="107">
        <f>SUM(U54:V54)</f>
        <v>0</v>
      </c>
    </row>
    <row r="55" spans="1:102" s="24" customFormat="1" ht="18">
      <c r="A55" s="13">
        <v>2</v>
      </c>
      <c r="B55" s="5" t="s">
        <v>268</v>
      </c>
      <c r="C55" s="8"/>
      <c r="D55" s="8">
        <v>0.03</v>
      </c>
      <c r="E55" s="9">
        <f t="shared" si="29"/>
        <v>0.03</v>
      </c>
      <c r="F55" s="2">
        <v>0</v>
      </c>
      <c r="G55" s="2">
        <v>0.03</v>
      </c>
      <c r="H55" s="3">
        <f t="shared" si="30"/>
        <v>0.03</v>
      </c>
      <c r="I55" s="18">
        <v>0</v>
      </c>
      <c r="J55" s="18">
        <v>0.03</v>
      </c>
      <c r="K55" s="213">
        <f t="shared" si="31"/>
        <v>0.03</v>
      </c>
      <c r="L55" s="10">
        <v>0</v>
      </c>
      <c r="M55" s="10">
        <v>0.03</v>
      </c>
      <c r="N55" s="18">
        <f t="shared" si="32"/>
        <v>0.03</v>
      </c>
      <c r="O55" s="10"/>
      <c r="P55" s="10"/>
      <c r="Q55" s="18"/>
      <c r="R55" s="10">
        <v>0</v>
      </c>
      <c r="S55" s="105">
        <v>0</v>
      </c>
      <c r="T55" s="107">
        <f t="shared" ref="T55:T59" si="33">SUM(R55:S55)</f>
        <v>0</v>
      </c>
      <c r="U55" s="105"/>
      <c r="V55" s="105"/>
      <c r="W55" s="107">
        <f t="shared" ref="W55:W59" si="34">SUM(U55:V55)</f>
        <v>0</v>
      </c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8"/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  <c r="CU55" s="258"/>
      <c r="CV55" s="258"/>
      <c r="CW55" s="258"/>
      <c r="CX55" s="258"/>
    </row>
    <row r="56" spans="1:102" ht="18">
      <c r="A56" s="13">
        <v>3</v>
      </c>
      <c r="B56" s="5" t="s">
        <v>269</v>
      </c>
      <c r="C56" s="8"/>
      <c r="D56" s="8">
        <v>0.09</v>
      </c>
      <c r="E56" s="9">
        <f t="shared" si="29"/>
        <v>0.09</v>
      </c>
      <c r="F56" s="2">
        <v>0</v>
      </c>
      <c r="G56" s="2">
        <v>171240</v>
      </c>
      <c r="H56" s="3">
        <f t="shared" si="30"/>
        <v>171240</v>
      </c>
      <c r="I56" s="10">
        <v>0</v>
      </c>
      <c r="J56" s="10">
        <v>0.09</v>
      </c>
      <c r="K56" s="213">
        <f t="shared" si="31"/>
        <v>0.09</v>
      </c>
      <c r="L56" s="10">
        <v>0</v>
      </c>
      <c r="M56" s="10">
        <v>179339.91</v>
      </c>
      <c r="N56" s="18">
        <f t="shared" si="32"/>
        <v>179339.91</v>
      </c>
      <c r="O56" s="10"/>
      <c r="P56" s="10"/>
      <c r="Q56" s="18"/>
      <c r="R56" s="10">
        <v>0</v>
      </c>
      <c r="S56" s="105">
        <v>0</v>
      </c>
      <c r="T56" s="107">
        <f t="shared" si="33"/>
        <v>0</v>
      </c>
      <c r="U56" s="105"/>
      <c r="V56" s="105"/>
      <c r="W56" s="107">
        <f t="shared" si="34"/>
        <v>0</v>
      </c>
    </row>
    <row r="57" spans="1:102" ht="18">
      <c r="A57" s="13">
        <v>4</v>
      </c>
      <c r="B57" s="5" t="s">
        <v>270</v>
      </c>
      <c r="C57" s="8"/>
      <c r="D57" s="8">
        <v>200000</v>
      </c>
      <c r="E57" s="9">
        <f t="shared" si="29"/>
        <v>200000</v>
      </c>
      <c r="F57" s="2">
        <v>0</v>
      </c>
      <c r="G57" s="2">
        <v>114160</v>
      </c>
      <c r="H57" s="3">
        <f t="shared" si="30"/>
        <v>114160</v>
      </c>
      <c r="I57" s="10">
        <v>0</v>
      </c>
      <c r="J57" s="10">
        <v>295700.02</v>
      </c>
      <c r="K57" s="213">
        <f t="shared" si="31"/>
        <v>295700.02</v>
      </c>
      <c r="L57" s="10">
        <v>0</v>
      </c>
      <c r="M57" s="10">
        <v>119560.09</v>
      </c>
      <c r="N57" s="18">
        <f t="shared" si="32"/>
        <v>119560.09</v>
      </c>
      <c r="O57" s="10"/>
      <c r="P57" s="10">
        <v>410000</v>
      </c>
      <c r="Q57" s="18">
        <v>410000</v>
      </c>
      <c r="R57" s="10">
        <v>0</v>
      </c>
      <c r="S57" s="105">
        <v>410000</v>
      </c>
      <c r="T57" s="107">
        <f t="shared" si="33"/>
        <v>410000</v>
      </c>
      <c r="U57" s="105"/>
      <c r="V57" s="105">
        <v>308700</v>
      </c>
      <c r="W57" s="107">
        <f t="shared" si="34"/>
        <v>308700</v>
      </c>
    </row>
    <row r="58" spans="1:102" ht="18">
      <c r="A58" s="13">
        <v>5</v>
      </c>
      <c r="B58" s="5" t="s">
        <v>1911</v>
      </c>
      <c r="C58" s="8">
        <v>42088</v>
      </c>
      <c r="D58" s="8"/>
      <c r="E58" s="9">
        <f t="shared" si="29"/>
        <v>42088</v>
      </c>
      <c r="F58" s="2">
        <v>40625</v>
      </c>
      <c r="G58" s="2">
        <v>0</v>
      </c>
      <c r="H58" s="3">
        <f>F58+G58</f>
        <v>40625</v>
      </c>
      <c r="I58" s="10">
        <v>36238</v>
      </c>
      <c r="J58" s="10">
        <v>0</v>
      </c>
      <c r="K58" s="213">
        <f t="shared" si="31"/>
        <v>36238</v>
      </c>
      <c r="L58" s="10">
        <v>34148</v>
      </c>
      <c r="M58" s="10">
        <v>0</v>
      </c>
      <c r="N58" s="18">
        <f t="shared" si="32"/>
        <v>34148</v>
      </c>
      <c r="O58" s="10">
        <v>31677</v>
      </c>
      <c r="P58" s="10"/>
      <c r="Q58" s="18">
        <v>31677</v>
      </c>
      <c r="R58" s="10">
        <v>31677</v>
      </c>
      <c r="S58" s="105">
        <v>0</v>
      </c>
      <c r="T58" s="107">
        <f t="shared" si="33"/>
        <v>31677</v>
      </c>
      <c r="U58" s="105">
        <v>29684</v>
      </c>
      <c r="V58" s="105"/>
      <c r="W58" s="107">
        <f t="shared" si="34"/>
        <v>29684</v>
      </c>
    </row>
    <row r="59" spans="1:102" ht="18">
      <c r="A59" s="13">
        <v>6</v>
      </c>
      <c r="B59" s="5" t="s">
        <v>271</v>
      </c>
      <c r="C59" s="8">
        <v>226793</v>
      </c>
      <c r="D59" s="8"/>
      <c r="E59" s="9">
        <f t="shared" si="29"/>
        <v>226793</v>
      </c>
      <c r="F59" s="2">
        <v>294200</v>
      </c>
      <c r="G59" s="2">
        <v>0</v>
      </c>
      <c r="H59" s="3">
        <f t="shared" si="30"/>
        <v>294200</v>
      </c>
      <c r="I59" s="10">
        <v>711300</v>
      </c>
      <c r="J59" s="10">
        <v>0</v>
      </c>
      <c r="K59" s="213">
        <f t="shared" si="31"/>
        <v>711300</v>
      </c>
      <c r="L59" s="10">
        <v>500000</v>
      </c>
      <c r="M59" s="10">
        <v>0</v>
      </c>
      <c r="N59" s="18">
        <f t="shared" si="32"/>
        <v>500000</v>
      </c>
      <c r="O59" s="10">
        <v>400000</v>
      </c>
      <c r="P59" s="10"/>
      <c r="Q59" s="18">
        <v>400000</v>
      </c>
      <c r="R59" s="10">
        <v>400000</v>
      </c>
      <c r="S59" s="105">
        <v>0</v>
      </c>
      <c r="T59" s="107">
        <f t="shared" si="33"/>
        <v>400000</v>
      </c>
      <c r="U59" s="105">
        <v>700000</v>
      </c>
      <c r="V59" s="105"/>
      <c r="W59" s="107">
        <f t="shared" si="34"/>
        <v>700000</v>
      </c>
    </row>
    <row r="60" spans="1:102" s="155" customFormat="1" ht="18">
      <c r="A60" s="152"/>
      <c r="B60" s="145" t="s">
        <v>11</v>
      </c>
      <c r="C60" s="148">
        <f t="shared" ref="C60:J60" si="35">SUM(C54:C59)</f>
        <v>268881</v>
      </c>
      <c r="D60" s="148">
        <f t="shared" si="35"/>
        <v>200000.15</v>
      </c>
      <c r="E60" s="148">
        <f t="shared" si="35"/>
        <v>468881.15</v>
      </c>
      <c r="F60" s="148">
        <f t="shared" si="35"/>
        <v>334825</v>
      </c>
      <c r="G60" s="148">
        <f t="shared" si="35"/>
        <v>285400.06</v>
      </c>
      <c r="H60" s="165">
        <f t="shared" si="35"/>
        <v>620225.06000000006</v>
      </c>
      <c r="I60" s="153">
        <f t="shared" si="35"/>
        <v>747538</v>
      </c>
      <c r="J60" s="153">
        <f t="shared" si="35"/>
        <v>375047.14</v>
      </c>
      <c r="K60" s="282">
        <f t="shared" si="31"/>
        <v>1122585.1400000001</v>
      </c>
      <c r="L60" s="153">
        <f>SUM(L54:L59)</f>
        <v>534148</v>
      </c>
      <c r="M60" s="153">
        <f t="shared" ref="M60:Q60" si="36">SUM(M54:M59)</f>
        <v>298900.06</v>
      </c>
      <c r="N60" s="153">
        <f t="shared" si="36"/>
        <v>833048.06</v>
      </c>
      <c r="O60" s="153">
        <f>SUM(O54:O59)</f>
        <v>431677</v>
      </c>
      <c r="P60" s="153">
        <f t="shared" si="36"/>
        <v>410000</v>
      </c>
      <c r="Q60" s="153">
        <f t="shared" si="36"/>
        <v>841677</v>
      </c>
      <c r="R60" s="153">
        <f>SUM(R54:R59)</f>
        <v>431677</v>
      </c>
      <c r="S60" s="154">
        <f t="shared" ref="S60:T60" si="37">SUM(S54:S59)</f>
        <v>410000</v>
      </c>
      <c r="T60" s="154">
        <f t="shared" si="37"/>
        <v>841677</v>
      </c>
      <c r="U60" s="154">
        <f>SUM(U54:U59)</f>
        <v>729684</v>
      </c>
      <c r="V60" s="154">
        <f t="shared" ref="V60:W60" si="38">SUM(V54:V59)</f>
        <v>308700</v>
      </c>
      <c r="W60" s="154">
        <f t="shared" si="38"/>
        <v>1038384</v>
      </c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  <c r="AY60" s="257"/>
      <c r="AZ60" s="257"/>
      <c r="BA60" s="257"/>
      <c r="BB60" s="257"/>
      <c r="BC60" s="257"/>
      <c r="BD60" s="257"/>
      <c r="BE60" s="257"/>
      <c r="BF60" s="257"/>
      <c r="BG60" s="257"/>
      <c r="BH60" s="257"/>
      <c r="BI60" s="257"/>
      <c r="BJ60" s="257"/>
      <c r="BK60" s="257"/>
      <c r="BL60" s="257"/>
      <c r="BM60" s="257"/>
      <c r="BN60" s="257"/>
      <c r="BO60" s="257"/>
      <c r="BP60" s="257"/>
      <c r="BQ60" s="257"/>
      <c r="BR60" s="257"/>
      <c r="BS60" s="257"/>
      <c r="BT60" s="257"/>
      <c r="BU60" s="257"/>
      <c r="BV60" s="257"/>
      <c r="BW60" s="257"/>
      <c r="BX60" s="257"/>
      <c r="BY60" s="257"/>
      <c r="BZ60" s="257"/>
      <c r="CA60" s="257"/>
      <c r="CB60" s="257"/>
      <c r="CC60" s="257"/>
      <c r="CD60" s="257"/>
      <c r="CE60" s="257"/>
      <c r="CF60" s="257"/>
      <c r="CG60" s="257"/>
      <c r="CH60" s="257"/>
      <c r="CI60" s="257"/>
      <c r="CJ60" s="257"/>
      <c r="CK60" s="257"/>
      <c r="CL60" s="257"/>
      <c r="CM60" s="257"/>
      <c r="CN60" s="257"/>
      <c r="CO60" s="257"/>
      <c r="CP60" s="257"/>
      <c r="CQ60" s="257"/>
      <c r="CR60" s="257"/>
      <c r="CS60" s="257"/>
      <c r="CT60" s="257"/>
      <c r="CU60" s="257"/>
      <c r="CV60" s="257"/>
      <c r="CW60" s="257"/>
      <c r="CX60" s="257"/>
    </row>
    <row r="61" spans="1:102" ht="18">
      <c r="A61" s="17">
        <v>12</v>
      </c>
      <c r="B61" s="7" t="s">
        <v>272</v>
      </c>
      <c r="C61" s="9"/>
      <c r="D61" s="9"/>
      <c r="E61" s="9"/>
      <c r="F61" s="2"/>
      <c r="G61" s="2"/>
      <c r="H61" s="3"/>
      <c r="I61" s="10"/>
      <c r="J61" s="10"/>
      <c r="L61" s="10"/>
      <c r="M61" s="10"/>
      <c r="O61" s="18"/>
      <c r="P61" s="18"/>
      <c r="Q61" s="18"/>
      <c r="R61" s="18"/>
      <c r="S61" s="107"/>
      <c r="T61" s="107"/>
      <c r="U61" s="107"/>
      <c r="V61" s="107"/>
      <c r="W61" s="107"/>
    </row>
    <row r="62" spans="1:102" ht="18">
      <c r="A62" s="13">
        <v>1</v>
      </c>
      <c r="B62" s="5" t="s">
        <v>2182</v>
      </c>
      <c r="C62" s="8">
        <v>12</v>
      </c>
      <c r="D62" s="8">
        <v>12.02</v>
      </c>
      <c r="E62" s="9">
        <f>SUM(C62:D62)</f>
        <v>24.02</v>
      </c>
      <c r="F62" s="2">
        <v>12</v>
      </c>
      <c r="G62" s="2">
        <v>12.02</v>
      </c>
      <c r="H62" s="3">
        <f>F62+G62</f>
        <v>24.02</v>
      </c>
      <c r="I62" s="10">
        <v>0.02</v>
      </c>
      <c r="J62" s="10">
        <v>0.03</v>
      </c>
      <c r="K62" s="213">
        <f>SUM(I62:J62)</f>
        <v>0.05</v>
      </c>
      <c r="L62" s="10">
        <v>0.01</v>
      </c>
      <c r="M62" s="10">
        <v>0.02</v>
      </c>
      <c r="N62" s="18">
        <f>SUM(L62:M62)</f>
        <v>0.03</v>
      </c>
      <c r="O62" s="10">
        <v>0.01</v>
      </c>
      <c r="P62" s="10">
        <v>0.02</v>
      </c>
      <c r="Q62" s="18">
        <f>SUM(O62:P62)</f>
        <v>0.03</v>
      </c>
      <c r="R62" s="10">
        <v>0.01</v>
      </c>
      <c r="S62" s="105">
        <v>0.02</v>
      </c>
      <c r="T62" s="107">
        <f>SUM(R62:S62)</f>
        <v>0.03</v>
      </c>
      <c r="U62" s="105"/>
      <c r="V62" s="105">
        <v>0.02</v>
      </c>
      <c r="W62" s="107">
        <f>SUM(U62:V62)</f>
        <v>0.02</v>
      </c>
    </row>
    <row r="63" spans="1:102" s="24" customFormat="1" ht="18">
      <c r="A63" s="13">
        <v>2</v>
      </c>
      <c r="B63" s="5" t="s">
        <v>273</v>
      </c>
      <c r="C63" s="8">
        <v>0.3</v>
      </c>
      <c r="D63" s="8"/>
      <c r="E63" s="9">
        <f>SUM(C63:D63)</f>
        <v>0.3</v>
      </c>
      <c r="F63" s="2">
        <v>0.3</v>
      </c>
      <c r="G63" s="2">
        <v>0</v>
      </c>
      <c r="H63" s="3">
        <f>F63+G63</f>
        <v>0.3</v>
      </c>
      <c r="I63" s="10">
        <v>1.5</v>
      </c>
      <c r="J63" s="10">
        <v>0</v>
      </c>
      <c r="K63" s="213">
        <f>SUM(I63:J63)</f>
        <v>1.5</v>
      </c>
      <c r="L63" s="10">
        <v>1.75</v>
      </c>
      <c r="M63" s="10"/>
      <c r="N63" s="18">
        <f>SUM(L63:M63)</f>
        <v>1.75</v>
      </c>
      <c r="O63" s="10">
        <v>1.85</v>
      </c>
      <c r="P63" s="10">
        <v>0</v>
      </c>
      <c r="Q63" s="18">
        <f>SUM(O63:P63)</f>
        <v>1.85</v>
      </c>
      <c r="R63" s="10">
        <v>1.85</v>
      </c>
      <c r="S63" s="105">
        <v>0</v>
      </c>
      <c r="T63" s="107">
        <f>SUM(R63:S63)</f>
        <v>1.85</v>
      </c>
      <c r="U63" s="105">
        <v>1.85</v>
      </c>
      <c r="V63" s="105"/>
      <c r="W63" s="107">
        <f>SUM(U63:V63)</f>
        <v>1.85</v>
      </c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8"/>
      <c r="CI63" s="258"/>
      <c r="CJ63" s="258"/>
      <c r="CK63" s="258"/>
      <c r="CL63" s="258"/>
      <c r="CM63" s="258"/>
      <c r="CN63" s="258"/>
      <c r="CO63" s="258"/>
      <c r="CP63" s="258"/>
      <c r="CQ63" s="258"/>
      <c r="CR63" s="258"/>
      <c r="CS63" s="258"/>
      <c r="CT63" s="258"/>
      <c r="CU63" s="258"/>
      <c r="CV63" s="258"/>
      <c r="CW63" s="258"/>
      <c r="CX63" s="258"/>
    </row>
    <row r="64" spans="1:102" s="149" customFormat="1" ht="18">
      <c r="A64" s="144"/>
      <c r="B64" s="145" t="s">
        <v>12</v>
      </c>
      <c r="C64" s="148">
        <f t="shared" ref="C64:J64" si="39">SUM(C62:C63)</f>
        <v>12.3</v>
      </c>
      <c r="D64" s="148">
        <f t="shared" si="39"/>
        <v>12.02</v>
      </c>
      <c r="E64" s="148">
        <f t="shared" si="39"/>
        <v>24.32</v>
      </c>
      <c r="F64" s="148">
        <f t="shared" si="39"/>
        <v>12.3</v>
      </c>
      <c r="G64" s="148">
        <f t="shared" si="39"/>
        <v>12.02</v>
      </c>
      <c r="H64" s="165">
        <f t="shared" si="39"/>
        <v>24.32</v>
      </c>
      <c r="I64" s="153">
        <f t="shared" si="39"/>
        <v>1.52</v>
      </c>
      <c r="J64" s="153">
        <f t="shared" si="39"/>
        <v>0.03</v>
      </c>
      <c r="K64" s="282">
        <f>SUM(I64:J64)</f>
        <v>1.55</v>
      </c>
      <c r="L64" s="153">
        <f>SUM(L62:L63)</f>
        <v>1.76</v>
      </c>
      <c r="M64" s="153">
        <f t="shared" ref="M64:Q64" si="40">SUM(M62:M63)</f>
        <v>0.02</v>
      </c>
      <c r="N64" s="153">
        <f t="shared" si="40"/>
        <v>1.78</v>
      </c>
      <c r="O64" s="153">
        <f t="shared" si="40"/>
        <v>1.86</v>
      </c>
      <c r="P64" s="153">
        <f t="shared" si="40"/>
        <v>0.02</v>
      </c>
      <c r="Q64" s="153">
        <f t="shared" si="40"/>
        <v>1.8800000000000001</v>
      </c>
      <c r="R64" s="153">
        <f t="shared" ref="R64:T64" si="41">SUM(R62:R63)</f>
        <v>1.86</v>
      </c>
      <c r="S64" s="154">
        <f t="shared" si="41"/>
        <v>0.02</v>
      </c>
      <c r="T64" s="154">
        <f t="shared" si="41"/>
        <v>1.8800000000000001</v>
      </c>
      <c r="U64" s="154">
        <f t="shared" ref="U64:W64" si="42">SUM(U62:U63)</f>
        <v>1.85</v>
      </c>
      <c r="V64" s="154">
        <f t="shared" si="42"/>
        <v>0.02</v>
      </c>
      <c r="W64" s="154">
        <f t="shared" si="42"/>
        <v>1.87</v>
      </c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  <c r="BF64" s="255"/>
      <c r="BG64" s="255"/>
      <c r="BH64" s="255"/>
      <c r="BI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255"/>
      <c r="BU64" s="255"/>
      <c r="BV64" s="255"/>
      <c r="BW64" s="255"/>
      <c r="BX64" s="255"/>
      <c r="BY64" s="255"/>
      <c r="BZ64" s="255"/>
      <c r="CA64" s="255"/>
      <c r="CB64" s="255"/>
      <c r="CC64" s="255"/>
      <c r="CD64" s="255"/>
      <c r="CE64" s="255"/>
      <c r="CF64" s="255"/>
      <c r="CG64" s="255"/>
      <c r="CH64" s="255"/>
      <c r="CI64" s="255"/>
      <c r="CJ64" s="255"/>
      <c r="CK64" s="255"/>
      <c r="CL64" s="255"/>
      <c r="CM64" s="255"/>
      <c r="CN64" s="255"/>
      <c r="CO64" s="255"/>
      <c r="CP64" s="255"/>
      <c r="CQ64" s="255"/>
      <c r="CR64" s="255"/>
      <c r="CS64" s="255"/>
      <c r="CT64" s="255"/>
      <c r="CU64" s="255"/>
      <c r="CV64" s="255"/>
      <c r="CW64" s="255"/>
      <c r="CX64" s="255"/>
    </row>
    <row r="65" spans="1:102" ht="18">
      <c r="A65" s="13">
        <v>15</v>
      </c>
      <c r="B65" s="7" t="s">
        <v>1504</v>
      </c>
      <c r="C65" s="9"/>
      <c r="D65" s="9"/>
      <c r="E65" s="9"/>
      <c r="F65" s="9"/>
      <c r="G65" s="9"/>
      <c r="I65" s="18"/>
      <c r="J65" s="18"/>
      <c r="L65" s="18"/>
      <c r="M65" s="18"/>
      <c r="O65" s="18"/>
      <c r="P65" s="18"/>
      <c r="Q65" s="18"/>
      <c r="R65" s="18"/>
      <c r="S65" s="107"/>
      <c r="T65" s="107"/>
      <c r="U65" s="107"/>
      <c r="V65" s="107"/>
      <c r="W65" s="107"/>
    </row>
    <row r="66" spans="1:102" ht="18">
      <c r="A66" s="13">
        <v>1</v>
      </c>
      <c r="B66" s="5" t="s">
        <v>2440</v>
      </c>
      <c r="C66" s="9"/>
      <c r="D66" s="9"/>
      <c r="E66" s="9"/>
      <c r="F66" s="9"/>
      <c r="G66" s="9"/>
      <c r="I66" s="18"/>
      <c r="J66" s="18"/>
      <c r="L66" s="18"/>
      <c r="M66" s="18"/>
      <c r="O66" s="18"/>
      <c r="P66" s="18"/>
      <c r="Q66" s="18"/>
      <c r="R66" s="18"/>
      <c r="S66" s="107"/>
      <c r="T66" s="107"/>
      <c r="U66" s="105">
        <v>1212.58</v>
      </c>
      <c r="V66" s="107"/>
      <c r="W66" s="271">
        <f>SUM(U66:V66)</f>
        <v>1212.58</v>
      </c>
    </row>
    <row r="67" spans="1:102" s="149" customFormat="1" ht="18">
      <c r="A67" s="144"/>
      <c r="B67" s="145" t="s">
        <v>1506</v>
      </c>
      <c r="C67" s="148"/>
      <c r="D67" s="148"/>
      <c r="E67" s="148"/>
      <c r="F67" s="148"/>
      <c r="G67" s="148"/>
      <c r="H67" s="165"/>
      <c r="I67" s="153"/>
      <c r="J67" s="153"/>
      <c r="K67" s="282"/>
      <c r="L67" s="153"/>
      <c r="M67" s="153"/>
      <c r="N67" s="153"/>
      <c r="O67" s="153"/>
      <c r="P67" s="153"/>
      <c r="Q67" s="153"/>
      <c r="R67" s="153"/>
      <c r="S67" s="154"/>
      <c r="T67" s="154"/>
      <c r="U67" s="159">
        <f>SUM(U66)</f>
        <v>1212.58</v>
      </c>
      <c r="V67" s="154"/>
      <c r="W67" s="159">
        <f>SUM(U67:V67)</f>
        <v>1212.58</v>
      </c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255"/>
      <c r="BU67" s="255"/>
      <c r="BV67" s="255"/>
      <c r="BW67" s="255"/>
      <c r="BX67" s="255"/>
      <c r="BY67" s="255"/>
      <c r="BZ67" s="255"/>
      <c r="CA67" s="255"/>
      <c r="CB67" s="255"/>
      <c r="CC67" s="255"/>
      <c r="CD67" s="255"/>
      <c r="CE67" s="255"/>
      <c r="CF67" s="255"/>
      <c r="CG67" s="255"/>
      <c r="CH67" s="255"/>
      <c r="CI67" s="255"/>
      <c r="CJ67" s="255"/>
      <c r="CK67" s="255"/>
      <c r="CL67" s="255"/>
      <c r="CM67" s="255"/>
      <c r="CN67" s="255"/>
      <c r="CO67" s="255"/>
      <c r="CP67" s="255"/>
      <c r="CQ67" s="255"/>
      <c r="CR67" s="255"/>
      <c r="CS67" s="255"/>
      <c r="CT67" s="255"/>
      <c r="CU67" s="255"/>
      <c r="CV67" s="255"/>
      <c r="CW67" s="255"/>
      <c r="CX67" s="255"/>
    </row>
    <row r="68" spans="1:102" s="149" customFormat="1" ht="18">
      <c r="A68" s="152">
        <v>13</v>
      </c>
      <c r="B68" s="7" t="s">
        <v>274</v>
      </c>
      <c r="C68" s="148"/>
      <c r="D68" s="148"/>
      <c r="E68" s="148"/>
      <c r="F68" s="156"/>
      <c r="G68" s="156"/>
      <c r="H68" s="168"/>
      <c r="I68" s="157"/>
      <c r="J68" s="157"/>
      <c r="K68" s="282"/>
      <c r="L68" s="157"/>
      <c r="M68" s="157"/>
      <c r="N68" s="153"/>
      <c r="O68" s="157"/>
      <c r="P68" s="157"/>
      <c r="Q68" s="153"/>
      <c r="R68" s="157"/>
      <c r="S68" s="158"/>
      <c r="T68" s="154"/>
      <c r="U68" s="158"/>
      <c r="V68" s="158"/>
      <c r="W68" s="154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255"/>
      <c r="BU68" s="255"/>
      <c r="BV68" s="255"/>
      <c r="BW68" s="255"/>
      <c r="BX68" s="255"/>
      <c r="BY68" s="255"/>
      <c r="BZ68" s="255"/>
      <c r="CA68" s="255"/>
      <c r="CB68" s="255"/>
      <c r="CC68" s="255"/>
      <c r="CD68" s="255"/>
      <c r="CE68" s="255"/>
      <c r="CF68" s="255"/>
      <c r="CG68" s="255"/>
      <c r="CH68" s="255"/>
      <c r="CI68" s="255"/>
      <c r="CJ68" s="255"/>
      <c r="CK68" s="255"/>
      <c r="CL68" s="255"/>
      <c r="CM68" s="255"/>
      <c r="CN68" s="255"/>
      <c r="CO68" s="255"/>
      <c r="CP68" s="255"/>
      <c r="CQ68" s="255"/>
      <c r="CR68" s="255"/>
      <c r="CS68" s="255"/>
      <c r="CT68" s="255"/>
      <c r="CU68" s="255"/>
      <c r="CV68" s="255"/>
      <c r="CW68" s="255"/>
      <c r="CX68" s="255"/>
    </row>
    <row r="69" spans="1:102" ht="18">
      <c r="A69" s="17">
        <v>1</v>
      </c>
      <c r="B69" s="5" t="s">
        <v>2008</v>
      </c>
      <c r="C69" s="9"/>
      <c r="D69" s="9"/>
      <c r="E69" s="9"/>
      <c r="F69" s="2"/>
      <c r="G69" s="2"/>
      <c r="H69" s="3"/>
      <c r="I69" s="10"/>
      <c r="J69" s="10"/>
      <c r="L69" s="10">
        <v>2500</v>
      </c>
      <c r="M69" s="10"/>
      <c r="N69" s="18">
        <f>SUM(L69:M69)</f>
        <v>2500</v>
      </c>
      <c r="O69" s="10">
        <v>25</v>
      </c>
      <c r="P69" s="10"/>
      <c r="Q69" s="18">
        <f>SUM(O69:P69)</f>
        <v>25</v>
      </c>
      <c r="R69" s="10">
        <v>25.03</v>
      </c>
      <c r="S69" s="105">
        <v>0</v>
      </c>
      <c r="T69" s="107">
        <f>SUM(R69:S69)</f>
        <v>25.03</v>
      </c>
      <c r="U69" s="105">
        <v>500.03</v>
      </c>
      <c r="V69" s="105"/>
      <c r="W69" s="107">
        <f>SUM(U69:V69)</f>
        <v>500.03</v>
      </c>
    </row>
    <row r="70" spans="1:102" s="24" customFormat="1" ht="18">
      <c r="A70" s="13">
        <v>2</v>
      </c>
      <c r="B70" s="5" t="s">
        <v>275</v>
      </c>
      <c r="C70" s="20">
        <v>417300</v>
      </c>
      <c r="D70" s="20"/>
      <c r="E70" s="20">
        <f>SUM(C70:D70)</f>
        <v>417300</v>
      </c>
      <c r="F70" s="2">
        <v>40000</v>
      </c>
      <c r="G70" s="2">
        <v>0</v>
      </c>
      <c r="H70" s="3">
        <f>F70+G70</f>
        <v>40000</v>
      </c>
      <c r="I70" s="10">
        <v>47500</v>
      </c>
      <c r="J70" s="10">
        <v>0</v>
      </c>
      <c r="K70" s="213">
        <f>SUM(I70:J70)</f>
        <v>47500</v>
      </c>
      <c r="L70" s="10">
        <v>62500</v>
      </c>
      <c r="M70" s="18">
        <v>0</v>
      </c>
      <c r="N70" s="18">
        <f t="shared" ref="N70:N76" si="43">SUM(L70:M70)</f>
        <v>62500</v>
      </c>
      <c r="O70" s="10">
        <v>72000</v>
      </c>
      <c r="P70" s="18"/>
      <c r="Q70" s="18">
        <f t="shared" ref="Q70:Q71" si="44">SUM(O70:P70)</f>
        <v>72000</v>
      </c>
      <c r="R70" s="10">
        <v>72000</v>
      </c>
      <c r="S70" s="107">
        <v>0</v>
      </c>
      <c r="T70" s="107">
        <f t="shared" ref="T70:T71" si="45">SUM(R70:S70)</f>
        <v>72000</v>
      </c>
      <c r="U70" s="105">
        <v>76000</v>
      </c>
      <c r="V70" s="107"/>
      <c r="W70" s="107">
        <f t="shared" ref="W70:W71" si="46">SUM(U70:V70)</f>
        <v>76000</v>
      </c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8"/>
      <c r="CI70" s="258"/>
      <c r="CJ70" s="258"/>
      <c r="CK70" s="258"/>
      <c r="CL70" s="258"/>
      <c r="CM70" s="258"/>
      <c r="CN70" s="258"/>
      <c r="CO70" s="258"/>
      <c r="CP70" s="258"/>
      <c r="CQ70" s="258"/>
      <c r="CR70" s="258"/>
      <c r="CS70" s="258"/>
      <c r="CT70" s="258"/>
      <c r="CU70" s="258"/>
      <c r="CV70" s="258"/>
      <c r="CW70" s="258"/>
      <c r="CX70" s="258"/>
    </row>
    <row r="71" spans="1:102" s="24" customFormat="1" ht="18">
      <c r="A71" s="13">
        <v>3</v>
      </c>
      <c r="B71" s="5" t="s">
        <v>2009</v>
      </c>
      <c r="C71" s="20"/>
      <c r="D71" s="20"/>
      <c r="E71" s="20"/>
      <c r="F71" s="2"/>
      <c r="G71" s="2"/>
      <c r="H71" s="3"/>
      <c r="I71" s="10"/>
      <c r="J71" s="10"/>
      <c r="K71" s="213"/>
      <c r="L71" s="10">
        <v>2000</v>
      </c>
      <c r="M71" s="18"/>
      <c r="N71" s="18">
        <f t="shared" si="43"/>
        <v>2000</v>
      </c>
      <c r="O71" s="10">
        <v>0.03</v>
      </c>
      <c r="P71" s="18"/>
      <c r="Q71" s="18">
        <f t="shared" si="44"/>
        <v>0.03</v>
      </c>
      <c r="R71" s="10">
        <v>0.03</v>
      </c>
      <c r="S71" s="107">
        <v>0</v>
      </c>
      <c r="T71" s="107">
        <f t="shared" si="45"/>
        <v>0.03</v>
      </c>
      <c r="U71" s="105">
        <v>0.03</v>
      </c>
      <c r="V71" s="107"/>
      <c r="W71" s="107">
        <f t="shared" si="46"/>
        <v>0.03</v>
      </c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8"/>
      <c r="CI71" s="258"/>
      <c r="CJ71" s="258"/>
      <c r="CK71" s="258"/>
      <c r="CL71" s="258"/>
      <c r="CM71" s="258"/>
      <c r="CN71" s="258"/>
      <c r="CO71" s="258"/>
      <c r="CP71" s="258"/>
      <c r="CQ71" s="258"/>
      <c r="CR71" s="258"/>
      <c r="CS71" s="258"/>
      <c r="CT71" s="258"/>
      <c r="CU71" s="258"/>
      <c r="CV71" s="258"/>
      <c r="CW71" s="258"/>
      <c r="CX71" s="258"/>
    </row>
    <row r="72" spans="1:102" s="149" customFormat="1" ht="18">
      <c r="A72" s="144"/>
      <c r="B72" s="145" t="s">
        <v>13</v>
      </c>
      <c r="C72" s="146">
        <f t="shared" ref="C72:H72" si="47">SUM(C70)</f>
        <v>417300</v>
      </c>
      <c r="D72" s="146">
        <f t="shared" si="47"/>
        <v>0</v>
      </c>
      <c r="E72" s="146">
        <f t="shared" si="47"/>
        <v>417300</v>
      </c>
      <c r="F72" s="146">
        <f t="shared" si="47"/>
        <v>40000</v>
      </c>
      <c r="G72" s="146">
        <f t="shared" si="47"/>
        <v>0</v>
      </c>
      <c r="H72" s="164">
        <f t="shared" si="47"/>
        <v>40000</v>
      </c>
      <c r="I72" s="153">
        <v>47500</v>
      </c>
      <c r="J72" s="153">
        <v>0</v>
      </c>
      <c r="K72" s="282">
        <f>SUM(I72:J72)</f>
        <v>47500</v>
      </c>
      <c r="L72" s="153">
        <f>SUM(L69:L71)</f>
        <v>67000</v>
      </c>
      <c r="M72" s="153">
        <f t="shared" ref="M72:Q72" si="48">SUM(M69:M71)</f>
        <v>0</v>
      </c>
      <c r="N72" s="153">
        <f t="shared" si="48"/>
        <v>67000</v>
      </c>
      <c r="O72" s="153">
        <f t="shared" si="48"/>
        <v>72025.03</v>
      </c>
      <c r="P72" s="153">
        <f t="shared" si="48"/>
        <v>0</v>
      </c>
      <c r="Q72" s="153">
        <f t="shared" si="48"/>
        <v>72025.03</v>
      </c>
      <c r="R72" s="153">
        <f t="shared" ref="R72:T72" si="49">SUM(R69:R71)</f>
        <v>72025.06</v>
      </c>
      <c r="S72" s="154">
        <f t="shared" si="49"/>
        <v>0</v>
      </c>
      <c r="T72" s="154">
        <f t="shared" si="49"/>
        <v>72025.06</v>
      </c>
      <c r="U72" s="154">
        <f t="shared" ref="U72:W72" si="50">SUM(U69:U71)</f>
        <v>76500.06</v>
      </c>
      <c r="V72" s="154">
        <f t="shared" si="50"/>
        <v>0</v>
      </c>
      <c r="W72" s="154">
        <f t="shared" si="50"/>
        <v>76500.06</v>
      </c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CG72" s="255"/>
      <c r="CH72" s="255"/>
      <c r="CI72" s="255"/>
      <c r="CJ72" s="255"/>
      <c r="CK72" s="255"/>
      <c r="CL72" s="255"/>
      <c r="CM72" s="255"/>
      <c r="CN72" s="255"/>
      <c r="CO72" s="255"/>
      <c r="CP72" s="255"/>
      <c r="CQ72" s="255"/>
      <c r="CR72" s="255"/>
      <c r="CS72" s="255"/>
      <c r="CT72" s="255"/>
      <c r="CU72" s="255"/>
      <c r="CV72" s="255"/>
      <c r="CW72" s="255"/>
      <c r="CX72" s="255"/>
    </row>
    <row r="73" spans="1:102" ht="18">
      <c r="A73" s="17">
        <v>14</v>
      </c>
      <c r="B73" s="7" t="s">
        <v>276</v>
      </c>
      <c r="C73" s="8"/>
      <c r="D73" s="8"/>
      <c r="E73" s="9"/>
      <c r="F73" s="2"/>
      <c r="G73" s="2"/>
      <c r="H73" s="3"/>
      <c r="I73" s="10"/>
      <c r="J73" s="10"/>
      <c r="L73" s="10"/>
      <c r="M73" s="10"/>
      <c r="O73" s="10"/>
      <c r="P73" s="10"/>
      <c r="Q73" s="18"/>
      <c r="R73" s="10"/>
      <c r="S73" s="105"/>
      <c r="T73" s="107"/>
      <c r="U73" s="105"/>
      <c r="V73" s="105"/>
      <c r="W73" s="107"/>
    </row>
    <row r="74" spans="1:102" s="24" customFormat="1" ht="18">
      <c r="A74" s="13">
        <v>1</v>
      </c>
      <c r="B74" s="5" t="s">
        <v>277</v>
      </c>
      <c r="C74" s="20">
        <v>68268</v>
      </c>
      <c r="D74" s="20"/>
      <c r="E74" s="21">
        <f>SUM(C74:D74)</f>
        <v>68268</v>
      </c>
      <c r="F74" s="2">
        <v>320000</v>
      </c>
      <c r="G74" s="2">
        <v>0</v>
      </c>
      <c r="H74" s="3">
        <f t="shared" ref="H74:H98" si="51">F74+G74</f>
        <v>320000</v>
      </c>
      <c r="I74" s="10">
        <v>100000</v>
      </c>
      <c r="J74" s="10">
        <v>0</v>
      </c>
      <c r="K74" s="213">
        <f>SUM(I74:J74)</f>
        <v>100000</v>
      </c>
      <c r="L74" s="10">
        <v>3881</v>
      </c>
      <c r="M74" s="18">
        <v>0</v>
      </c>
      <c r="N74" s="18">
        <f t="shared" si="43"/>
        <v>3881</v>
      </c>
      <c r="O74" s="10">
        <v>0.03</v>
      </c>
      <c r="P74" s="18"/>
      <c r="Q74" s="18">
        <f>SUM(O74:P74)</f>
        <v>0.03</v>
      </c>
      <c r="R74" s="10">
        <v>0.03</v>
      </c>
      <c r="S74" s="107">
        <v>0</v>
      </c>
      <c r="T74" s="107">
        <f>SUM(R74:S74)</f>
        <v>0.03</v>
      </c>
      <c r="U74" s="105">
        <v>0.03</v>
      </c>
      <c r="V74" s="107"/>
      <c r="W74" s="107">
        <f>SUM(U74:V74)</f>
        <v>0.03</v>
      </c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  <c r="CT74" s="258"/>
      <c r="CU74" s="258"/>
      <c r="CV74" s="258"/>
      <c r="CW74" s="258"/>
      <c r="CX74" s="258"/>
    </row>
    <row r="75" spans="1:102" s="24" customFormat="1" ht="18">
      <c r="A75" s="13">
        <v>2</v>
      </c>
      <c r="B75" s="5" t="s">
        <v>2183</v>
      </c>
      <c r="C75" s="20"/>
      <c r="D75" s="20"/>
      <c r="E75" s="21"/>
      <c r="F75" s="2"/>
      <c r="G75" s="2"/>
      <c r="H75" s="3"/>
      <c r="I75" s="10"/>
      <c r="J75" s="10"/>
      <c r="K75" s="213"/>
      <c r="L75" s="10"/>
      <c r="M75" s="18"/>
      <c r="N75" s="18"/>
      <c r="O75" s="10">
        <v>120000</v>
      </c>
      <c r="P75" s="108"/>
      <c r="Q75" s="18">
        <f>SUM(O75:P75)</f>
        <v>120000</v>
      </c>
      <c r="R75" s="10">
        <v>140000</v>
      </c>
      <c r="S75" s="109">
        <v>0</v>
      </c>
      <c r="T75" s="107">
        <f>SUM(R75:S75)</f>
        <v>140000</v>
      </c>
      <c r="U75" s="105">
        <v>142000</v>
      </c>
      <c r="V75" s="109"/>
      <c r="W75" s="107">
        <f>SUM(U75:V75)</f>
        <v>142000</v>
      </c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8"/>
      <c r="CI75" s="258"/>
      <c r="CJ75" s="258"/>
      <c r="CK75" s="258"/>
      <c r="CL75" s="258"/>
      <c r="CM75" s="258"/>
      <c r="CN75" s="258"/>
      <c r="CO75" s="258"/>
      <c r="CP75" s="258"/>
      <c r="CQ75" s="258"/>
      <c r="CR75" s="258"/>
      <c r="CS75" s="258"/>
      <c r="CT75" s="258"/>
      <c r="CU75" s="258"/>
      <c r="CV75" s="258"/>
      <c r="CW75" s="258"/>
      <c r="CX75" s="258"/>
    </row>
    <row r="76" spans="1:102" s="24" customFormat="1" ht="18">
      <c r="A76" s="13">
        <v>3</v>
      </c>
      <c r="B76" s="5" t="s">
        <v>2184</v>
      </c>
      <c r="C76" s="20"/>
      <c r="D76" s="20"/>
      <c r="E76" s="21"/>
      <c r="F76" s="2"/>
      <c r="G76" s="2"/>
      <c r="H76" s="3"/>
      <c r="I76" s="10"/>
      <c r="J76" s="10"/>
      <c r="K76" s="213"/>
      <c r="L76" s="10">
        <v>5000</v>
      </c>
      <c r="M76" s="108"/>
      <c r="N76" s="18">
        <f t="shared" si="43"/>
        <v>5000</v>
      </c>
      <c r="O76" s="10">
        <v>5000</v>
      </c>
      <c r="P76" s="18"/>
      <c r="Q76" s="18">
        <f t="shared" ref="Q76" si="52">SUM(O76:P76)</f>
        <v>5000</v>
      </c>
      <c r="R76" s="10">
        <v>2000</v>
      </c>
      <c r="S76" s="107">
        <v>0</v>
      </c>
      <c r="T76" s="107">
        <f t="shared" ref="T76" si="53">SUM(R76:S76)</f>
        <v>2000</v>
      </c>
      <c r="U76" s="105">
        <v>1800</v>
      </c>
      <c r="V76" s="107"/>
      <c r="W76" s="107">
        <f t="shared" ref="W76" si="54">SUM(U76:V76)</f>
        <v>1800</v>
      </c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8"/>
      <c r="CI76" s="258"/>
      <c r="CJ76" s="258"/>
      <c r="CK76" s="258"/>
      <c r="CL76" s="258"/>
      <c r="CM76" s="258"/>
      <c r="CN76" s="258"/>
      <c r="CO76" s="258"/>
      <c r="CP76" s="258"/>
      <c r="CQ76" s="258"/>
      <c r="CR76" s="258"/>
      <c r="CS76" s="258"/>
      <c r="CT76" s="258"/>
      <c r="CU76" s="258"/>
      <c r="CV76" s="258"/>
      <c r="CW76" s="258"/>
      <c r="CX76" s="258"/>
    </row>
    <row r="77" spans="1:102" s="149" customFormat="1" ht="18">
      <c r="A77" s="144"/>
      <c r="B77" s="145" t="s">
        <v>14</v>
      </c>
      <c r="C77" s="146">
        <f t="shared" ref="C77:J77" si="55">SUM(C74)</f>
        <v>68268</v>
      </c>
      <c r="D77" s="146">
        <f t="shared" si="55"/>
        <v>0</v>
      </c>
      <c r="E77" s="146">
        <f t="shared" si="55"/>
        <v>68268</v>
      </c>
      <c r="F77" s="146">
        <f t="shared" si="55"/>
        <v>320000</v>
      </c>
      <c r="G77" s="146">
        <f t="shared" si="55"/>
        <v>0</v>
      </c>
      <c r="H77" s="164">
        <f t="shared" si="55"/>
        <v>320000</v>
      </c>
      <c r="I77" s="153">
        <f t="shared" si="55"/>
        <v>100000</v>
      </c>
      <c r="J77" s="153">
        <f t="shared" si="55"/>
        <v>0</v>
      </c>
      <c r="K77" s="282">
        <f>SUM(I77:J77)</f>
        <v>100000</v>
      </c>
      <c r="L77" s="153">
        <f>SUM(L74:L76)</f>
        <v>8881</v>
      </c>
      <c r="M77" s="153">
        <f t="shared" ref="M77:Q77" si="56">SUM(M74:M76)</f>
        <v>0</v>
      </c>
      <c r="N77" s="153">
        <f t="shared" si="56"/>
        <v>8881</v>
      </c>
      <c r="O77" s="153">
        <f t="shared" si="56"/>
        <v>125000.03</v>
      </c>
      <c r="P77" s="153">
        <f t="shared" si="56"/>
        <v>0</v>
      </c>
      <c r="Q77" s="153">
        <f t="shared" si="56"/>
        <v>125000.03</v>
      </c>
      <c r="R77" s="153">
        <f t="shared" ref="R77:T77" si="57">SUM(R74:R76)</f>
        <v>142000.03</v>
      </c>
      <c r="S77" s="154">
        <f t="shared" si="57"/>
        <v>0</v>
      </c>
      <c r="T77" s="154">
        <f t="shared" si="57"/>
        <v>142000.03</v>
      </c>
      <c r="U77" s="154">
        <f t="shared" ref="U77:W77" si="58">SUM(U74:U76)</f>
        <v>143800.03</v>
      </c>
      <c r="V77" s="154">
        <f t="shared" si="58"/>
        <v>0</v>
      </c>
      <c r="W77" s="154">
        <f t="shared" si="58"/>
        <v>143800.03</v>
      </c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  <c r="AX77" s="255"/>
      <c r="AY77" s="255"/>
      <c r="AZ77" s="255"/>
      <c r="BA77" s="255"/>
      <c r="BB77" s="255"/>
      <c r="BC77" s="255"/>
      <c r="BD77" s="255"/>
      <c r="BE77" s="255"/>
      <c r="BF77" s="255"/>
      <c r="BG77" s="255"/>
      <c r="BH77" s="255"/>
      <c r="BI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255"/>
      <c r="BU77" s="255"/>
      <c r="BV77" s="255"/>
      <c r="BW77" s="255"/>
      <c r="BX77" s="255"/>
      <c r="BY77" s="255"/>
      <c r="BZ77" s="255"/>
      <c r="CA77" s="255"/>
      <c r="CB77" s="255"/>
      <c r="CC77" s="255"/>
      <c r="CD77" s="255"/>
      <c r="CE77" s="255"/>
      <c r="CF77" s="255"/>
      <c r="CG77" s="255"/>
      <c r="CH77" s="255"/>
      <c r="CI77" s="255"/>
      <c r="CJ77" s="255"/>
      <c r="CK77" s="255"/>
      <c r="CL77" s="255"/>
      <c r="CM77" s="255"/>
      <c r="CN77" s="255"/>
      <c r="CO77" s="255"/>
      <c r="CP77" s="255"/>
      <c r="CQ77" s="255"/>
      <c r="CR77" s="255"/>
      <c r="CS77" s="255"/>
      <c r="CT77" s="255"/>
      <c r="CU77" s="255"/>
      <c r="CV77" s="255"/>
      <c r="CW77" s="255"/>
      <c r="CX77" s="255"/>
    </row>
    <row r="78" spans="1:102" ht="18">
      <c r="A78" s="17">
        <v>15</v>
      </c>
      <c r="B78" s="7" t="s">
        <v>278</v>
      </c>
      <c r="C78" s="8"/>
      <c r="D78" s="8"/>
      <c r="F78" s="2"/>
      <c r="G78" s="2"/>
      <c r="H78" s="3"/>
      <c r="I78" s="10"/>
      <c r="J78" s="10"/>
      <c r="L78" s="10"/>
      <c r="M78" s="10"/>
      <c r="O78" s="110"/>
      <c r="P78" s="110"/>
      <c r="Q78" s="18"/>
      <c r="R78" s="110"/>
      <c r="S78" s="111"/>
      <c r="T78" s="107"/>
      <c r="U78" s="111"/>
      <c r="V78" s="111"/>
      <c r="W78" s="107"/>
    </row>
    <row r="79" spans="1:102" ht="18">
      <c r="A79" s="13">
        <v>1</v>
      </c>
      <c r="B79" s="5" t="s">
        <v>279</v>
      </c>
      <c r="C79" s="20">
        <v>2</v>
      </c>
      <c r="D79" s="20"/>
      <c r="E79" s="21">
        <f t="shared" ref="E79:E89" si="59">SUM(C79:D79)</f>
        <v>2</v>
      </c>
      <c r="F79" s="2">
        <v>91000</v>
      </c>
      <c r="G79" s="2">
        <v>0</v>
      </c>
      <c r="H79" s="3">
        <f t="shared" si="51"/>
        <v>91000</v>
      </c>
      <c r="I79" s="10">
        <v>109100</v>
      </c>
      <c r="J79" s="10">
        <v>0</v>
      </c>
      <c r="K79" s="213">
        <f t="shared" ref="K79:K92" si="60">SUM(I79:J79)</f>
        <v>109100</v>
      </c>
      <c r="L79" s="110">
        <v>93800</v>
      </c>
      <c r="M79" s="110"/>
      <c r="N79" s="18">
        <f>SUM(L79:M79)</f>
        <v>93800</v>
      </c>
      <c r="O79" s="112">
        <v>137300</v>
      </c>
      <c r="P79" s="110"/>
      <c r="Q79" s="18">
        <f>SUM(O79:P79)</f>
        <v>137300</v>
      </c>
      <c r="R79" s="112">
        <v>137300</v>
      </c>
      <c r="S79" s="111">
        <v>0</v>
      </c>
      <c r="T79" s="107">
        <f>SUM(R79:S79)</f>
        <v>137300</v>
      </c>
      <c r="U79" s="137">
        <v>168300</v>
      </c>
      <c r="V79" s="138"/>
      <c r="W79" s="107">
        <f>SUM(U79:V79)</f>
        <v>168300</v>
      </c>
    </row>
    <row r="80" spans="1:102" s="24" customFormat="1" ht="18">
      <c r="A80" s="13">
        <v>2</v>
      </c>
      <c r="B80" s="5" t="s">
        <v>280</v>
      </c>
      <c r="C80" s="20">
        <v>373.14</v>
      </c>
      <c r="D80" s="20"/>
      <c r="E80" s="21">
        <f t="shared" si="59"/>
        <v>373.14</v>
      </c>
      <c r="F80" s="2">
        <v>60000</v>
      </c>
      <c r="G80" s="2">
        <v>0</v>
      </c>
      <c r="H80" s="3">
        <f t="shared" si="51"/>
        <v>60000</v>
      </c>
      <c r="I80" s="10">
        <v>0.03</v>
      </c>
      <c r="J80" s="10">
        <v>0</v>
      </c>
      <c r="K80" s="213">
        <f t="shared" si="60"/>
        <v>0.03</v>
      </c>
      <c r="L80" s="112">
        <v>0.03</v>
      </c>
      <c r="M80" s="110"/>
      <c r="N80" s="18">
        <f t="shared" ref="N80:N91" si="61">SUM(L80:M80)</f>
        <v>0.03</v>
      </c>
      <c r="O80" s="112">
        <v>200</v>
      </c>
      <c r="P80" s="110"/>
      <c r="Q80" s="18">
        <f t="shared" ref="Q80:Q90" si="62">SUM(O80:P80)</f>
        <v>200</v>
      </c>
      <c r="R80" s="112">
        <v>550</v>
      </c>
      <c r="S80" s="111">
        <v>0</v>
      </c>
      <c r="T80" s="107">
        <f t="shared" ref="T80:T90" si="63">SUM(R80:S80)</f>
        <v>550</v>
      </c>
      <c r="U80" s="137">
        <v>200.01</v>
      </c>
      <c r="V80" s="138"/>
      <c r="W80" s="107">
        <f t="shared" ref="W80:W90" si="64">SUM(U80:V80)</f>
        <v>200.01</v>
      </c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8"/>
      <c r="CI80" s="258"/>
      <c r="CJ80" s="258"/>
      <c r="CK80" s="258"/>
      <c r="CL80" s="258"/>
      <c r="CM80" s="258"/>
      <c r="CN80" s="258"/>
      <c r="CO80" s="258"/>
      <c r="CP80" s="258"/>
      <c r="CQ80" s="258"/>
      <c r="CR80" s="258"/>
      <c r="CS80" s="258"/>
      <c r="CT80" s="258"/>
      <c r="CU80" s="258"/>
      <c r="CV80" s="258"/>
      <c r="CW80" s="258"/>
      <c r="CX80" s="258"/>
    </row>
    <row r="81" spans="1:102" ht="18">
      <c r="A81" s="13">
        <v>3</v>
      </c>
      <c r="B81" s="5" t="s">
        <v>1912</v>
      </c>
      <c r="C81" s="20">
        <v>26000</v>
      </c>
      <c r="D81" s="20"/>
      <c r="E81" s="21">
        <f t="shared" si="59"/>
        <v>26000</v>
      </c>
      <c r="F81" s="2">
        <v>5</v>
      </c>
      <c r="G81" s="2">
        <v>0</v>
      </c>
      <c r="H81" s="3">
        <f t="shared" si="51"/>
        <v>5</v>
      </c>
      <c r="I81" s="10">
        <v>5</v>
      </c>
      <c r="J81" s="10">
        <v>0</v>
      </c>
      <c r="K81" s="213">
        <f t="shared" si="60"/>
        <v>5</v>
      </c>
      <c r="L81" s="112">
        <v>5</v>
      </c>
      <c r="M81" s="110"/>
      <c r="N81" s="18">
        <f t="shared" si="61"/>
        <v>5</v>
      </c>
      <c r="O81" s="113">
        <v>5</v>
      </c>
      <c r="P81" s="110"/>
      <c r="Q81" s="18">
        <f t="shared" si="62"/>
        <v>5</v>
      </c>
      <c r="R81" s="113">
        <v>5</v>
      </c>
      <c r="S81" s="111">
        <v>0</v>
      </c>
      <c r="T81" s="107">
        <f t="shared" si="63"/>
        <v>5</v>
      </c>
      <c r="U81" s="139">
        <v>5</v>
      </c>
      <c r="V81" s="138"/>
      <c r="W81" s="107">
        <f t="shared" si="64"/>
        <v>5</v>
      </c>
    </row>
    <row r="82" spans="1:102" ht="18">
      <c r="A82" s="13">
        <v>4</v>
      </c>
      <c r="B82" s="5" t="s">
        <v>281</v>
      </c>
      <c r="C82" s="20">
        <v>0.01</v>
      </c>
      <c r="D82" s="20">
        <v>2527</v>
      </c>
      <c r="E82" s="21">
        <f t="shared" si="59"/>
        <v>2527.0100000000002</v>
      </c>
      <c r="F82" s="2">
        <v>529.38</v>
      </c>
      <c r="G82" s="2">
        <v>0</v>
      </c>
      <c r="H82" s="3">
        <f t="shared" si="51"/>
        <v>529.38</v>
      </c>
      <c r="I82" s="10">
        <v>1729.36</v>
      </c>
      <c r="J82" s="10">
        <v>0</v>
      </c>
      <c r="K82" s="213">
        <f t="shared" si="60"/>
        <v>1729.36</v>
      </c>
      <c r="L82" s="113">
        <v>1731.36</v>
      </c>
      <c r="M82" s="110"/>
      <c r="N82" s="18">
        <f t="shared" si="61"/>
        <v>1731.36</v>
      </c>
      <c r="O82" s="110">
        <v>1988.32</v>
      </c>
      <c r="P82" s="110"/>
      <c r="Q82" s="18">
        <f t="shared" si="62"/>
        <v>1988.32</v>
      </c>
      <c r="R82" s="110">
        <v>1988.32</v>
      </c>
      <c r="S82" s="111">
        <v>0</v>
      </c>
      <c r="T82" s="107">
        <f t="shared" si="63"/>
        <v>1988.32</v>
      </c>
      <c r="U82" s="138">
        <v>1736.08</v>
      </c>
      <c r="V82" s="138"/>
      <c r="W82" s="107">
        <f t="shared" si="64"/>
        <v>1736.08</v>
      </c>
    </row>
    <row r="83" spans="1:102" ht="18">
      <c r="A83" s="13">
        <v>5</v>
      </c>
      <c r="B83" s="5" t="s">
        <v>2185</v>
      </c>
      <c r="C83" s="20"/>
      <c r="D83" s="20"/>
      <c r="E83" s="21"/>
      <c r="F83" s="2"/>
      <c r="G83" s="2"/>
      <c r="H83" s="3"/>
      <c r="I83" s="10"/>
      <c r="J83" s="10"/>
      <c r="L83" s="113"/>
      <c r="M83" s="110"/>
      <c r="O83" s="110">
        <v>5000</v>
      </c>
      <c r="P83" s="113"/>
      <c r="Q83" s="18">
        <f t="shared" si="62"/>
        <v>5000</v>
      </c>
      <c r="R83" s="110">
        <v>5000</v>
      </c>
      <c r="S83" s="114">
        <v>0</v>
      </c>
      <c r="T83" s="107">
        <f t="shared" si="63"/>
        <v>5000</v>
      </c>
      <c r="U83" s="138">
        <v>120000</v>
      </c>
      <c r="V83" s="139"/>
      <c r="W83" s="107">
        <f t="shared" si="64"/>
        <v>120000</v>
      </c>
    </row>
    <row r="84" spans="1:102" ht="18">
      <c r="A84" s="13">
        <v>6</v>
      </c>
      <c r="B84" s="5" t="s">
        <v>282</v>
      </c>
      <c r="C84" s="20">
        <v>0.03</v>
      </c>
      <c r="D84" s="20"/>
      <c r="E84" s="21">
        <f t="shared" si="59"/>
        <v>0.03</v>
      </c>
      <c r="F84" s="2">
        <v>55000</v>
      </c>
      <c r="G84" s="2">
        <v>0</v>
      </c>
      <c r="H84" s="3">
        <f t="shared" si="51"/>
        <v>55000</v>
      </c>
      <c r="I84" s="10">
        <v>58000</v>
      </c>
      <c r="J84" s="10">
        <v>0</v>
      </c>
      <c r="K84" s="213">
        <f t="shared" si="60"/>
        <v>58000</v>
      </c>
      <c r="L84" s="110">
        <v>75450</v>
      </c>
      <c r="M84" s="110"/>
      <c r="N84" s="18">
        <f t="shared" si="61"/>
        <v>75450</v>
      </c>
      <c r="O84" s="113">
        <v>111000</v>
      </c>
      <c r="P84" s="110"/>
      <c r="Q84" s="18">
        <f t="shared" si="62"/>
        <v>111000</v>
      </c>
      <c r="R84" s="113">
        <v>111000</v>
      </c>
      <c r="S84" s="111">
        <v>0</v>
      </c>
      <c r="T84" s="107">
        <f t="shared" si="63"/>
        <v>111000</v>
      </c>
      <c r="U84" s="139"/>
      <c r="V84" s="138">
        <v>7009.01</v>
      </c>
      <c r="W84" s="107">
        <f t="shared" si="64"/>
        <v>7009.01</v>
      </c>
    </row>
    <row r="85" spans="1:102" ht="18">
      <c r="A85" s="13">
        <v>7</v>
      </c>
      <c r="B85" s="5" t="s">
        <v>283</v>
      </c>
      <c r="C85" s="20">
        <v>5</v>
      </c>
      <c r="D85" s="20"/>
      <c r="E85" s="21">
        <f t="shared" si="59"/>
        <v>5</v>
      </c>
      <c r="F85" s="2">
        <v>0</v>
      </c>
      <c r="G85" s="2">
        <v>5925.01</v>
      </c>
      <c r="H85" s="3">
        <f t="shared" si="51"/>
        <v>5925.01</v>
      </c>
      <c r="I85" s="10">
        <v>0</v>
      </c>
      <c r="J85" s="10">
        <v>6516.5</v>
      </c>
      <c r="K85" s="213">
        <f t="shared" si="60"/>
        <v>6516.5</v>
      </c>
      <c r="L85" s="110"/>
      <c r="M85" s="113">
        <v>7008.01</v>
      </c>
      <c r="N85" s="18">
        <f t="shared" si="61"/>
        <v>7008.01</v>
      </c>
      <c r="O85" s="110"/>
      <c r="P85" s="110">
        <v>7008.01</v>
      </c>
      <c r="Q85" s="18">
        <f t="shared" si="62"/>
        <v>7008.01</v>
      </c>
      <c r="R85" s="110">
        <v>0</v>
      </c>
      <c r="S85" s="111">
        <v>7008.01</v>
      </c>
      <c r="T85" s="107">
        <f t="shared" si="63"/>
        <v>7008.01</v>
      </c>
      <c r="U85" s="138">
        <v>110</v>
      </c>
      <c r="V85" s="138"/>
      <c r="W85" s="107">
        <f t="shared" si="64"/>
        <v>110</v>
      </c>
    </row>
    <row r="86" spans="1:102" ht="18">
      <c r="A86" s="13">
        <v>8</v>
      </c>
      <c r="B86" s="5" t="s">
        <v>2341</v>
      </c>
      <c r="C86" s="20">
        <v>32254</v>
      </c>
      <c r="D86" s="20"/>
      <c r="E86" s="21">
        <f t="shared" si="59"/>
        <v>32254</v>
      </c>
      <c r="F86" s="2">
        <v>10</v>
      </c>
      <c r="G86" s="2">
        <v>0</v>
      </c>
      <c r="H86" s="3">
        <f t="shared" si="51"/>
        <v>10</v>
      </c>
      <c r="I86" s="10">
        <v>10</v>
      </c>
      <c r="J86" s="10">
        <v>0</v>
      </c>
      <c r="K86" s="213">
        <f t="shared" si="60"/>
        <v>10</v>
      </c>
      <c r="L86" s="113">
        <v>200</v>
      </c>
      <c r="M86" s="110"/>
      <c r="N86" s="18">
        <f t="shared" si="61"/>
        <v>200</v>
      </c>
      <c r="O86" s="112">
        <v>110</v>
      </c>
      <c r="P86" s="110"/>
      <c r="Q86" s="18">
        <f t="shared" si="62"/>
        <v>110</v>
      </c>
      <c r="R86" s="112">
        <v>110</v>
      </c>
      <c r="S86" s="111">
        <v>0</v>
      </c>
      <c r="T86" s="107">
        <f t="shared" si="63"/>
        <v>110</v>
      </c>
      <c r="U86" s="137">
        <v>2835.02</v>
      </c>
      <c r="V86" s="138"/>
      <c r="W86" s="107">
        <f t="shared" si="64"/>
        <v>2835.02</v>
      </c>
    </row>
    <row r="87" spans="1:102" ht="18">
      <c r="A87" s="13">
        <v>9</v>
      </c>
      <c r="B87" s="5" t="s">
        <v>2342</v>
      </c>
      <c r="C87" s="20"/>
      <c r="D87" s="20"/>
      <c r="E87" s="21"/>
      <c r="F87" s="2"/>
      <c r="G87" s="2"/>
      <c r="H87" s="3"/>
      <c r="I87" s="10"/>
      <c r="J87" s="10"/>
      <c r="L87" s="113"/>
      <c r="M87" s="110"/>
      <c r="O87" s="112"/>
      <c r="P87" s="110"/>
      <c r="Q87" s="18"/>
      <c r="R87" s="112">
        <v>7.0000000000000007E-2</v>
      </c>
      <c r="S87" s="111">
        <v>0</v>
      </c>
      <c r="T87" s="107">
        <f t="shared" si="63"/>
        <v>7.0000000000000007E-2</v>
      </c>
      <c r="U87" s="137">
        <v>80640</v>
      </c>
      <c r="V87" s="138"/>
      <c r="W87" s="107">
        <f t="shared" si="64"/>
        <v>80640</v>
      </c>
    </row>
    <row r="88" spans="1:102" ht="18">
      <c r="A88" s="13">
        <v>10</v>
      </c>
      <c r="B88" s="5" t="s">
        <v>2340</v>
      </c>
      <c r="C88" s="20">
        <v>3000</v>
      </c>
      <c r="D88" s="20"/>
      <c r="E88" s="21">
        <f t="shared" si="59"/>
        <v>3000</v>
      </c>
      <c r="F88" s="2">
        <v>41700</v>
      </c>
      <c r="G88" s="2">
        <v>0</v>
      </c>
      <c r="H88" s="3">
        <f t="shared" si="51"/>
        <v>41700</v>
      </c>
      <c r="I88" s="10">
        <v>46700</v>
      </c>
      <c r="J88" s="10">
        <v>0</v>
      </c>
      <c r="K88" s="213">
        <f t="shared" si="60"/>
        <v>46700</v>
      </c>
      <c r="L88" s="110">
        <v>40600</v>
      </c>
      <c r="M88" s="110"/>
      <c r="N88" s="18">
        <f t="shared" si="61"/>
        <v>40600</v>
      </c>
      <c r="O88" s="113">
        <v>66300</v>
      </c>
      <c r="P88" s="110"/>
      <c r="Q88" s="18">
        <f t="shared" si="62"/>
        <v>66300</v>
      </c>
      <c r="R88" s="113">
        <v>66300</v>
      </c>
      <c r="S88" s="111">
        <v>0</v>
      </c>
      <c r="T88" s="107">
        <f t="shared" si="63"/>
        <v>66300</v>
      </c>
      <c r="U88" s="139">
        <v>0.01</v>
      </c>
      <c r="V88" s="138"/>
      <c r="W88" s="107">
        <f t="shared" si="64"/>
        <v>0.01</v>
      </c>
    </row>
    <row r="89" spans="1:102" ht="18">
      <c r="A89" s="13">
        <v>11</v>
      </c>
      <c r="B89" s="5" t="s">
        <v>284</v>
      </c>
      <c r="C89" s="20">
        <v>200</v>
      </c>
      <c r="D89" s="20"/>
      <c r="E89" s="21">
        <f t="shared" si="59"/>
        <v>200</v>
      </c>
      <c r="F89" s="2">
        <v>0.01</v>
      </c>
      <c r="G89" s="2">
        <v>0</v>
      </c>
      <c r="H89" s="3">
        <f t="shared" si="51"/>
        <v>0.01</v>
      </c>
      <c r="I89" s="10">
        <v>0.01</v>
      </c>
      <c r="J89" s="10">
        <v>0</v>
      </c>
      <c r="K89" s="213">
        <f t="shared" si="60"/>
        <v>0.01</v>
      </c>
      <c r="L89" s="112">
        <v>0.01</v>
      </c>
      <c r="M89" s="110"/>
      <c r="N89" s="18">
        <f t="shared" si="61"/>
        <v>0.01</v>
      </c>
      <c r="O89" s="113">
        <v>0.01</v>
      </c>
      <c r="P89" s="110"/>
      <c r="Q89" s="18">
        <f t="shared" si="62"/>
        <v>0.01</v>
      </c>
      <c r="R89" s="113">
        <v>0.01</v>
      </c>
      <c r="S89" s="111">
        <v>0</v>
      </c>
      <c r="T89" s="107">
        <f t="shared" si="63"/>
        <v>0.01</v>
      </c>
      <c r="U89" s="139">
        <v>0.01</v>
      </c>
      <c r="V89" s="138"/>
      <c r="W89" s="107">
        <f t="shared" si="64"/>
        <v>0.01</v>
      </c>
    </row>
    <row r="90" spans="1:102" s="24" customFormat="1" ht="18">
      <c r="A90" s="13">
        <v>12</v>
      </c>
      <c r="B90" s="5" t="s">
        <v>1913</v>
      </c>
      <c r="C90" s="9"/>
      <c r="D90" s="9"/>
      <c r="E90" s="9"/>
      <c r="F90" s="2">
        <v>7000</v>
      </c>
      <c r="G90" s="2">
        <v>0</v>
      </c>
      <c r="H90" s="3">
        <f t="shared" si="51"/>
        <v>7000</v>
      </c>
      <c r="I90" s="10">
        <v>8500</v>
      </c>
      <c r="J90" s="10">
        <v>0</v>
      </c>
      <c r="K90" s="213">
        <f t="shared" si="60"/>
        <v>8500</v>
      </c>
      <c r="L90" s="113">
        <v>8500</v>
      </c>
      <c r="M90" s="110"/>
      <c r="N90" s="18">
        <f t="shared" si="61"/>
        <v>8500</v>
      </c>
      <c r="O90" s="115">
        <v>1000</v>
      </c>
      <c r="P90" s="115"/>
      <c r="Q90" s="18">
        <f t="shared" si="62"/>
        <v>1000</v>
      </c>
      <c r="R90" s="115">
        <v>1000</v>
      </c>
      <c r="S90" s="116">
        <v>0</v>
      </c>
      <c r="T90" s="107">
        <f t="shared" si="63"/>
        <v>1000</v>
      </c>
      <c r="U90" s="140">
        <v>1000</v>
      </c>
      <c r="V90" s="140"/>
      <c r="W90" s="107">
        <f t="shared" si="64"/>
        <v>1000</v>
      </c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58"/>
      <c r="BU90" s="258"/>
      <c r="BV90" s="258"/>
      <c r="BW90" s="258"/>
      <c r="BX90" s="258"/>
      <c r="BY90" s="258"/>
      <c r="BZ90" s="258"/>
      <c r="CA90" s="258"/>
      <c r="CB90" s="258"/>
      <c r="CC90" s="258"/>
      <c r="CD90" s="258"/>
      <c r="CE90" s="258"/>
      <c r="CF90" s="258"/>
      <c r="CG90" s="258"/>
      <c r="CH90" s="258"/>
      <c r="CI90" s="258"/>
      <c r="CJ90" s="258"/>
      <c r="CK90" s="258"/>
      <c r="CL90" s="258"/>
      <c r="CM90" s="258"/>
      <c r="CN90" s="258"/>
      <c r="CO90" s="258"/>
      <c r="CP90" s="258"/>
      <c r="CQ90" s="258"/>
      <c r="CR90" s="258"/>
      <c r="CS90" s="258"/>
      <c r="CT90" s="258"/>
      <c r="CU90" s="258"/>
      <c r="CV90" s="258"/>
      <c r="CW90" s="258"/>
      <c r="CX90" s="258"/>
    </row>
    <row r="91" spans="1:102" ht="18">
      <c r="A91" s="13">
        <v>13</v>
      </c>
      <c r="B91" s="5" t="s">
        <v>285</v>
      </c>
      <c r="C91" s="8"/>
      <c r="D91" s="8"/>
      <c r="F91" s="2">
        <v>200</v>
      </c>
      <c r="G91" s="2">
        <v>0</v>
      </c>
      <c r="H91" s="3">
        <f t="shared" si="51"/>
        <v>200</v>
      </c>
      <c r="I91" s="10">
        <v>200</v>
      </c>
      <c r="J91" s="10">
        <v>0</v>
      </c>
      <c r="K91" s="213">
        <f t="shared" si="60"/>
        <v>200</v>
      </c>
      <c r="L91" s="113">
        <v>950</v>
      </c>
      <c r="M91" s="110"/>
      <c r="N91" s="18">
        <f t="shared" si="61"/>
        <v>950</v>
      </c>
      <c r="O91" s="10">
        <v>1000</v>
      </c>
      <c r="P91" s="10"/>
      <c r="Q91" s="18">
        <f>SUM(O91:P91)</f>
        <v>1000</v>
      </c>
      <c r="R91" s="10">
        <v>1000</v>
      </c>
      <c r="S91" s="105">
        <v>0</v>
      </c>
      <c r="T91" s="107">
        <f>SUM(R91:S91)</f>
        <v>1000</v>
      </c>
      <c r="U91" s="105">
        <v>1000</v>
      </c>
      <c r="V91" s="105"/>
      <c r="W91" s="107">
        <f>SUM(U91:V91)</f>
        <v>1000</v>
      </c>
    </row>
    <row r="92" spans="1:102" s="149" customFormat="1" ht="18">
      <c r="A92" s="144"/>
      <c r="B92" s="145" t="s">
        <v>15</v>
      </c>
      <c r="C92" s="146">
        <f t="shared" ref="C92:J92" si="65">SUM(C79:C91)</f>
        <v>61834.179999999993</v>
      </c>
      <c r="D92" s="146">
        <f t="shared" si="65"/>
        <v>2527</v>
      </c>
      <c r="E92" s="146">
        <f t="shared" si="65"/>
        <v>64361.18</v>
      </c>
      <c r="F92" s="146">
        <f t="shared" si="65"/>
        <v>255444.39</v>
      </c>
      <c r="G92" s="146">
        <f t="shared" si="65"/>
        <v>5925.01</v>
      </c>
      <c r="H92" s="164">
        <f t="shared" si="65"/>
        <v>261369.40000000002</v>
      </c>
      <c r="I92" s="153">
        <f t="shared" si="65"/>
        <v>224244.40000000002</v>
      </c>
      <c r="J92" s="153">
        <f t="shared" si="65"/>
        <v>6516.5</v>
      </c>
      <c r="K92" s="282">
        <f t="shared" si="60"/>
        <v>230760.90000000002</v>
      </c>
      <c r="L92" s="160">
        <f>SUM(L79:L91)</f>
        <v>221236.40000000002</v>
      </c>
      <c r="M92" s="160">
        <f>SUM(M79:M91)</f>
        <v>7008.01</v>
      </c>
      <c r="N92" s="160">
        <f t="shared" ref="N92:Q92" si="66">SUM(N79:N91)</f>
        <v>228244.41000000003</v>
      </c>
      <c r="O92" s="160">
        <f t="shared" si="66"/>
        <v>323903.33</v>
      </c>
      <c r="P92" s="160">
        <f t="shared" si="66"/>
        <v>7008.01</v>
      </c>
      <c r="Q92" s="160">
        <f t="shared" si="66"/>
        <v>330911.34000000003</v>
      </c>
      <c r="R92" s="160">
        <f t="shared" ref="R92:T92" si="67">SUM(R79:R91)</f>
        <v>324253.40000000002</v>
      </c>
      <c r="S92" s="161">
        <f t="shared" si="67"/>
        <v>7008.01</v>
      </c>
      <c r="T92" s="161">
        <f t="shared" si="67"/>
        <v>331261.41000000003</v>
      </c>
      <c r="U92" s="161">
        <f t="shared" ref="U92:W92" si="68">SUM(U79:U91)</f>
        <v>375826.13</v>
      </c>
      <c r="V92" s="161">
        <f t="shared" si="68"/>
        <v>7009.01</v>
      </c>
      <c r="W92" s="161">
        <f t="shared" si="68"/>
        <v>382835.14</v>
      </c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  <c r="AS92" s="255"/>
      <c r="AT92" s="255"/>
      <c r="AU92" s="255"/>
      <c r="AV92" s="255"/>
      <c r="AW92" s="255"/>
      <c r="AX92" s="255"/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255"/>
      <c r="BX92" s="255"/>
      <c r="BY92" s="255"/>
      <c r="BZ92" s="255"/>
      <c r="CA92" s="255"/>
      <c r="CB92" s="255"/>
      <c r="CC92" s="255"/>
      <c r="CD92" s="255"/>
      <c r="CE92" s="255"/>
      <c r="CF92" s="255"/>
      <c r="CG92" s="255"/>
      <c r="CH92" s="255"/>
      <c r="CI92" s="255"/>
      <c r="CJ92" s="255"/>
      <c r="CK92" s="255"/>
      <c r="CL92" s="255"/>
      <c r="CM92" s="255"/>
      <c r="CN92" s="255"/>
      <c r="CO92" s="255"/>
      <c r="CP92" s="255"/>
      <c r="CQ92" s="255"/>
      <c r="CR92" s="255"/>
      <c r="CS92" s="255"/>
      <c r="CT92" s="255"/>
      <c r="CU92" s="255"/>
      <c r="CV92" s="255"/>
      <c r="CW92" s="255"/>
      <c r="CX92" s="255"/>
    </row>
    <row r="93" spans="1:102" ht="18">
      <c r="A93" s="17">
        <v>16</v>
      </c>
      <c r="B93" s="7" t="s">
        <v>286</v>
      </c>
      <c r="C93" s="8"/>
      <c r="D93" s="8"/>
      <c r="E93" s="9"/>
      <c r="F93" s="2"/>
      <c r="G93" s="2"/>
      <c r="H93" s="3"/>
      <c r="I93" s="10"/>
      <c r="J93" s="10"/>
      <c r="L93" s="10"/>
      <c r="M93" s="10"/>
      <c r="O93" s="110"/>
      <c r="P93" s="110"/>
      <c r="Q93" s="18"/>
      <c r="R93" s="110"/>
      <c r="S93" s="111"/>
      <c r="T93" s="107"/>
      <c r="U93" s="111"/>
      <c r="V93" s="111"/>
      <c r="W93" s="107"/>
    </row>
    <row r="94" spans="1:102" ht="18">
      <c r="A94" s="13">
        <v>1</v>
      </c>
      <c r="B94" s="5" t="s">
        <v>287</v>
      </c>
      <c r="C94" s="8"/>
      <c r="D94" s="8"/>
      <c r="E94" s="9"/>
      <c r="F94" s="2"/>
      <c r="G94" s="2"/>
      <c r="H94" s="3"/>
      <c r="I94" s="10">
        <v>20000</v>
      </c>
      <c r="J94" s="10">
        <v>0</v>
      </c>
      <c r="K94" s="213">
        <f>SUM(I94:J94)</f>
        <v>20000</v>
      </c>
      <c r="L94" s="110">
        <v>65000</v>
      </c>
      <c r="M94" s="110"/>
      <c r="N94" s="18">
        <f>SUM(L94:M94)</f>
        <v>65000</v>
      </c>
      <c r="O94" s="117">
        <v>30000</v>
      </c>
      <c r="P94" s="117"/>
      <c r="Q94" s="18">
        <f>SUM(O94:P94)</f>
        <v>30000</v>
      </c>
      <c r="R94" s="117">
        <v>30000</v>
      </c>
      <c r="S94" s="118">
        <v>0</v>
      </c>
      <c r="T94" s="107">
        <f>SUM(R94:S94)</f>
        <v>30000</v>
      </c>
      <c r="U94" s="141">
        <v>0.16</v>
      </c>
      <c r="V94" s="141">
        <v>0.16</v>
      </c>
      <c r="W94" s="107">
        <f>SUM(U94:V94)</f>
        <v>0.32</v>
      </c>
    </row>
    <row r="95" spans="1:102" s="24" customFormat="1" ht="18">
      <c r="A95" s="13">
        <v>2</v>
      </c>
      <c r="B95" s="5" t="s">
        <v>288</v>
      </c>
      <c r="C95" s="8">
        <v>2399.9699999999998</v>
      </c>
      <c r="D95" s="8">
        <v>3600</v>
      </c>
      <c r="E95" s="9">
        <f>SUM(C95:D95)</f>
        <v>5999.9699999999993</v>
      </c>
      <c r="F95" s="2">
        <v>2497.67</v>
      </c>
      <c r="G95" s="2">
        <v>3605.4</v>
      </c>
      <c r="H95" s="3">
        <f t="shared" si="51"/>
        <v>6103.07</v>
      </c>
      <c r="I95" s="10">
        <v>2400</v>
      </c>
      <c r="J95" s="10">
        <v>3600</v>
      </c>
      <c r="K95" s="213">
        <f>SUM(I95:J95)</f>
        <v>6000</v>
      </c>
      <c r="L95" s="113">
        <v>2400</v>
      </c>
      <c r="M95" s="113">
        <v>3600</v>
      </c>
      <c r="N95" s="18">
        <f>SUM(L95:M95)</f>
        <v>6000</v>
      </c>
      <c r="O95" s="10">
        <v>1800</v>
      </c>
      <c r="P95" s="10">
        <v>2700</v>
      </c>
      <c r="Q95" s="18">
        <f t="shared" ref="Q95:Q99" si="69">SUM(O95:P95)</f>
        <v>4500</v>
      </c>
      <c r="R95" s="10">
        <v>1800</v>
      </c>
      <c r="S95" s="105">
        <v>2700</v>
      </c>
      <c r="T95" s="107">
        <f t="shared" ref="T95:T96" si="70">SUM(R95:S95)</f>
        <v>4500</v>
      </c>
      <c r="U95" s="105">
        <v>20000</v>
      </c>
      <c r="V95" s="105"/>
      <c r="W95" s="107">
        <f t="shared" ref="W95:W96" si="71">SUM(U95:V95)</f>
        <v>20000</v>
      </c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8"/>
      <c r="BK95" s="258"/>
      <c r="BL95" s="258"/>
      <c r="BM95" s="258"/>
      <c r="BN95" s="258"/>
      <c r="BO95" s="258"/>
      <c r="BP95" s="258"/>
      <c r="BQ95" s="258"/>
      <c r="BR95" s="258"/>
      <c r="BS95" s="258"/>
      <c r="BT95" s="258"/>
      <c r="BU95" s="258"/>
      <c r="BV95" s="258"/>
      <c r="BW95" s="258"/>
      <c r="BX95" s="258"/>
      <c r="BY95" s="258"/>
      <c r="BZ95" s="258"/>
      <c r="CA95" s="258"/>
      <c r="CB95" s="258"/>
      <c r="CC95" s="258"/>
      <c r="CD95" s="258"/>
      <c r="CE95" s="258"/>
      <c r="CF95" s="258"/>
      <c r="CG95" s="258"/>
      <c r="CH95" s="258"/>
      <c r="CI95" s="258"/>
      <c r="CJ95" s="258"/>
      <c r="CK95" s="258"/>
      <c r="CL95" s="258"/>
      <c r="CM95" s="258"/>
      <c r="CN95" s="258"/>
      <c r="CO95" s="258"/>
      <c r="CP95" s="258"/>
      <c r="CQ95" s="258"/>
      <c r="CR95" s="258"/>
      <c r="CS95" s="258"/>
      <c r="CT95" s="258"/>
      <c r="CU95" s="258"/>
      <c r="CV95" s="258"/>
      <c r="CW95" s="258"/>
      <c r="CX95" s="258"/>
    </row>
    <row r="96" spans="1:102" s="149" customFormat="1" ht="18">
      <c r="A96" s="144"/>
      <c r="B96" s="145" t="s">
        <v>16</v>
      </c>
      <c r="C96" s="148">
        <f t="shared" ref="C96:H96" si="72">SUM(C95)</f>
        <v>2399.9699999999998</v>
      </c>
      <c r="D96" s="148">
        <f t="shared" si="72"/>
        <v>3600</v>
      </c>
      <c r="E96" s="148">
        <f t="shared" si="72"/>
        <v>5999.9699999999993</v>
      </c>
      <c r="F96" s="148">
        <f t="shared" si="72"/>
        <v>2497.67</v>
      </c>
      <c r="G96" s="148">
        <f t="shared" si="72"/>
        <v>3605.4</v>
      </c>
      <c r="H96" s="165">
        <f t="shared" si="72"/>
        <v>6103.07</v>
      </c>
      <c r="I96" s="153">
        <f>SUM(I94:I95)</f>
        <v>22400</v>
      </c>
      <c r="J96" s="153">
        <f>SUM(J94:J95)</f>
        <v>3600</v>
      </c>
      <c r="K96" s="282">
        <f>SUM(I96:J96)</f>
        <v>26000</v>
      </c>
      <c r="L96" s="162">
        <f>SUM(L94:L95)</f>
        <v>67400</v>
      </c>
      <c r="M96" s="162">
        <f t="shared" ref="M96:N96" si="73">SUM(M94:M95)</f>
        <v>3600</v>
      </c>
      <c r="N96" s="162">
        <f t="shared" si="73"/>
        <v>71000</v>
      </c>
      <c r="O96" s="162">
        <f>SUM(O94:O95)</f>
        <v>31800</v>
      </c>
      <c r="P96" s="162">
        <f>SUM(P94:P95)</f>
        <v>2700</v>
      </c>
      <c r="Q96" s="153">
        <f t="shared" si="69"/>
        <v>34500</v>
      </c>
      <c r="R96" s="162">
        <f>SUM(R94:R95)</f>
        <v>31800</v>
      </c>
      <c r="S96" s="163">
        <f>SUM(S94:S95)</f>
        <v>2700</v>
      </c>
      <c r="T96" s="154">
        <f t="shared" si="70"/>
        <v>34500</v>
      </c>
      <c r="U96" s="163">
        <f>SUM(U94:U95)</f>
        <v>20000.16</v>
      </c>
      <c r="V96" s="163">
        <f>SUM(V94:V95)</f>
        <v>0.16</v>
      </c>
      <c r="W96" s="154">
        <f t="shared" si="71"/>
        <v>20000.32</v>
      </c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5"/>
      <c r="AO96" s="255"/>
      <c r="AP96" s="255"/>
      <c r="AQ96" s="255"/>
      <c r="AR96" s="255"/>
      <c r="AS96" s="255"/>
      <c r="AT96" s="255"/>
      <c r="AU96" s="255"/>
      <c r="AV96" s="255"/>
      <c r="AW96" s="255"/>
      <c r="AX96" s="255"/>
      <c r="AY96" s="255"/>
      <c r="AZ96" s="255"/>
      <c r="BA96" s="255"/>
      <c r="BB96" s="255"/>
      <c r="BC96" s="255"/>
      <c r="BD96" s="255"/>
      <c r="BE96" s="255"/>
      <c r="BF96" s="255"/>
      <c r="BG96" s="255"/>
      <c r="BH96" s="255"/>
      <c r="BI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CG96" s="255"/>
      <c r="CH96" s="255"/>
      <c r="CI96" s="255"/>
      <c r="CJ96" s="255"/>
      <c r="CK96" s="255"/>
      <c r="CL96" s="255"/>
      <c r="CM96" s="255"/>
      <c r="CN96" s="255"/>
      <c r="CO96" s="255"/>
      <c r="CP96" s="255"/>
      <c r="CQ96" s="255"/>
      <c r="CR96" s="255"/>
      <c r="CS96" s="255"/>
      <c r="CT96" s="255"/>
      <c r="CU96" s="255"/>
      <c r="CV96" s="255"/>
      <c r="CW96" s="255"/>
      <c r="CX96" s="255"/>
    </row>
    <row r="97" spans="1:102" ht="18">
      <c r="A97" s="17">
        <v>16</v>
      </c>
      <c r="B97" s="7" t="s">
        <v>289</v>
      </c>
      <c r="C97" s="8"/>
      <c r="D97" s="8"/>
      <c r="E97" s="9"/>
      <c r="F97" s="2"/>
      <c r="G97" s="2"/>
      <c r="H97" s="3"/>
      <c r="I97" s="10"/>
      <c r="J97" s="10"/>
      <c r="L97" s="10"/>
      <c r="M97" s="10"/>
      <c r="O97" s="10"/>
      <c r="P97" s="10"/>
      <c r="Q97" s="18"/>
      <c r="R97" s="10"/>
      <c r="S97" s="105"/>
      <c r="T97" s="107"/>
      <c r="U97" s="105"/>
      <c r="V97" s="105"/>
      <c r="W97" s="107"/>
    </row>
    <row r="98" spans="1:102" ht="18">
      <c r="A98" s="13">
        <v>1</v>
      </c>
      <c r="B98" s="5" t="s">
        <v>290</v>
      </c>
      <c r="C98" s="20">
        <v>5</v>
      </c>
      <c r="D98" s="20">
        <v>20000</v>
      </c>
      <c r="E98" s="21">
        <f>SUM(C98:D98)</f>
        <v>20005</v>
      </c>
      <c r="F98" s="2">
        <v>0.06</v>
      </c>
      <c r="G98" s="2">
        <v>20000.330000000002</v>
      </c>
      <c r="H98" s="3">
        <f t="shared" si="51"/>
        <v>20000.390000000003</v>
      </c>
      <c r="I98" s="10">
        <v>0</v>
      </c>
      <c r="J98" s="10">
        <v>20000.330000000002</v>
      </c>
      <c r="K98" s="213">
        <f>SUM(I98:J98)</f>
        <v>20000.330000000002</v>
      </c>
      <c r="L98" s="10">
        <v>0</v>
      </c>
      <c r="M98" s="10"/>
      <c r="N98" s="18">
        <f>SUM(L98:M98)</f>
        <v>0</v>
      </c>
      <c r="O98" s="10"/>
      <c r="P98" s="10"/>
      <c r="Q98" s="18"/>
      <c r="R98" s="10"/>
      <c r="S98" s="105"/>
      <c r="T98" s="107"/>
      <c r="U98" s="105"/>
      <c r="V98" s="105"/>
      <c r="W98" s="107"/>
    </row>
    <row r="99" spans="1:102" s="149" customFormat="1" ht="18">
      <c r="A99" s="144"/>
      <c r="B99" s="145" t="s">
        <v>17</v>
      </c>
      <c r="C99" s="146">
        <f t="shared" ref="C99:J99" si="74">SUM(C98)</f>
        <v>5</v>
      </c>
      <c r="D99" s="146">
        <f t="shared" si="74"/>
        <v>20000</v>
      </c>
      <c r="E99" s="146">
        <f t="shared" si="74"/>
        <v>20005</v>
      </c>
      <c r="F99" s="146">
        <f t="shared" si="74"/>
        <v>0.06</v>
      </c>
      <c r="G99" s="146">
        <f t="shared" si="74"/>
        <v>20000.330000000002</v>
      </c>
      <c r="H99" s="164">
        <f t="shared" si="74"/>
        <v>20000.390000000003</v>
      </c>
      <c r="I99" s="157">
        <f t="shared" si="74"/>
        <v>0</v>
      </c>
      <c r="J99" s="157">
        <f t="shared" si="74"/>
        <v>20000.330000000002</v>
      </c>
      <c r="K99" s="282">
        <f>SUM(I99:J99)</f>
        <v>20000.330000000002</v>
      </c>
      <c r="L99" s="153">
        <f>SUM(L98)</f>
        <v>0</v>
      </c>
      <c r="M99" s="153">
        <f t="shared" ref="M99:P99" si="75">SUM(M98)</f>
        <v>0</v>
      </c>
      <c r="N99" s="153">
        <f t="shared" si="75"/>
        <v>0</v>
      </c>
      <c r="O99" s="153">
        <f t="shared" si="75"/>
        <v>0</v>
      </c>
      <c r="P99" s="153">
        <f t="shared" si="75"/>
        <v>0</v>
      </c>
      <c r="Q99" s="153">
        <f t="shared" si="69"/>
        <v>0</v>
      </c>
      <c r="R99" s="153">
        <f t="shared" ref="R99:S99" si="76">SUM(R98)</f>
        <v>0</v>
      </c>
      <c r="S99" s="154">
        <f t="shared" si="76"/>
        <v>0</v>
      </c>
      <c r="T99" s="154">
        <f t="shared" ref="T99" si="77">SUM(R99:S99)</f>
        <v>0</v>
      </c>
      <c r="U99" s="154">
        <f t="shared" ref="U99:V99" si="78">SUM(U98)</f>
        <v>0</v>
      </c>
      <c r="V99" s="154">
        <f t="shared" si="78"/>
        <v>0</v>
      </c>
      <c r="W99" s="154">
        <f t="shared" ref="W99" si="79">SUM(U99:V99)</f>
        <v>0</v>
      </c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  <c r="AT99" s="255"/>
      <c r="AU99" s="255"/>
      <c r="AV99" s="255"/>
      <c r="AW99" s="255"/>
      <c r="AX99" s="255"/>
      <c r="AY99" s="255"/>
      <c r="AZ99" s="255"/>
      <c r="BA99" s="255"/>
      <c r="BB99" s="255"/>
      <c r="BC99" s="255"/>
      <c r="BD99" s="255"/>
      <c r="BE99" s="255"/>
      <c r="BF99" s="255"/>
      <c r="BG99" s="255"/>
      <c r="BH99" s="255"/>
      <c r="BI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  <c r="CG99" s="255"/>
      <c r="CH99" s="255"/>
      <c r="CI99" s="255"/>
      <c r="CJ99" s="255"/>
      <c r="CK99" s="255"/>
      <c r="CL99" s="255"/>
      <c r="CM99" s="255"/>
      <c r="CN99" s="255"/>
      <c r="CO99" s="255"/>
      <c r="CP99" s="255"/>
      <c r="CQ99" s="255"/>
      <c r="CR99" s="255"/>
      <c r="CS99" s="255"/>
      <c r="CT99" s="255"/>
      <c r="CU99" s="255"/>
      <c r="CV99" s="255"/>
      <c r="CW99" s="255"/>
      <c r="CX99" s="255"/>
    </row>
    <row r="100" spans="1:102" s="221" customFormat="1" ht="18">
      <c r="B100" s="215" t="s">
        <v>18</v>
      </c>
      <c r="C100" s="222">
        <f t="shared" ref="C100:T100" si="80">C9+C17+C23+C28+C31+C37+C40+C44+C52+C60+C72+C77+C92+C96+C99+C64+C34+C48</f>
        <v>970825.8899999999</v>
      </c>
      <c r="D100" s="222">
        <f t="shared" si="80"/>
        <v>554648.86</v>
      </c>
      <c r="E100" s="222">
        <f t="shared" si="80"/>
        <v>1525474.75</v>
      </c>
      <c r="F100" s="222">
        <f t="shared" si="80"/>
        <v>1237696.28</v>
      </c>
      <c r="G100" s="222">
        <f t="shared" si="80"/>
        <v>679408.8600000001</v>
      </c>
      <c r="H100" s="222">
        <f t="shared" si="80"/>
        <v>1917105.14</v>
      </c>
      <c r="I100" s="222">
        <f t="shared" si="80"/>
        <v>1584750.0499999998</v>
      </c>
      <c r="J100" s="222">
        <f t="shared" si="80"/>
        <v>1175210.49</v>
      </c>
      <c r="K100" s="222">
        <f t="shared" si="80"/>
        <v>2759960.54</v>
      </c>
      <c r="L100" s="222">
        <f t="shared" si="80"/>
        <v>1186282</v>
      </c>
      <c r="M100" s="222">
        <f t="shared" si="80"/>
        <v>737788.10000000009</v>
      </c>
      <c r="N100" s="222">
        <f t="shared" si="80"/>
        <v>1924070.1</v>
      </c>
      <c r="O100" s="222">
        <f t="shared" si="80"/>
        <v>1237549.4900000002</v>
      </c>
      <c r="P100" s="222">
        <f t="shared" si="80"/>
        <v>871481.08000000007</v>
      </c>
      <c r="Q100" s="222">
        <f t="shared" si="80"/>
        <v>2109030.5699999998</v>
      </c>
      <c r="R100" s="222">
        <f t="shared" si="80"/>
        <v>1204762.9100000004</v>
      </c>
      <c r="S100" s="223">
        <f t="shared" si="80"/>
        <v>872251.07000000007</v>
      </c>
      <c r="T100" s="223">
        <f t="shared" si="80"/>
        <v>2077013.9800000002</v>
      </c>
      <c r="U100" s="223">
        <f>U9+U17+U23+U28+U31+U37+U40+U44+U52+U60+U72+U77+U92+U96+U99+U64+U34+U48+U12+U67</f>
        <v>1652772.6100000003</v>
      </c>
      <c r="V100" s="223">
        <f t="shared" ref="V100:W100" si="81">V9+V17+V23+V28+V31+V37+V40+V44+V52+V60+V72+V77+V92+V96+V99+V64+V34+V48+V12+V67</f>
        <v>932793.29</v>
      </c>
      <c r="W100" s="223">
        <f t="shared" si="81"/>
        <v>2585565.8999999994</v>
      </c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  <c r="AX100" s="252"/>
      <c r="AY100" s="252"/>
      <c r="AZ100" s="252"/>
      <c r="BA100" s="252"/>
      <c r="BB100" s="252"/>
      <c r="BC100" s="252"/>
      <c r="BD100" s="252"/>
      <c r="BE100" s="252"/>
      <c r="BF100" s="252"/>
      <c r="BG100" s="252"/>
      <c r="BH100" s="252"/>
      <c r="BI100" s="252"/>
      <c r="BJ100" s="252"/>
      <c r="BK100" s="252"/>
      <c r="BL100" s="252"/>
      <c r="BM100" s="252"/>
      <c r="BN100" s="252"/>
      <c r="BO100" s="252"/>
      <c r="BP100" s="252"/>
      <c r="BQ100" s="252"/>
      <c r="BR100" s="252"/>
      <c r="BS100" s="252"/>
      <c r="BT100" s="252"/>
      <c r="BU100" s="252"/>
      <c r="BV100" s="252"/>
      <c r="BW100" s="252"/>
      <c r="BX100" s="252"/>
      <c r="BY100" s="252"/>
      <c r="BZ100" s="252"/>
      <c r="CA100" s="252"/>
      <c r="CB100" s="252"/>
      <c r="CC100" s="252"/>
      <c r="CD100" s="252"/>
      <c r="CE100" s="252"/>
      <c r="CF100" s="252"/>
      <c r="CG100" s="252"/>
      <c r="CH100" s="252"/>
      <c r="CI100" s="252"/>
      <c r="CJ100" s="252"/>
      <c r="CK100" s="252"/>
      <c r="CL100" s="252"/>
      <c r="CM100" s="252"/>
      <c r="CN100" s="252"/>
      <c r="CO100" s="252"/>
      <c r="CP100" s="252"/>
      <c r="CQ100" s="252"/>
      <c r="CR100" s="252"/>
      <c r="CS100" s="252"/>
      <c r="CT100" s="252"/>
      <c r="CU100" s="252"/>
      <c r="CV100" s="252"/>
      <c r="CW100" s="252"/>
      <c r="CX100" s="252"/>
    </row>
    <row r="101" spans="1:102" s="24" customFormat="1" ht="18">
      <c r="A101" s="17"/>
      <c r="B101" s="5"/>
      <c r="C101" s="8"/>
      <c r="D101" s="8"/>
      <c r="E101" s="8"/>
      <c r="F101" s="8"/>
      <c r="G101" s="8"/>
      <c r="H101" s="23"/>
      <c r="I101" s="18"/>
      <c r="J101" s="18"/>
      <c r="K101" s="213"/>
      <c r="L101" s="18"/>
      <c r="M101" s="18"/>
      <c r="N101" s="18"/>
      <c r="O101" s="18"/>
      <c r="P101" s="18"/>
      <c r="Q101" s="18"/>
      <c r="R101" s="18"/>
      <c r="S101" s="107"/>
      <c r="T101" s="107"/>
      <c r="U101" s="107"/>
      <c r="V101" s="107"/>
      <c r="W101" s="107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8"/>
      <c r="BS101" s="258"/>
      <c r="BT101" s="258"/>
      <c r="BU101" s="258"/>
      <c r="BV101" s="258"/>
      <c r="BW101" s="258"/>
      <c r="BX101" s="258"/>
      <c r="BY101" s="258"/>
      <c r="BZ101" s="258"/>
      <c r="CA101" s="258"/>
      <c r="CB101" s="258"/>
      <c r="CC101" s="258"/>
      <c r="CD101" s="258"/>
      <c r="CE101" s="258"/>
      <c r="CF101" s="258"/>
      <c r="CG101" s="258"/>
      <c r="CH101" s="258"/>
      <c r="CI101" s="258"/>
      <c r="CJ101" s="258"/>
      <c r="CK101" s="258"/>
      <c r="CL101" s="258"/>
      <c r="CM101" s="258"/>
      <c r="CN101" s="258"/>
      <c r="CO101" s="258"/>
      <c r="CP101" s="258"/>
      <c r="CQ101" s="258"/>
      <c r="CR101" s="258"/>
      <c r="CS101" s="258"/>
      <c r="CT101" s="258"/>
      <c r="CU101" s="258"/>
      <c r="CV101" s="258"/>
      <c r="CW101" s="258"/>
      <c r="CX101" s="258"/>
    </row>
    <row r="102" spans="1:102" s="221" customFormat="1" ht="18">
      <c r="A102" s="214">
        <v>2</v>
      </c>
      <c r="B102" s="215" t="s">
        <v>291</v>
      </c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17"/>
      <c r="P102" s="217"/>
      <c r="Q102" s="218"/>
      <c r="R102" s="217"/>
      <c r="S102" s="219"/>
      <c r="T102" s="220"/>
      <c r="U102" s="219"/>
      <c r="V102" s="219"/>
      <c r="W102" s="220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2"/>
      <c r="BQ102" s="252"/>
      <c r="BR102" s="252"/>
      <c r="BS102" s="252"/>
      <c r="BT102" s="252"/>
      <c r="BU102" s="252"/>
      <c r="BV102" s="252"/>
      <c r="BW102" s="252"/>
      <c r="BX102" s="252"/>
      <c r="BY102" s="252"/>
      <c r="BZ102" s="252"/>
      <c r="CA102" s="252"/>
      <c r="CB102" s="252"/>
      <c r="CC102" s="252"/>
      <c r="CD102" s="252"/>
      <c r="CE102" s="252"/>
      <c r="CF102" s="252"/>
      <c r="CG102" s="252"/>
      <c r="CH102" s="252"/>
      <c r="CI102" s="252"/>
      <c r="CJ102" s="252"/>
      <c r="CK102" s="252"/>
      <c r="CL102" s="252"/>
      <c r="CM102" s="252"/>
      <c r="CN102" s="252"/>
      <c r="CO102" s="252"/>
      <c r="CP102" s="252"/>
      <c r="CQ102" s="252"/>
      <c r="CR102" s="252"/>
      <c r="CS102" s="252"/>
      <c r="CT102" s="252"/>
      <c r="CU102" s="252"/>
      <c r="CV102" s="252"/>
      <c r="CW102" s="252"/>
      <c r="CX102" s="252"/>
    </row>
    <row r="103" spans="1:102" ht="18">
      <c r="A103" s="17">
        <v>1</v>
      </c>
      <c r="B103" s="7" t="s">
        <v>292</v>
      </c>
      <c r="C103" s="8"/>
      <c r="D103" s="8"/>
      <c r="F103" s="2"/>
      <c r="G103" s="2"/>
      <c r="H103" s="3"/>
      <c r="I103" s="10"/>
      <c r="J103" s="10"/>
      <c r="L103" s="65"/>
      <c r="M103" s="65"/>
      <c r="O103" s="65"/>
      <c r="P103" s="65"/>
      <c r="Q103" s="18"/>
      <c r="R103" s="65"/>
      <c r="S103" s="8"/>
      <c r="T103" s="107"/>
      <c r="U103" s="8"/>
      <c r="V103" s="8"/>
      <c r="W103" s="107"/>
    </row>
    <row r="104" spans="1:102" ht="18">
      <c r="A104" s="13">
        <v>1</v>
      </c>
      <c r="B104" s="5" t="s">
        <v>293</v>
      </c>
      <c r="C104" s="20">
        <v>4.95</v>
      </c>
      <c r="D104" s="20"/>
      <c r="E104" s="21">
        <f t="shared" ref="E104:E125" si="82">SUM(C104:D104)</f>
        <v>4.95</v>
      </c>
      <c r="F104" s="2">
        <v>10</v>
      </c>
      <c r="G104" s="2">
        <v>0</v>
      </c>
      <c r="H104" s="3">
        <f t="shared" ref="H104:H137" si="83">F104+G104</f>
        <v>10</v>
      </c>
      <c r="I104" s="10">
        <v>11.5</v>
      </c>
      <c r="J104" s="10">
        <v>0</v>
      </c>
      <c r="K104" s="213">
        <f>SUM(I104:J104)</f>
        <v>11.5</v>
      </c>
      <c r="L104" s="66">
        <v>15</v>
      </c>
      <c r="M104" s="65"/>
      <c r="N104" s="18">
        <f>SUM(L104:M104)</f>
        <v>15</v>
      </c>
      <c r="O104" s="65">
        <v>15</v>
      </c>
      <c r="P104" s="65">
        <v>0.01</v>
      </c>
      <c r="Q104" s="18">
        <f>SUM(O104:P104)</f>
        <v>15.01</v>
      </c>
      <c r="R104" s="65">
        <v>15</v>
      </c>
      <c r="S104" s="8">
        <v>0</v>
      </c>
      <c r="T104" s="107">
        <f>SUM(R104:S104)</f>
        <v>15</v>
      </c>
      <c r="U104" s="8">
        <v>15</v>
      </c>
      <c r="V104" s="8"/>
      <c r="W104" s="107">
        <f>SUM(U104:V104)</f>
        <v>15</v>
      </c>
    </row>
    <row r="105" spans="1:102" ht="18">
      <c r="A105" s="13">
        <v>2</v>
      </c>
      <c r="B105" s="5" t="s">
        <v>294</v>
      </c>
      <c r="C105" s="20">
        <v>1122</v>
      </c>
      <c r="D105" s="20"/>
      <c r="E105" s="21">
        <f t="shared" si="82"/>
        <v>1122</v>
      </c>
      <c r="F105" s="2">
        <v>522</v>
      </c>
      <c r="G105" s="2">
        <v>0</v>
      </c>
      <c r="H105" s="3">
        <f t="shared" si="83"/>
        <v>522</v>
      </c>
      <c r="I105" s="10">
        <v>522</v>
      </c>
      <c r="J105" s="10">
        <v>0</v>
      </c>
      <c r="K105" s="213">
        <f t="shared" ref="K105:K125" si="84">SUM(I105:J105)</f>
        <v>522</v>
      </c>
      <c r="L105" s="66">
        <v>750</v>
      </c>
      <c r="M105" s="65"/>
      <c r="N105" s="18">
        <f t="shared" ref="N105:N125" si="85">SUM(L105:M105)</f>
        <v>750</v>
      </c>
      <c r="O105" s="66">
        <v>800</v>
      </c>
      <c r="P105" s="65"/>
      <c r="Q105" s="18">
        <f t="shared" ref="Q105:Q125" si="86">SUM(O105:P105)</f>
        <v>800</v>
      </c>
      <c r="R105" s="66">
        <v>800</v>
      </c>
      <c r="S105" s="8">
        <v>0</v>
      </c>
      <c r="T105" s="107">
        <f t="shared" ref="T105:T125" si="87">SUM(R105:S105)</f>
        <v>800</v>
      </c>
      <c r="U105" s="79">
        <v>1000</v>
      </c>
      <c r="V105" s="8"/>
      <c r="W105" s="107">
        <f t="shared" ref="W105:W111" si="88">SUM(U105:V105)</f>
        <v>1000</v>
      </c>
    </row>
    <row r="106" spans="1:102" ht="18">
      <c r="A106" s="13">
        <v>3</v>
      </c>
      <c r="B106" s="5" t="s">
        <v>295</v>
      </c>
      <c r="C106" s="20">
        <v>369.28</v>
      </c>
      <c r="D106" s="20"/>
      <c r="E106" s="21">
        <f t="shared" si="82"/>
        <v>369.28</v>
      </c>
      <c r="F106" s="2">
        <v>362.5</v>
      </c>
      <c r="G106" s="2">
        <v>0</v>
      </c>
      <c r="H106" s="3">
        <f t="shared" si="83"/>
        <v>362.5</v>
      </c>
      <c r="I106" s="10">
        <v>400</v>
      </c>
      <c r="J106" s="10">
        <v>0</v>
      </c>
      <c r="K106" s="213">
        <f t="shared" si="84"/>
        <v>400</v>
      </c>
      <c r="L106" s="66">
        <v>310</v>
      </c>
      <c r="M106" s="65"/>
      <c r="N106" s="18">
        <f t="shared" si="85"/>
        <v>310</v>
      </c>
      <c r="O106" s="66">
        <v>310</v>
      </c>
      <c r="P106" s="65"/>
      <c r="Q106" s="18">
        <f t="shared" si="86"/>
        <v>310</v>
      </c>
      <c r="R106" s="66">
        <v>310</v>
      </c>
      <c r="S106" s="8">
        <v>0</v>
      </c>
      <c r="T106" s="107">
        <f t="shared" si="87"/>
        <v>310</v>
      </c>
      <c r="U106" s="79">
        <v>350</v>
      </c>
      <c r="V106" s="8"/>
      <c r="W106" s="107">
        <f t="shared" si="88"/>
        <v>350</v>
      </c>
    </row>
    <row r="107" spans="1:102" ht="18">
      <c r="A107" s="13">
        <v>4</v>
      </c>
      <c r="B107" s="5" t="s">
        <v>296</v>
      </c>
      <c r="C107" s="20">
        <v>32</v>
      </c>
      <c r="D107" s="20"/>
      <c r="E107" s="21">
        <f t="shared" si="82"/>
        <v>32</v>
      </c>
      <c r="F107" s="2">
        <v>113.14</v>
      </c>
      <c r="G107" s="2">
        <v>0</v>
      </c>
      <c r="H107" s="3">
        <f t="shared" si="83"/>
        <v>113.14</v>
      </c>
      <c r="I107" s="10">
        <v>194.01</v>
      </c>
      <c r="J107" s="10"/>
      <c r="K107" s="213">
        <f t="shared" si="84"/>
        <v>194.01</v>
      </c>
      <c r="L107" s="66">
        <v>885</v>
      </c>
      <c r="M107" s="65"/>
      <c r="N107" s="18">
        <f t="shared" si="85"/>
        <v>885</v>
      </c>
      <c r="O107" s="66">
        <v>992.74</v>
      </c>
      <c r="P107" s="65"/>
      <c r="Q107" s="18">
        <f t="shared" si="86"/>
        <v>992.74</v>
      </c>
      <c r="R107" s="66">
        <v>992.74</v>
      </c>
      <c r="S107" s="8">
        <v>0</v>
      </c>
      <c r="T107" s="107">
        <f t="shared" si="87"/>
        <v>992.74</v>
      </c>
      <c r="U107" s="79">
        <v>642.48</v>
      </c>
      <c r="V107" s="8"/>
      <c r="W107" s="107">
        <f t="shared" si="88"/>
        <v>642.48</v>
      </c>
    </row>
    <row r="108" spans="1:102" ht="18">
      <c r="A108" s="13">
        <v>5</v>
      </c>
      <c r="B108" s="5" t="s">
        <v>297</v>
      </c>
      <c r="C108" s="20">
        <v>145.1</v>
      </c>
      <c r="D108" s="20"/>
      <c r="E108" s="21">
        <f t="shared" si="82"/>
        <v>145.1</v>
      </c>
      <c r="F108" s="2">
        <v>160.4</v>
      </c>
      <c r="G108" s="2">
        <v>0</v>
      </c>
      <c r="H108" s="3">
        <f t="shared" si="83"/>
        <v>160.4</v>
      </c>
      <c r="I108" s="10">
        <v>174.01</v>
      </c>
      <c r="J108" s="10"/>
      <c r="K108" s="213">
        <f t="shared" si="84"/>
        <v>174.01</v>
      </c>
      <c r="L108" s="66">
        <v>199.01</v>
      </c>
      <c r="M108" s="65"/>
      <c r="N108" s="18">
        <f t="shared" si="85"/>
        <v>199.01</v>
      </c>
      <c r="O108" s="66">
        <v>239.01</v>
      </c>
      <c r="P108" s="65"/>
      <c r="Q108" s="18">
        <f t="shared" si="86"/>
        <v>239.01</v>
      </c>
      <c r="R108" s="66">
        <v>239.01</v>
      </c>
      <c r="S108" s="8">
        <v>0</v>
      </c>
      <c r="T108" s="107">
        <f t="shared" si="87"/>
        <v>239.01</v>
      </c>
      <c r="U108" s="79">
        <v>237.01</v>
      </c>
      <c r="V108" s="8"/>
      <c r="W108" s="107">
        <f t="shared" si="88"/>
        <v>237.01</v>
      </c>
    </row>
    <row r="109" spans="1:102" ht="18">
      <c r="A109" s="13">
        <v>6</v>
      </c>
      <c r="B109" s="5" t="s">
        <v>2010</v>
      </c>
      <c r="C109" s="20"/>
      <c r="D109" s="20"/>
      <c r="E109" s="21"/>
      <c r="F109" s="2"/>
      <c r="G109" s="2"/>
      <c r="H109" s="3"/>
      <c r="I109" s="10"/>
      <c r="J109" s="10"/>
      <c r="L109" s="66"/>
      <c r="M109" s="65"/>
      <c r="O109" s="66"/>
      <c r="P109" s="65"/>
      <c r="Q109" s="18"/>
      <c r="R109" s="66">
        <v>0.03</v>
      </c>
      <c r="S109" s="8">
        <v>0.03</v>
      </c>
      <c r="T109" s="107">
        <f t="shared" si="87"/>
        <v>0.06</v>
      </c>
      <c r="U109" s="79">
        <v>48.84</v>
      </c>
      <c r="V109" s="8"/>
      <c r="W109" s="107">
        <f t="shared" si="88"/>
        <v>48.84</v>
      </c>
    </row>
    <row r="110" spans="1:102" ht="18">
      <c r="A110" s="13">
        <v>7</v>
      </c>
      <c r="B110" s="5" t="s">
        <v>2347</v>
      </c>
      <c r="C110" s="20"/>
      <c r="D110" s="20"/>
      <c r="E110" s="21"/>
      <c r="F110" s="2"/>
      <c r="G110" s="2"/>
      <c r="H110" s="3"/>
      <c r="I110" s="10"/>
      <c r="J110" s="10"/>
      <c r="L110" s="66">
        <v>0.03</v>
      </c>
      <c r="M110" s="65"/>
      <c r="N110" s="18">
        <f t="shared" si="85"/>
        <v>0.03</v>
      </c>
      <c r="O110" s="66">
        <v>0.03</v>
      </c>
      <c r="P110" s="65"/>
      <c r="Q110" s="18">
        <f t="shared" si="86"/>
        <v>0.03</v>
      </c>
      <c r="R110" s="66">
        <v>25.38</v>
      </c>
      <c r="S110" s="8">
        <v>0</v>
      </c>
      <c r="T110" s="107">
        <f t="shared" si="87"/>
        <v>25.38</v>
      </c>
      <c r="U110" s="79">
        <v>66.819999999999993</v>
      </c>
      <c r="V110" s="8">
        <v>100.22</v>
      </c>
      <c r="W110" s="107">
        <f t="shared" si="88"/>
        <v>167.04</v>
      </c>
    </row>
    <row r="111" spans="1:102" ht="18">
      <c r="A111" s="13">
        <v>8</v>
      </c>
      <c r="B111" s="5" t="s">
        <v>298</v>
      </c>
      <c r="C111" s="20">
        <v>1577.63</v>
      </c>
      <c r="D111" s="20"/>
      <c r="E111" s="21">
        <f t="shared" si="82"/>
        <v>1577.63</v>
      </c>
      <c r="F111" s="2">
        <v>0.03</v>
      </c>
      <c r="G111" s="2">
        <v>0</v>
      </c>
      <c r="H111" s="3">
        <f t="shared" si="83"/>
        <v>0.03</v>
      </c>
      <c r="I111" s="10">
        <v>10000.030000000001</v>
      </c>
      <c r="J111" s="10"/>
      <c r="K111" s="213">
        <f t="shared" si="84"/>
        <v>10000.030000000001</v>
      </c>
      <c r="L111" s="66">
        <v>0.03</v>
      </c>
      <c r="M111" s="65"/>
      <c r="N111" s="18">
        <f t="shared" si="85"/>
        <v>0.03</v>
      </c>
      <c r="O111" s="66">
        <v>0.03</v>
      </c>
      <c r="P111" s="65"/>
      <c r="Q111" s="18">
        <f t="shared" si="86"/>
        <v>0.03</v>
      </c>
      <c r="R111" s="66">
        <v>0.03</v>
      </c>
      <c r="S111" s="8">
        <v>0</v>
      </c>
      <c r="T111" s="107">
        <f t="shared" si="87"/>
        <v>0.03</v>
      </c>
      <c r="U111" s="79">
        <v>1000</v>
      </c>
      <c r="V111" s="8"/>
      <c r="W111" s="107">
        <f t="shared" si="88"/>
        <v>1000</v>
      </c>
    </row>
    <row r="112" spans="1:102" ht="18">
      <c r="A112" s="13">
        <v>9</v>
      </c>
      <c r="B112" s="5" t="s">
        <v>2346</v>
      </c>
      <c r="C112" s="20"/>
      <c r="D112" s="20"/>
      <c r="E112" s="21"/>
      <c r="F112" s="2"/>
      <c r="G112" s="2"/>
      <c r="H112" s="3"/>
      <c r="I112" s="10"/>
      <c r="J112" s="10"/>
      <c r="L112" s="66"/>
      <c r="M112" s="65"/>
      <c r="O112" s="66"/>
      <c r="P112" s="65"/>
      <c r="Q112" s="18"/>
      <c r="R112" s="66">
        <v>0.03</v>
      </c>
      <c r="S112" s="8">
        <v>0</v>
      </c>
      <c r="T112" s="107">
        <f>SUM(R112:S112)</f>
        <v>0.03</v>
      </c>
      <c r="U112" s="79">
        <v>0.03</v>
      </c>
      <c r="V112" s="8"/>
      <c r="W112" s="107">
        <f>SUM(U112:V112)</f>
        <v>0.03</v>
      </c>
    </row>
    <row r="113" spans="1:102" ht="18">
      <c r="A113" s="13">
        <v>10</v>
      </c>
      <c r="B113" s="5" t="s">
        <v>299</v>
      </c>
      <c r="C113" s="20">
        <v>15</v>
      </c>
      <c r="D113" s="20"/>
      <c r="E113" s="21">
        <f t="shared" si="82"/>
        <v>15</v>
      </c>
      <c r="F113" s="2">
        <v>15</v>
      </c>
      <c r="G113" s="2">
        <v>0</v>
      </c>
      <c r="H113" s="3">
        <f t="shared" si="83"/>
        <v>15</v>
      </c>
      <c r="I113" s="10">
        <v>15</v>
      </c>
      <c r="J113" s="10"/>
      <c r="K113" s="213">
        <f t="shared" si="84"/>
        <v>15</v>
      </c>
      <c r="L113" s="66">
        <v>15</v>
      </c>
      <c r="M113" s="65"/>
      <c r="N113" s="18">
        <f t="shared" si="85"/>
        <v>15</v>
      </c>
      <c r="O113" s="66">
        <v>0.03</v>
      </c>
      <c r="P113" s="65"/>
      <c r="Q113" s="18">
        <f t="shared" si="86"/>
        <v>0.03</v>
      </c>
      <c r="R113" s="66">
        <v>15</v>
      </c>
      <c r="S113" s="8">
        <v>0</v>
      </c>
      <c r="T113" s="107">
        <f t="shared" si="87"/>
        <v>15</v>
      </c>
      <c r="U113" s="79">
        <v>15</v>
      </c>
      <c r="V113" s="8"/>
      <c r="W113" s="107">
        <f t="shared" ref="W113:W125" si="89">SUM(U113:V113)</f>
        <v>15</v>
      </c>
    </row>
    <row r="114" spans="1:102" ht="18">
      <c r="A114" s="13">
        <v>11</v>
      </c>
      <c r="B114" s="5" t="s">
        <v>300</v>
      </c>
      <c r="C114" s="20">
        <v>10</v>
      </c>
      <c r="D114" s="20"/>
      <c r="E114" s="21">
        <f t="shared" si="82"/>
        <v>10</v>
      </c>
      <c r="F114" s="2">
        <v>10</v>
      </c>
      <c r="G114" s="2">
        <v>0</v>
      </c>
      <c r="H114" s="3">
        <f t="shared" si="83"/>
        <v>10</v>
      </c>
      <c r="I114" s="10">
        <v>3015</v>
      </c>
      <c r="J114" s="10"/>
      <c r="K114" s="213">
        <f t="shared" si="84"/>
        <v>3015</v>
      </c>
      <c r="L114" s="66">
        <v>15</v>
      </c>
      <c r="M114" s="65"/>
      <c r="N114" s="18">
        <f t="shared" si="85"/>
        <v>15</v>
      </c>
      <c r="O114" s="66">
        <v>15</v>
      </c>
      <c r="P114" s="65"/>
      <c r="Q114" s="18">
        <f t="shared" si="86"/>
        <v>15</v>
      </c>
      <c r="R114" s="66">
        <v>100</v>
      </c>
      <c r="S114" s="8">
        <v>0</v>
      </c>
      <c r="T114" s="107">
        <f t="shared" si="87"/>
        <v>100</v>
      </c>
      <c r="U114" s="79">
        <v>15.39</v>
      </c>
      <c r="V114" s="8"/>
      <c r="W114" s="107">
        <f t="shared" si="89"/>
        <v>15.39</v>
      </c>
    </row>
    <row r="115" spans="1:102" ht="18">
      <c r="A115" s="13">
        <v>12</v>
      </c>
      <c r="B115" s="5" t="s">
        <v>2345</v>
      </c>
      <c r="C115" s="20">
        <v>1771.35</v>
      </c>
      <c r="D115" s="20"/>
      <c r="E115" s="21">
        <f t="shared" si="82"/>
        <v>1771.35</v>
      </c>
      <c r="F115" s="2">
        <v>1812.69</v>
      </c>
      <c r="G115" s="2">
        <v>0</v>
      </c>
      <c r="H115" s="3">
        <f t="shared" si="83"/>
        <v>1812.69</v>
      </c>
      <c r="I115" s="10">
        <v>1946.6</v>
      </c>
      <c r="J115" s="10"/>
      <c r="K115" s="213">
        <f t="shared" si="84"/>
        <v>1946.6</v>
      </c>
      <c r="L115" s="66">
        <v>2241.66</v>
      </c>
      <c r="M115" s="65"/>
      <c r="N115" s="18">
        <f t="shared" si="85"/>
        <v>2241.66</v>
      </c>
      <c r="O115" s="66">
        <v>15</v>
      </c>
      <c r="P115" s="65"/>
      <c r="Q115" s="18">
        <f t="shared" si="86"/>
        <v>15</v>
      </c>
      <c r="R115" s="66">
        <v>2544.29</v>
      </c>
      <c r="S115" s="8">
        <v>0</v>
      </c>
      <c r="T115" s="107">
        <f t="shared" si="87"/>
        <v>2544.29</v>
      </c>
      <c r="U115" s="79">
        <v>2796.5</v>
      </c>
      <c r="V115" s="8"/>
      <c r="W115" s="107">
        <f t="shared" si="89"/>
        <v>2796.5</v>
      </c>
    </row>
    <row r="116" spans="1:102" ht="18">
      <c r="A116" s="13">
        <v>13</v>
      </c>
      <c r="B116" s="5" t="s">
        <v>1915</v>
      </c>
      <c r="C116" s="20">
        <v>35</v>
      </c>
      <c r="D116" s="20"/>
      <c r="E116" s="21">
        <f t="shared" si="82"/>
        <v>35</v>
      </c>
      <c r="F116" s="2">
        <v>35</v>
      </c>
      <c r="G116" s="2">
        <v>0</v>
      </c>
      <c r="H116" s="3">
        <f t="shared" si="83"/>
        <v>35</v>
      </c>
      <c r="I116" s="10">
        <v>40</v>
      </c>
      <c r="J116" s="10"/>
      <c r="K116" s="213">
        <f t="shared" si="84"/>
        <v>40</v>
      </c>
      <c r="L116" s="66">
        <v>40</v>
      </c>
      <c r="M116" s="67"/>
      <c r="N116" s="18">
        <f t="shared" si="85"/>
        <v>40</v>
      </c>
      <c r="O116" s="66">
        <v>2514.31</v>
      </c>
      <c r="P116" s="65"/>
      <c r="Q116" s="18">
        <f t="shared" si="86"/>
        <v>2514.31</v>
      </c>
      <c r="R116" s="66">
        <v>40</v>
      </c>
      <c r="S116" s="8">
        <v>0</v>
      </c>
      <c r="T116" s="107">
        <f t="shared" si="87"/>
        <v>40</v>
      </c>
      <c r="U116" s="79">
        <v>40</v>
      </c>
      <c r="V116" s="8"/>
      <c r="W116" s="107">
        <f t="shared" si="89"/>
        <v>40</v>
      </c>
    </row>
    <row r="117" spans="1:102" s="24" customFormat="1" ht="18">
      <c r="A117" s="13">
        <v>14</v>
      </c>
      <c r="B117" s="5" t="s">
        <v>2187</v>
      </c>
      <c r="C117" s="20"/>
      <c r="D117" s="20"/>
      <c r="E117" s="21"/>
      <c r="F117" s="2"/>
      <c r="G117" s="2"/>
      <c r="H117" s="3"/>
      <c r="I117" s="10"/>
      <c r="J117" s="10"/>
      <c r="K117" s="213"/>
      <c r="L117" s="66"/>
      <c r="M117" s="65"/>
      <c r="N117" s="18"/>
      <c r="O117" s="66">
        <v>0.03</v>
      </c>
      <c r="P117" s="65"/>
      <c r="Q117" s="18">
        <f t="shared" si="86"/>
        <v>0.03</v>
      </c>
      <c r="R117" s="66">
        <v>0.03</v>
      </c>
      <c r="S117" s="8">
        <v>0</v>
      </c>
      <c r="T117" s="107">
        <f t="shared" si="87"/>
        <v>0.03</v>
      </c>
      <c r="U117" s="79">
        <v>0.03</v>
      </c>
      <c r="V117" s="8"/>
      <c r="W117" s="107">
        <f t="shared" si="89"/>
        <v>0.03</v>
      </c>
      <c r="X117" s="258"/>
      <c r="Y117" s="258"/>
      <c r="Z117" s="258"/>
      <c r="AA117" s="258"/>
      <c r="AB117" s="258"/>
      <c r="AC117" s="258"/>
      <c r="AD117" s="258"/>
      <c r="AE117" s="258"/>
      <c r="AF117" s="258"/>
      <c r="AG117" s="258"/>
      <c r="AH117" s="258"/>
      <c r="AI117" s="258"/>
      <c r="AJ117" s="258"/>
      <c r="AK117" s="258"/>
      <c r="AL117" s="258"/>
      <c r="AM117" s="258"/>
      <c r="AN117" s="258"/>
      <c r="AO117" s="258"/>
      <c r="AP117" s="258"/>
      <c r="AQ117" s="258"/>
      <c r="AR117" s="258"/>
      <c r="AS117" s="258"/>
      <c r="AT117" s="258"/>
      <c r="AU117" s="258"/>
      <c r="AV117" s="258"/>
      <c r="AW117" s="258"/>
      <c r="AX117" s="258"/>
      <c r="AY117" s="258"/>
      <c r="AZ117" s="258"/>
      <c r="BA117" s="258"/>
      <c r="BB117" s="258"/>
      <c r="BC117" s="258"/>
      <c r="BD117" s="258"/>
      <c r="BE117" s="258"/>
      <c r="BF117" s="258"/>
      <c r="BG117" s="258"/>
      <c r="BH117" s="258"/>
      <c r="BI117" s="258"/>
      <c r="BJ117" s="258"/>
      <c r="BK117" s="258"/>
      <c r="BL117" s="258"/>
      <c r="BM117" s="258"/>
      <c r="BN117" s="258"/>
      <c r="BO117" s="258"/>
      <c r="BP117" s="258"/>
      <c r="BQ117" s="258"/>
      <c r="BR117" s="258"/>
      <c r="BS117" s="258"/>
      <c r="BT117" s="258"/>
      <c r="BU117" s="258"/>
      <c r="BV117" s="258"/>
      <c r="BW117" s="258"/>
      <c r="BX117" s="258"/>
      <c r="BY117" s="258"/>
      <c r="BZ117" s="258"/>
      <c r="CA117" s="258"/>
      <c r="CB117" s="258"/>
      <c r="CC117" s="258"/>
      <c r="CD117" s="258"/>
      <c r="CE117" s="258"/>
      <c r="CF117" s="258"/>
      <c r="CG117" s="258"/>
      <c r="CH117" s="258"/>
      <c r="CI117" s="258"/>
      <c r="CJ117" s="258"/>
      <c r="CK117" s="258"/>
      <c r="CL117" s="258"/>
      <c r="CM117" s="258"/>
      <c r="CN117" s="258"/>
      <c r="CO117" s="258"/>
      <c r="CP117" s="258"/>
      <c r="CQ117" s="258"/>
      <c r="CR117" s="258"/>
      <c r="CS117" s="258"/>
      <c r="CT117" s="258"/>
      <c r="CU117" s="258"/>
      <c r="CV117" s="258"/>
      <c r="CW117" s="258"/>
      <c r="CX117" s="258"/>
    </row>
    <row r="118" spans="1:102" s="24" customFormat="1" ht="18">
      <c r="A118" s="13">
        <v>15</v>
      </c>
      <c r="B118" s="5" t="s">
        <v>2343</v>
      </c>
      <c r="C118" s="20"/>
      <c r="D118" s="20"/>
      <c r="E118" s="21"/>
      <c r="F118" s="2"/>
      <c r="G118" s="2"/>
      <c r="H118" s="3"/>
      <c r="I118" s="10"/>
      <c r="J118" s="10"/>
      <c r="K118" s="213"/>
      <c r="L118" s="66"/>
      <c r="M118" s="65"/>
      <c r="N118" s="18"/>
      <c r="O118" s="66"/>
      <c r="P118" s="65"/>
      <c r="Q118" s="18"/>
      <c r="R118" s="66">
        <v>500</v>
      </c>
      <c r="S118" s="8">
        <v>0</v>
      </c>
      <c r="T118" s="107">
        <f t="shared" si="87"/>
        <v>500</v>
      </c>
      <c r="U118" s="79">
        <v>500</v>
      </c>
      <c r="V118" s="8"/>
      <c r="W118" s="107">
        <f t="shared" si="89"/>
        <v>500</v>
      </c>
      <c r="X118" s="258"/>
      <c r="Y118" s="258"/>
      <c r="Z118" s="258"/>
      <c r="AA118" s="258"/>
      <c r="AB118" s="258"/>
      <c r="AC118" s="258"/>
      <c r="AD118" s="258"/>
      <c r="AE118" s="258"/>
      <c r="AF118" s="258"/>
      <c r="AG118" s="258"/>
      <c r="AH118" s="258"/>
      <c r="AI118" s="258"/>
      <c r="AJ118" s="258"/>
      <c r="AK118" s="258"/>
      <c r="AL118" s="258"/>
      <c r="AM118" s="258"/>
      <c r="AN118" s="258"/>
      <c r="AO118" s="258"/>
      <c r="AP118" s="258"/>
      <c r="AQ118" s="258"/>
      <c r="AR118" s="258"/>
      <c r="AS118" s="258"/>
      <c r="AT118" s="258"/>
      <c r="AU118" s="258"/>
      <c r="AV118" s="258"/>
      <c r="AW118" s="258"/>
      <c r="AX118" s="258"/>
      <c r="AY118" s="258"/>
      <c r="AZ118" s="258"/>
      <c r="BA118" s="258"/>
      <c r="BB118" s="258"/>
      <c r="BC118" s="258"/>
      <c r="BD118" s="258"/>
      <c r="BE118" s="258"/>
      <c r="BF118" s="258"/>
      <c r="BG118" s="258"/>
      <c r="BH118" s="258"/>
      <c r="BI118" s="258"/>
      <c r="BJ118" s="258"/>
      <c r="BK118" s="258"/>
      <c r="BL118" s="258"/>
      <c r="BM118" s="258"/>
      <c r="BN118" s="258"/>
      <c r="BO118" s="258"/>
      <c r="BP118" s="258"/>
      <c r="BQ118" s="258"/>
      <c r="BR118" s="258"/>
      <c r="BS118" s="258"/>
      <c r="BT118" s="258"/>
      <c r="BU118" s="258"/>
      <c r="BV118" s="258"/>
      <c r="BW118" s="258"/>
      <c r="BX118" s="258"/>
      <c r="BY118" s="258"/>
      <c r="BZ118" s="258"/>
      <c r="CA118" s="258"/>
      <c r="CB118" s="258"/>
      <c r="CC118" s="258"/>
      <c r="CD118" s="258"/>
      <c r="CE118" s="258"/>
      <c r="CF118" s="258"/>
      <c r="CG118" s="258"/>
      <c r="CH118" s="258"/>
      <c r="CI118" s="258"/>
      <c r="CJ118" s="258"/>
      <c r="CK118" s="258"/>
      <c r="CL118" s="258"/>
      <c r="CM118" s="258"/>
      <c r="CN118" s="258"/>
      <c r="CO118" s="258"/>
      <c r="CP118" s="258"/>
      <c r="CQ118" s="258"/>
      <c r="CR118" s="258"/>
      <c r="CS118" s="258"/>
      <c r="CT118" s="258"/>
      <c r="CU118" s="258"/>
      <c r="CV118" s="258"/>
      <c r="CW118" s="258"/>
      <c r="CX118" s="258"/>
    </row>
    <row r="119" spans="1:102" s="24" customFormat="1" ht="18">
      <c r="A119" s="13">
        <v>16</v>
      </c>
      <c r="B119" s="5" t="s">
        <v>2186</v>
      </c>
      <c r="C119" s="20"/>
      <c r="D119" s="20"/>
      <c r="E119" s="21"/>
      <c r="F119" s="2"/>
      <c r="G119" s="2"/>
      <c r="H119" s="3"/>
      <c r="I119" s="10"/>
      <c r="J119" s="10"/>
      <c r="K119" s="213"/>
      <c r="L119" s="66"/>
      <c r="M119" s="65"/>
      <c r="N119" s="18"/>
      <c r="O119" s="66">
        <v>0.03</v>
      </c>
      <c r="P119" s="65"/>
      <c r="Q119" s="18">
        <f t="shared" si="86"/>
        <v>0.03</v>
      </c>
      <c r="R119" s="66">
        <v>0.04</v>
      </c>
      <c r="S119" s="8">
        <v>0</v>
      </c>
      <c r="T119" s="107">
        <f t="shared" si="87"/>
        <v>0.04</v>
      </c>
      <c r="U119" s="79">
        <v>0.04</v>
      </c>
      <c r="V119" s="8"/>
      <c r="W119" s="107">
        <f t="shared" si="89"/>
        <v>0.04</v>
      </c>
      <c r="X119" s="258"/>
      <c r="Y119" s="258"/>
      <c r="Z119" s="258"/>
      <c r="AA119" s="258"/>
      <c r="AB119" s="258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8"/>
      <c r="AR119" s="258"/>
      <c r="AS119" s="258"/>
      <c r="AT119" s="258"/>
      <c r="AU119" s="258"/>
      <c r="AV119" s="258"/>
      <c r="AW119" s="258"/>
      <c r="AX119" s="258"/>
      <c r="AY119" s="258"/>
      <c r="AZ119" s="258"/>
      <c r="BA119" s="258"/>
      <c r="BB119" s="258"/>
      <c r="BC119" s="258"/>
      <c r="BD119" s="258"/>
      <c r="BE119" s="258"/>
      <c r="BF119" s="258"/>
      <c r="BG119" s="258"/>
      <c r="BH119" s="258"/>
      <c r="BI119" s="258"/>
      <c r="BJ119" s="258"/>
      <c r="BK119" s="258"/>
      <c r="BL119" s="258"/>
      <c r="BM119" s="258"/>
      <c r="BN119" s="258"/>
      <c r="BO119" s="258"/>
      <c r="BP119" s="258"/>
      <c r="BQ119" s="258"/>
      <c r="BR119" s="258"/>
      <c r="BS119" s="258"/>
      <c r="BT119" s="258"/>
      <c r="BU119" s="258"/>
      <c r="BV119" s="258"/>
      <c r="BW119" s="258"/>
      <c r="BX119" s="258"/>
      <c r="BY119" s="258"/>
      <c r="BZ119" s="258"/>
      <c r="CA119" s="258"/>
      <c r="CB119" s="258"/>
      <c r="CC119" s="258"/>
      <c r="CD119" s="258"/>
      <c r="CE119" s="258"/>
      <c r="CF119" s="258"/>
      <c r="CG119" s="258"/>
      <c r="CH119" s="258"/>
      <c r="CI119" s="258"/>
      <c r="CJ119" s="258"/>
      <c r="CK119" s="258"/>
      <c r="CL119" s="258"/>
      <c r="CM119" s="258"/>
      <c r="CN119" s="258"/>
      <c r="CO119" s="258"/>
      <c r="CP119" s="258"/>
      <c r="CQ119" s="258"/>
      <c r="CR119" s="258"/>
      <c r="CS119" s="258"/>
      <c r="CT119" s="258"/>
      <c r="CU119" s="258"/>
      <c r="CV119" s="258"/>
      <c r="CW119" s="258"/>
      <c r="CX119" s="258"/>
    </row>
    <row r="120" spans="1:102" s="24" customFormat="1" ht="18">
      <c r="A120" s="13">
        <v>17</v>
      </c>
      <c r="B120" s="5" t="s">
        <v>2344</v>
      </c>
      <c r="C120" s="20"/>
      <c r="D120" s="20"/>
      <c r="E120" s="21"/>
      <c r="F120" s="2"/>
      <c r="G120" s="2"/>
      <c r="H120" s="3"/>
      <c r="I120" s="10"/>
      <c r="J120" s="10"/>
      <c r="K120" s="213"/>
      <c r="L120" s="66"/>
      <c r="M120" s="65"/>
      <c r="N120" s="18"/>
      <c r="O120" s="66"/>
      <c r="P120" s="65"/>
      <c r="Q120" s="18"/>
      <c r="R120" s="66">
        <v>0.03</v>
      </c>
      <c r="S120" s="8">
        <v>0</v>
      </c>
      <c r="T120" s="107">
        <f t="shared" si="87"/>
        <v>0.03</v>
      </c>
      <c r="U120" s="79">
        <v>0.03</v>
      </c>
      <c r="V120" s="8"/>
      <c r="W120" s="107">
        <f t="shared" si="89"/>
        <v>0.03</v>
      </c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8"/>
      <c r="AS120" s="258"/>
      <c r="AT120" s="258"/>
      <c r="AU120" s="258"/>
      <c r="AV120" s="258"/>
      <c r="AW120" s="258"/>
      <c r="AX120" s="258"/>
      <c r="AY120" s="258"/>
      <c r="AZ120" s="258"/>
      <c r="BA120" s="258"/>
      <c r="BB120" s="258"/>
      <c r="BC120" s="258"/>
      <c r="BD120" s="258"/>
      <c r="BE120" s="258"/>
      <c r="BF120" s="258"/>
      <c r="BG120" s="258"/>
      <c r="BH120" s="258"/>
      <c r="BI120" s="258"/>
      <c r="BJ120" s="258"/>
      <c r="BK120" s="258"/>
      <c r="BL120" s="258"/>
      <c r="BM120" s="258"/>
      <c r="BN120" s="258"/>
      <c r="BO120" s="258"/>
      <c r="BP120" s="258"/>
      <c r="BQ120" s="258"/>
      <c r="BR120" s="258"/>
      <c r="BS120" s="258"/>
      <c r="BT120" s="258"/>
      <c r="BU120" s="258"/>
      <c r="BV120" s="258"/>
      <c r="BW120" s="258"/>
      <c r="BX120" s="258"/>
      <c r="BY120" s="258"/>
      <c r="BZ120" s="258"/>
      <c r="CA120" s="258"/>
      <c r="CB120" s="258"/>
      <c r="CC120" s="258"/>
      <c r="CD120" s="258"/>
      <c r="CE120" s="258"/>
      <c r="CF120" s="258"/>
      <c r="CG120" s="258"/>
      <c r="CH120" s="258"/>
      <c r="CI120" s="258"/>
      <c r="CJ120" s="258"/>
      <c r="CK120" s="258"/>
      <c r="CL120" s="258"/>
      <c r="CM120" s="258"/>
      <c r="CN120" s="258"/>
      <c r="CO120" s="258"/>
      <c r="CP120" s="258"/>
      <c r="CQ120" s="258"/>
      <c r="CR120" s="258"/>
      <c r="CS120" s="258"/>
      <c r="CT120" s="258"/>
      <c r="CU120" s="258"/>
      <c r="CV120" s="258"/>
      <c r="CW120" s="258"/>
      <c r="CX120" s="258"/>
    </row>
    <row r="121" spans="1:102" ht="18">
      <c r="A121" s="13">
        <v>18</v>
      </c>
      <c r="B121" s="5" t="s">
        <v>301</v>
      </c>
      <c r="C121" s="20">
        <v>0.02</v>
      </c>
      <c r="D121" s="20"/>
      <c r="E121" s="21">
        <f t="shared" si="82"/>
        <v>0.02</v>
      </c>
      <c r="F121" s="2">
        <v>4304.22</v>
      </c>
      <c r="G121" s="2">
        <v>6456.3</v>
      </c>
      <c r="H121" s="3">
        <f t="shared" si="83"/>
        <v>10760.52</v>
      </c>
      <c r="I121" s="10">
        <v>500</v>
      </c>
      <c r="J121" s="10"/>
      <c r="K121" s="213">
        <f t="shared" si="84"/>
        <v>500</v>
      </c>
      <c r="L121" s="65"/>
      <c r="M121" s="65"/>
      <c r="N121" s="18">
        <f t="shared" si="85"/>
        <v>0</v>
      </c>
      <c r="O121" s="66">
        <v>0.04</v>
      </c>
      <c r="P121" s="65"/>
      <c r="Q121" s="18">
        <f t="shared" si="86"/>
        <v>0.04</v>
      </c>
      <c r="R121" s="66">
        <v>0</v>
      </c>
      <c r="S121" s="8">
        <v>0</v>
      </c>
      <c r="T121" s="107">
        <f t="shared" si="87"/>
        <v>0</v>
      </c>
      <c r="U121" s="79">
        <v>4990.43</v>
      </c>
      <c r="V121" s="8">
        <v>7485.61</v>
      </c>
      <c r="W121" s="107">
        <f t="shared" si="89"/>
        <v>12476.04</v>
      </c>
    </row>
    <row r="122" spans="1:102" ht="18">
      <c r="A122" s="13">
        <v>19</v>
      </c>
      <c r="B122" s="5" t="s">
        <v>302</v>
      </c>
      <c r="C122" s="20">
        <v>3599.99</v>
      </c>
      <c r="D122" s="20">
        <v>5400.05</v>
      </c>
      <c r="E122" s="21">
        <f t="shared" si="82"/>
        <v>9000.0400000000009</v>
      </c>
      <c r="F122" s="2">
        <v>5333.33</v>
      </c>
      <c r="G122" s="2">
        <v>8000</v>
      </c>
      <c r="H122" s="3">
        <f t="shared" si="83"/>
        <v>13333.33</v>
      </c>
      <c r="I122" s="10">
        <v>4170.0200000000004</v>
      </c>
      <c r="J122" s="10">
        <v>6255</v>
      </c>
      <c r="K122" s="213">
        <f t="shared" si="84"/>
        <v>10425.02</v>
      </c>
      <c r="L122" s="66">
        <v>4972.03</v>
      </c>
      <c r="M122" s="66">
        <v>7458.01</v>
      </c>
      <c r="N122" s="18">
        <f t="shared" si="85"/>
        <v>12430.04</v>
      </c>
      <c r="O122" s="66">
        <v>4590.43</v>
      </c>
      <c r="P122" s="65">
        <v>6885.61</v>
      </c>
      <c r="Q122" s="18">
        <f t="shared" si="86"/>
        <v>11476.04</v>
      </c>
      <c r="R122" s="66">
        <v>4590.43</v>
      </c>
      <c r="S122" s="8">
        <v>6885.61</v>
      </c>
      <c r="T122" s="107">
        <f t="shared" si="87"/>
        <v>11476.04</v>
      </c>
      <c r="U122" s="79">
        <v>0.01</v>
      </c>
      <c r="V122" s="8">
        <v>0.01</v>
      </c>
      <c r="W122" s="107">
        <f t="shared" si="89"/>
        <v>0.02</v>
      </c>
    </row>
    <row r="123" spans="1:102" ht="18">
      <c r="A123" s="13">
        <v>20</v>
      </c>
      <c r="B123" s="5" t="s">
        <v>1914</v>
      </c>
      <c r="C123" s="20">
        <v>3666.67</v>
      </c>
      <c r="D123" s="20">
        <v>5500.03</v>
      </c>
      <c r="E123" s="21">
        <f t="shared" si="82"/>
        <v>9166.7000000000007</v>
      </c>
      <c r="F123" s="2"/>
      <c r="G123" s="2"/>
      <c r="H123" s="3"/>
      <c r="I123" s="10">
        <v>500</v>
      </c>
      <c r="J123" s="10"/>
      <c r="K123" s="213">
        <f t="shared" si="84"/>
        <v>500</v>
      </c>
      <c r="L123" s="66">
        <v>3000.02</v>
      </c>
      <c r="M123" s="65"/>
      <c r="N123" s="18">
        <f t="shared" si="85"/>
        <v>3000.02</v>
      </c>
      <c r="O123" s="66">
        <v>0.03</v>
      </c>
      <c r="P123" s="66"/>
      <c r="Q123" s="18">
        <f t="shared" si="86"/>
        <v>0.03</v>
      </c>
      <c r="R123" s="66">
        <v>0.03</v>
      </c>
      <c r="S123" s="79">
        <v>0</v>
      </c>
      <c r="T123" s="107">
        <f t="shared" si="87"/>
        <v>0.03</v>
      </c>
      <c r="U123" s="79">
        <v>1000.02</v>
      </c>
      <c r="V123" s="79"/>
      <c r="W123" s="107">
        <f t="shared" si="89"/>
        <v>1000.02</v>
      </c>
    </row>
    <row r="124" spans="1:102" ht="18">
      <c r="A124" s="13">
        <v>21</v>
      </c>
      <c r="B124" s="5" t="s">
        <v>303</v>
      </c>
      <c r="C124" s="20"/>
      <c r="D124" s="20"/>
      <c r="E124" s="21"/>
      <c r="F124" s="2"/>
      <c r="G124" s="2"/>
      <c r="H124" s="3"/>
      <c r="I124" s="10">
        <v>10475.280000000001</v>
      </c>
      <c r="J124" s="10">
        <v>15706.21</v>
      </c>
      <c r="K124" s="213">
        <f t="shared" si="84"/>
        <v>26181.489999999998</v>
      </c>
      <c r="L124" s="66">
        <v>10614.19</v>
      </c>
      <c r="M124" s="65">
        <v>15921.29</v>
      </c>
      <c r="N124" s="18">
        <f t="shared" si="85"/>
        <v>26535.480000000003</v>
      </c>
      <c r="O124" s="66">
        <v>17532.810000000001</v>
      </c>
      <c r="P124" s="65">
        <v>26299.21</v>
      </c>
      <c r="Q124" s="18">
        <f t="shared" si="86"/>
        <v>43832.020000000004</v>
      </c>
      <c r="R124" s="66">
        <v>17536.009999999998</v>
      </c>
      <c r="S124" s="8">
        <v>26299.21</v>
      </c>
      <c r="T124" s="107">
        <f t="shared" si="87"/>
        <v>43835.22</v>
      </c>
      <c r="U124" s="79">
        <v>36207.410000000003</v>
      </c>
      <c r="V124" s="8">
        <v>54311.1</v>
      </c>
      <c r="W124" s="107">
        <f t="shared" si="89"/>
        <v>90518.510000000009</v>
      </c>
    </row>
    <row r="125" spans="1:102" ht="18">
      <c r="A125" s="13">
        <v>22</v>
      </c>
      <c r="B125" s="5" t="s">
        <v>304</v>
      </c>
      <c r="C125" s="20">
        <v>26700</v>
      </c>
      <c r="D125" s="20">
        <v>0.11</v>
      </c>
      <c r="E125" s="21">
        <f t="shared" si="82"/>
        <v>26700.11</v>
      </c>
      <c r="F125" s="2"/>
      <c r="G125" s="2"/>
      <c r="H125" s="3"/>
      <c r="I125" s="10">
        <v>10000</v>
      </c>
      <c r="J125" s="10"/>
      <c r="K125" s="213">
        <f t="shared" si="84"/>
        <v>10000</v>
      </c>
      <c r="L125" s="65">
        <v>9000.01</v>
      </c>
      <c r="M125" s="65"/>
      <c r="N125" s="18">
        <f t="shared" si="85"/>
        <v>9000.01</v>
      </c>
      <c r="O125" s="66">
        <v>9000.01</v>
      </c>
      <c r="P125" s="65"/>
      <c r="Q125" s="18">
        <f t="shared" si="86"/>
        <v>9000.01</v>
      </c>
      <c r="R125" s="66">
        <v>9000.01</v>
      </c>
      <c r="S125" s="8">
        <v>0</v>
      </c>
      <c r="T125" s="107">
        <f t="shared" si="87"/>
        <v>9000.01</v>
      </c>
      <c r="U125" s="79">
        <v>5000.01</v>
      </c>
      <c r="V125" s="8"/>
      <c r="W125" s="107">
        <f t="shared" si="89"/>
        <v>5000.01</v>
      </c>
    </row>
    <row r="126" spans="1:102" s="155" customFormat="1" ht="18">
      <c r="A126" s="152"/>
      <c r="B126" s="145" t="s">
        <v>19</v>
      </c>
      <c r="C126" s="146">
        <f t="shared" ref="C126:W126" si="90">SUM(C104:C125)</f>
        <v>39048.99</v>
      </c>
      <c r="D126" s="146">
        <f t="shared" si="90"/>
        <v>10900.19</v>
      </c>
      <c r="E126" s="146">
        <f t="shared" si="90"/>
        <v>49949.18</v>
      </c>
      <c r="F126" s="146">
        <f t="shared" si="90"/>
        <v>12678.310000000001</v>
      </c>
      <c r="G126" s="146">
        <f t="shared" si="90"/>
        <v>14456.3</v>
      </c>
      <c r="H126" s="164">
        <f t="shared" si="90"/>
        <v>27134.61</v>
      </c>
      <c r="I126" s="153">
        <f t="shared" si="90"/>
        <v>41963.450000000004</v>
      </c>
      <c r="J126" s="153">
        <f t="shared" si="90"/>
        <v>21961.21</v>
      </c>
      <c r="K126" s="282">
        <f t="shared" si="90"/>
        <v>63924.66</v>
      </c>
      <c r="L126" s="147">
        <f t="shared" si="90"/>
        <v>32056.980000000003</v>
      </c>
      <c r="M126" s="147">
        <f t="shared" si="90"/>
        <v>23379.300000000003</v>
      </c>
      <c r="N126" s="147">
        <f t="shared" si="90"/>
        <v>55436.280000000006</v>
      </c>
      <c r="O126" s="147">
        <f t="shared" si="90"/>
        <v>36024.530000000006</v>
      </c>
      <c r="P126" s="147">
        <f t="shared" si="90"/>
        <v>33184.83</v>
      </c>
      <c r="Q126" s="147">
        <f t="shared" si="90"/>
        <v>69209.36</v>
      </c>
      <c r="R126" s="147">
        <f t="shared" si="90"/>
        <v>36708.090000000004</v>
      </c>
      <c r="S126" s="148">
        <f t="shared" si="90"/>
        <v>33184.85</v>
      </c>
      <c r="T126" s="148">
        <f t="shared" si="90"/>
        <v>69892.94</v>
      </c>
      <c r="U126" s="148">
        <f t="shared" si="90"/>
        <v>53925.05</v>
      </c>
      <c r="V126" s="148">
        <f t="shared" si="90"/>
        <v>61896.94</v>
      </c>
      <c r="W126" s="148">
        <f t="shared" si="90"/>
        <v>115821.99</v>
      </c>
      <c r="X126" s="257"/>
      <c r="Y126" s="257"/>
      <c r="Z126" s="257"/>
      <c r="AA126" s="257"/>
      <c r="AB126" s="257"/>
      <c r="AC126" s="257"/>
      <c r="AD126" s="257"/>
      <c r="AE126" s="257"/>
      <c r="AF126" s="257"/>
      <c r="AG126" s="257"/>
      <c r="AH126" s="257"/>
      <c r="AI126" s="257"/>
      <c r="AJ126" s="257"/>
      <c r="AK126" s="257"/>
      <c r="AL126" s="257"/>
      <c r="AM126" s="257"/>
      <c r="AN126" s="257"/>
      <c r="AO126" s="257"/>
      <c r="AP126" s="257"/>
      <c r="AQ126" s="257"/>
      <c r="AR126" s="257"/>
      <c r="AS126" s="257"/>
      <c r="AT126" s="257"/>
      <c r="AU126" s="257"/>
      <c r="AV126" s="257"/>
      <c r="AW126" s="257"/>
      <c r="AX126" s="257"/>
      <c r="AY126" s="257"/>
      <c r="AZ126" s="257"/>
      <c r="BA126" s="257"/>
      <c r="BB126" s="257"/>
      <c r="BC126" s="257"/>
      <c r="BD126" s="257"/>
      <c r="BE126" s="257"/>
      <c r="BF126" s="257"/>
      <c r="BG126" s="257"/>
      <c r="BH126" s="257"/>
      <c r="BI126" s="257"/>
      <c r="BJ126" s="257"/>
      <c r="BK126" s="257"/>
      <c r="BL126" s="257"/>
      <c r="BM126" s="257"/>
      <c r="BN126" s="257"/>
      <c r="BO126" s="257"/>
      <c r="BP126" s="257"/>
      <c r="BQ126" s="257"/>
      <c r="BR126" s="257"/>
      <c r="BS126" s="257"/>
      <c r="BT126" s="257"/>
      <c r="BU126" s="257"/>
      <c r="BV126" s="257"/>
      <c r="BW126" s="257"/>
      <c r="BX126" s="257"/>
      <c r="BY126" s="257"/>
      <c r="BZ126" s="257"/>
      <c r="CA126" s="257"/>
      <c r="CB126" s="257"/>
      <c r="CC126" s="257"/>
      <c r="CD126" s="257"/>
      <c r="CE126" s="257"/>
      <c r="CF126" s="257"/>
      <c r="CG126" s="257"/>
      <c r="CH126" s="257"/>
      <c r="CI126" s="257"/>
      <c r="CJ126" s="257"/>
      <c r="CK126" s="257"/>
      <c r="CL126" s="257"/>
      <c r="CM126" s="257"/>
      <c r="CN126" s="257"/>
      <c r="CO126" s="257"/>
      <c r="CP126" s="257"/>
      <c r="CQ126" s="257"/>
      <c r="CR126" s="257"/>
      <c r="CS126" s="257"/>
      <c r="CT126" s="257"/>
      <c r="CU126" s="257"/>
      <c r="CV126" s="257"/>
      <c r="CW126" s="257"/>
      <c r="CX126" s="257"/>
    </row>
    <row r="127" spans="1:102" ht="18">
      <c r="A127" s="17">
        <v>2</v>
      </c>
      <c r="B127" s="7" t="s">
        <v>305</v>
      </c>
      <c r="C127" s="8"/>
      <c r="D127" s="8"/>
      <c r="F127" s="2"/>
      <c r="G127" s="2"/>
      <c r="H127" s="3"/>
      <c r="I127" s="10"/>
      <c r="J127" s="10"/>
      <c r="L127" s="65"/>
      <c r="M127" s="65"/>
      <c r="O127" s="65"/>
      <c r="P127" s="65"/>
      <c r="Q127" s="18"/>
      <c r="R127" s="65"/>
      <c r="S127" s="8"/>
      <c r="T127" s="107"/>
      <c r="U127" s="8"/>
      <c r="V127" s="8"/>
      <c r="W127" s="107"/>
    </row>
    <row r="128" spans="1:102" ht="18">
      <c r="A128" s="13">
        <v>1</v>
      </c>
      <c r="B128" s="5" t="s">
        <v>306</v>
      </c>
      <c r="C128" s="8">
        <v>0</v>
      </c>
      <c r="D128" s="8">
        <v>370.32</v>
      </c>
      <c r="E128" s="9">
        <f>SUM(D128)</f>
        <v>370.32</v>
      </c>
      <c r="F128" s="2">
        <v>0</v>
      </c>
      <c r="G128" s="2">
        <v>0.1</v>
      </c>
      <c r="H128" s="3">
        <f t="shared" si="83"/>
        <v>0.1</v>
      </c>
      <c r="I128" s="10">
        <v>0</v>
      </c>
      <c r="J128" s="10">
        <v>0.1</v>
      </c>
      <c r="K128" s="213">
        <f>SUM(I128:J128)</f>
        <v>0.1</v>
      </c>
      <c r="L128" s="65"/>
      <c r="M128" s="65">
        <v>0.11</v>
      </c>
      <c r="N128" s="18">
        <f>SUM(L128:M128)</f>
        <v>0.11</v>
      </c>
      <c r="O128" s="65"/>
      <c r="P128" s="65">
        <v>0.11</v>
      </c>
      <c r="Q128" s="18">
        <f>SUM(O128:P128)</f>
        <v>0.11</v>
      </c>
      <c r="R128" s="65">
        <v>0</v>
      </c>
      <c r="S128" s="8">
        <v>0.11</v>
      </c>
      <c r="T128" s="107">
        <f>SUM(R128:S128)</f>
        <v>0.11</v>
      </c>
      <c r="U128" s="8"/>
      <c r="V128" s="8">
        <v>0.11</v>
      </c>
      <c r="W128" s="107">
        <f>SUM(U128:V128)</f>
        <v>0.11</v>
      </c>
    </row>
    <row r="129" spans="1:102" s="24" customFormat="1" ht="18">
      <c r="A129" s="13">
        <v>2</v>
      </c>
      <c r="B129" s="5" t="s">
        <v>307</v>
      </c>
      <c r="C129" s="8">
        <v>0</v>
      </c>
      <c r="D129" s="8">
        <v>660.1</v>
      </c>
      <c r="E129" s="9">
        <f>SUM(D129)</f>
        <v>660.1</v>
      </c>
      <c r="F129" s="2">
        <v>0</v>
      </c>
      <c r="G129" s="2">
        <v>102</v>
      </c>
      <c r="H129" s="3">
        <f t="shared" si="83"/>
        <v>102</v>
      </c>
      <c r="I129" s="10">
        <v>0</v>
      </c>
      <c r="J129" s="10">
        <v>471.1</v>
      </c>
      <c r="K129" s="213">
        <f>SUM(I129:J129)</f>
        <v>471.1</v>
      </c>
      <c r="L129" s="65"/>
      <c r="M129" s="65">
        <v>7</v>
      </c>
      <c r="N129" s="18">
        <f>SUM(L129:M129)</f>
        <v>7</v>
      </c>
      <c r="O129" s="65"/>
      <c r="P129" s="65">
        <v>1.2</v>
      </c>
      <c r="Q129" s="18">
        <f>SUM(O129:P129)</f>
        <v>1.2</v>
      </c>
      <c r="R129" s="65">
        <v>0</v>
      </c>
      <c r="S129" s="8">
        <v>1.2</v>
      </c>
      <c r="T129" s="107">
        <f>SUM(R129:S129)</f>
        <v>1.2</v>
      </c>
      <c r="U129" s="8"/>
      <c r="V129" s="8">
        <v>21.1</v>
      </c>
      <c r="W129" s="107">
        <f>SUM(U129:V129)</f>
        <v>21.1</v>
      </c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8"/>
      <c r="AH129" s="258"/>
      <c r="AI129" s="258"/>
      <c r="AJ129" s="258"/>
      <c r="AK129" s="258"/>
      <c r="AL129" s="258"/>
      <c r="AM129" s="258"/>
      <c r="AN129" s="258"/>
      <c r="AO129" s="258"/>
      <c r="AP129" s="258"/>
      <c r="AQ129" s="258"/>
      <c r="AR129" s="258"/>
      <c r="AS129" s="258"/>
      <c r="AT129" s="258"/>
      <c r="AU129" s="258"/>
      <c r="AV129" s="258"/>
      <c r="AW129" s="258"/>
      <c r="AX129" s="258"/>
      <c r="AY129" s="258"/>
      <c r="AZ129" s="258"/>
      <c r="BA129" s="258"/>
      <c r="BB129" s="258"/>
      <c r="BC129" s="258"/>
      <c r="BD129" s="258"/>
      <c r="BE129" s="258"/>
      <c r="BF129" s="258"/>
      <c r="BG129" s="258"/>
      <c r="BH129" s="258"/>
      <c r="BI129" s="258"/>
      <c r="BJ129" s="258"/>
      <c r="BK129" s="258"/>
      <c r="BL129" s="258"/>
      <c r="BM129" s="258"/>
      <c r="BN129" s="258"/>
      <c r="BO129" s="258"/>
      <c r="BP129" s="258"/>
      <c r="BQ129" s="258"/>
      <c r="BR129" s="258"/>
      <c r="BS129" s="258"/>
      <c r="BT129" s="258"/>
      <c r="BU129" s="258"/>
      <c r="BV129" s="258"/>
      <c r="BW129" s="258"/>
      <c r="BX129" s="258"/>
      <c r="BY129" s="258"/>
      <c r="BZ129" s="258"/>
      <c r="CA129" s="258"/>
      <c r="CB129" s="258"/>
      <c r="CC129" s="258"/>
      <c r="CD129" s="258"/>
      <c r="CE129" s="258"/>
      <c r="CF129" s="258"/>
      <c r="CG129" s="258"/>
      <c r="CH129" s="258"/>
      <c r="CI129" s="258"/>
      <c r="CJ129" s="258"/>
      <c r="CK129" s="258"/>
      <c r="CL129" s="258"/>
      <c r="CM129" s="258"/>
      <c r="CN129" s="258"/>
      <c r="CO129" s="258"/>
      <c r="CP129" s="258"/>
      <c r="CQ129" s="258"/>
      <c r="CR129" s="258"/>
      <c r="CS129" s="258"/>
      <c r="CT129" s="258"/>
      <c r="CU129" s="258"/>
      <c r="CV129" s="258"/>
      <c r="CW129" s="258"/>
      <c r="CX129" s="258"/>
    </row>
    <row r="130" spans="1:102" s="24" customFormat="1" ht="18">
      <c r="A130" s="13">
        <v>3</v>
      </c>
      <c r="B130" s="5" t="s">
        <v>308</v>
      </c>
      <c r="C130" s="8">
        <v>0</v>
      </c>
      <c r="D130" s="8">
        <v>41.52</v>
      </c>
      <c r="E130" s="9">
        <f>SUM(D130)</f>
        <v>41.52</v>
      </c>
      <c r="F130" s="2">
        <v>0</v>
      </c>
      <c r="G130" s="2">
        <v>43.52</v>
      </c>
      <c r="H130" s="3">
        <f t="shared" si="83"/>
        <v>43.52</v>
      </c>
      <c r="I130" s="10"/>
      <c r="J130" s="10">
        <v>48.03</v>
      </c>
      <c r="K130" s="213">
        <f>SUM(I130:J130)</f>
        <v>48.03</v>
      </c>
      <c r="L130" s="65"/>
      <c r="M130" s="65">
        <v>54.04</v>
      </c>
      <c r="N130" s="18">
        <f>SUM(L130:M130)</f>
        <v>54.04</v>
      </c>
      <c r="O130" s="65"/>
      <c r="P130" s="65">
        <v>108.53</v>
      </c>
      <c r="Q130" s="18">
        <f>SUM(O130:P130)</f>
        <v>108.53</v>
      </c>
      <c r="R130" s="65">
        <v>0</v>
      </c>
      <c r="S130" s="8">
        <v>91.53</v>
      </c>
      <c r="T130" s="107">
        <f>SUM(R130:S130)</f>
        <v>91.53</v>
      </c>
      <c r="U130" s="8"/>
      <c r="V130" s="8">
        <v>92.62</v>
      </c>
      <c r="W130" s="107">
        <f>SUM(U130:V130)</f>
        <v>92.62</v>
      </c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Q130" s="258"/>
      <c r="AR130" s="258"/>
      <c r="AS130" s="258"/>
      <c r="AT130" s="258"/>
      <c r="AU130" s="258"/>
      <c r="AV130" s="258"/>
      <c r="AW130" s="258"/>
      <c r="AX130" s="258"/>
      <c r="AY130" s="258"/>
      <c r="AZ130" s="258"/>
      <c r="BA130" s="258"/>
      <c r="BB130" s="258"/>
      <c r="BC130" s="258"/>
      <c r="BD130" s="258"/>
      <c r="BE130" s="258"/>
      <c r="BF130" s="258"/>
      <c r="BG130" s="258"/>
      <c r="BH130" s="258"/>
      <c r="BI130" s="258"/>
      <c r="BJ130" s="258"/>
      <c r="BK130" s="258"/>
      <c r="BL130" s="258"/>
      <c r="BM130" s="258"/>
      <c r="BN130" s="258"/>
      <c r="BO130" s="258"/>
      <c r="BP130" s="258"/>
      <c r="BQ130" s="258"/>
      <c r="BR130" s="258"/>
      <c r="BS130" s="258"/>
      <c r="BT130" s="258"/>
      <c r="BU130" s="258"/>
      <c r="BV130" s="258"/>
      <c r="BW130" s="258"/>
      <c r="BX130" s="258"/>
      <c r="BY130" s="258"/>
      <c r="BZ130" s="258"/>
      <c r="CA130" s="258"/>
      <c r="CB130" s="258"/>
      <c r="CC130" s="258"/>
      <c r="CD130" s="258"/>
      <c r="CE130" s="258"/>
      <c r="CF130" s="258"/>
      <c r="CG130" s="258"/>
      <c r="CH130" s="258"/>
      <c r="CI130" s="258"/>
      <c r="CJ130" s="258"/>
      <c r="CK130" s="258"/>
      <c r="CL130" s="258"/>
      <c r="CM130" s="258"/>
      <c r="CN130" s="258"/>
      <c r="CO130" s="258"/>
      <c r="CP130" s="258"/>
      <c r="CQ130" s="258"/>
      <c r="CR130" s="258"/>
      <c r="CS130" s="258"/>
      <c r="CT130" s="258"/>
      <c r="CU130" s="258"/>
      <c r="CV130" s="258"/>
      <c r="CW130" s="258"/>
      <c r="CX130" s="258"/>
    </row>
    <row r="131" spans="1:102" s="24" customFormat="1" ht="18">
      <c r="A131" s="17"/>
      <c r="B131" s="7" t="s">
        <v>20</v>
      </c>
      <c r="C131" s="21">
        <f t="shared" ref="C131:K131" si="91">SUM(C128:C130)</f>
        <v>0</v>
      </c>
      <c r="D131" s="21">
        <f t="shared" si="91"/>
        <v>1071.94</v>
      </c>
      <c r="E131" s="21">
        <f t="shared" si="91"/>
        <v>1071.94</v>
      </c>
      <c r="F131" s="21">
        <f t="shared" si="91"/>
        <v>0</v>
      </c>
      <c r="G131" s="21">
        <f t="shared" si="91"/>
        <v>145.62</v>
      </c>
      <c r="H131" s="277">
        <f t="shared" si="91"/>
        <v>145.62</v>
      </c>
      <c r="I131" s="18">
        <f t="shared" si="91"/>
        <v>0</v>
      </c>
      <c r="J131" s="18">
        <f t="shared" si="91"/>
        <v>519.23</v>
      </c>
      <c r="K131" s="213">
        <f t="shared" si="91"/>
        <v>519.23</v>
      </c>
      <c r="L131" s="67">
        <f t="shared" ref="L131:N131" si="92">SUM(L128:L130)</f>
        <v>0</v>
      </c>
      <c r="M131" s="67">
        <f t="shared" si="92"/>
        <v>61.15</v>
      </c>
      <c r="N131" s="18">
        <f t="shared" si="92"/>
        <v>61.15</v>
      </c>
      <c r="O131" s="67"/>
      <c r="P131" s="67">
        <v>109.84</v>
      </c>
      <c r="Q131" s="18">
        <f t="shared" ref="Q131" si="93">SUM(Q128:Q130)</f>
        <v>109.84</v>
      </c>
      <c r="R131" s="67">
        <f>SUM(R128:R130)</f>
        <v>0</v>
      </c>
      <c r="S131" s="9">
        <f>SUM(S128:S130)</f>
        <v>92.84</v>
      </c>
      <c r="T131" s="107">
        <f>SUM(T128:T130)</f>
        <v>92.84</v>
      </c>
      <c r="U131" s="107">
        <f t="shared" ref="U131:W131" si="94">SUM(U128:U130)</f>
        <v>0</v>
      </c>
      <c r="V131" s="107">
        <f t="shared" si="94"/>
        <v>113.83000000000001</v>
      </c>
      <c r="W131" s="107">
        <f t="shared" si="94"/>
        <v>113.83000000000001</v>
      </c>
      <c r="X131" s="258"/>
      <c r="Y131" s="258"/>
      <c r="Z131" s="258"/>
      <c r="AA131" s="258"/>
      <c r="AB131" s="258"/>
      <c r="AC131" s="258"/>
      <c r="AD131" s="258"/>
      <c r="AE131" s="258"/>
      <c r="AF131" s="258"/>
      <c r="AG131" s="258"/>
      <c r="AH131" s="258"/>
      <c r="AI131" s="258"/>
      <c r="AJ131" s="258"/>
      <c r="AK131" s="258"/>
      <c r="AL131" s="258"/>
      <c r="AM131" s="258"/>
      <c r="AN131" s="258"/>
      <c r="AO131" s="258"/>
      <c r="AP131" s="258"/>
      <c r="AQ131" s="258"/>
      <c r="AR131" s="258"/>
      <c r="AS131" s="258"/>
      <c r="AT131" s="258"/>
      <c r="AU131" s="258"/>
      <c r="AV131" s="258"/>
      <c r="AW131" s="258"/>
      <c r="AX131" s="258"/>
      <c r="AY131" s="258"/>
      <c r="AZ131" s="258"/>
      <c r="BA131" s="258"/>
      <c r="BB131" s="258"/>
      <c r="BC131" s="258"/>
      <c r="BD131" s="258"/>
      <c r="BE131" s="258"/>
      <c r="BF131" s="258"/>
      <c r="BG131" s="258"/>
      <c r="BH131" s="258"/>
      <c r="BI131" s="258"/>
      <c r="BJ131" s="258"/>
      <c r="BK131" s="258"/>
      <c r="BL131" s="258"/>
      <c r="BM131" s="258"/>
      <c r="BN131" s="258"/>
      <c r="BO131" s="258"/>
      <c r="BP131" s="258"/>
      <c r="BQ131" s="258"/>
      <c r="BR131" s="258"/>
      <c r="BS131" s="258"/>
      <c r="BT131" s="258"/>
      <c r="BU131" s="258"/>
      <c r="BV131" s="258"/>
      <c r="BW131" s="258"/>
      <c r="BX131" s="258"/>
      <c r="BY131" s="258"/>
      <c r="BZ131" s="258"/>
      <c r="CA131" s="258"/>
      <c r="CB131" s="258"/>
      <c r="CC131" s="258"/>
      <c r="CD131" s="258"/>
      <c r="CE131" s="258"/>
      <c r="CF131" s="258"/>
      <c r="CG131" s="258"/>
      <c r="CH131" s="258"/>
      <c r="CI131" s="258"/>
      <c r="CJ131" s="258"/>
      <c r="CK131" s="258"/>
      <c r="CL131" s="258"/>
      <c r="CM131" s="258"/>
      <c r="CN131" s="258"/>
      <c r="CO131" s="258"/>
      <c r="CP131" s="258"/>
      <c r="CQ131" s="258"/>
      <c r="CR131" s="258"/>
      <c r="CS131" s="258"/>
      <c r="CT131" s="258"/>
      <c r="CU131" s="258"/>
      <c r="CV131" s="258"/>
      <c r="CW131" s="258"/>
      <c r="CX131" s="258"/>
    </row>
    <row r="132" spans="1:102" ht="18">
      <c r="A132" s="17">
        <v>3</v>
      </c>
      <c r="B132" s="7" t="s">
        <v>309</v>
      </c>
      <c r="C132" s="8"/>
      <c r="D132" s="8"/>
      <c r="E132" s="9"/>
      <c r="F132" s="2"/>
      <c r="G132" s="2"/>
      <c r="H132" s="3"/>
      <c r="I132" s="10"/>
      <c r="J132" s="10"/>
      <c r="L132" s="65"/>
      <c r="M132" s="65"/>
      <c r="O132" s="65"/>
      <c r="P132" s="65"/>
      <c r="Q132" s="18"/>
      <c r="R132" s="65"/>
      <c r="S132" s="8"/>
      <c r="T132" s="107"/>
      <c r="U132" s="8"/>
      <c r="V132" s="8"/>
      <c r="W132" s="107"/>
    </row>
    <row r="133" spans="1:102" ht="18">
      <c r="A133" s="13">
        <v>1</v>
      </c>
      <c r="B133" s="5" t="s">
        <v>310</v>
      </c>
      <c r="C133" s="20">
        <v>8000</v>
      </c>
      <c r="D133" s="20"/>
      <c r="E133" s="21">
        <f>SUM(C133:D133)</f>
        <v>8000</v>
      </c>
      <c r="F133" s="2">
        <v>40000.06</v>
      </c>
      <c r="G133" s="2">
        <v>0</v>
      </c>
      <c r="H133" s="3">
        <f t="shared" si="83"/>
        <v>40000.06</v>
      </c>
      <c r="I133" s="10">
        <v>0.06</v>
      </c>
      <c r="J133" s="10"/>
      <c r="K133" s="213">
        <f>SUM(I133:J133)</f>
        <v>0.06</v>
      </c>
      <c r="L133" s="65">
        <v>0.06</v>
      </c>
      <c r="M133" s="65"/>
      <c r="N133" s="18">
        <f>SUM(L133:M133)</f>
        <v>0.06</v>
      </c>
      <c r="O133" s="65">
        <v>0.06</v>
      </c>
      <c r="P133" s="65"/>
      <c r="Q133" s="18">
        <f>SUM(O133:P133)</f>
        <v>0.06</v>
      </c>
      <c r="R133" s="65">
        <v>0.06</v>
      </c>
      <c r="S133" s="8">
        <v>0</v>
      </c>
      <c r="T133" s="107">
        <f>SUM(R133:S133)</f>
        <v>0.06</v>
      </c>
      <c r="U133" s="8">
        <v>0.06</v>
      </c>
      <c r="V133" s="8"/>
      <c r="W133" s="107">
        <f t="shared" ref="W133:W137" si="95">SUM(U133:V133)</f>
        <v>0.06</v>
      </c>
    </row>
    <row r="134" spans="1:102" ht="18">
      <c r="A134" s="13"/>
      <c r="B134" s="5" t="s">
        <v>2348</v>
      </c>
      <c r="C134" s="20"/>
      <c r="D134" s="20"/>
      <c r="E134" s="21"/>
      <c r="F134" s="2"/>
      <c r="G134" s="2"/>
      <c r="H134" s="3"/>
      <c r="I134" s="10"/>
      <c r="J134" s="10"/>
      <c r="L134" s="65"/>
      <c r="M134" s="65"/>
      <c r="O134" s="65"/>
      <c r="P134" s="65"/>
      <c r="Q134" s="18"/>
      <c r="R134" s="65">
        <v>0</v>
      </c>
      <c r="S134" s="8">
        <v>706</v>
      </c>
      <c r="T134" s="107">
        <f>SUM(R134:S134)</f>
        <v>706</v>
      </c>
      <c r="U134" s="8"/>
      <c r="V134" s="8">
        <v>480</v>
      </c>
      <c r="W134" s="107">
        <f t="shared" si="95"/>
        <v>480</v>
      </c>
    </row>
    <row r="135" spans="1:102" ht="18">
      <c r="A135" s="13">
        <v>2</v>
      </c>
      <c r="B135" s="5" t="s">
        <v>311</v>
      </c>
      <c r="C135" s="8"/>
      <c r="D135" s="8"/>
      <c r="E135" s="21">
        <f>SUM(C135:D135)</f>
        <v>0</v>
      </c>
      <c r="F135" s="2">
        <v>0.01</v>
      </c>
      <c r="G135" s="2">
        <v>0</v>
      </c>
      <c r="H135" s="3">
        <f t="shared" si="83"/>
        <v>0.01</v>
      </c>
      <c r="I135" s="10"/>
      <c r="J135" s="10"/>
      <c r="K135" s="213">
        <f>SUM(I135:J135)</f>
        <v>0</v>
      </c>
      <c r="L135" s="65"/>
      <c r="M135" s="65"/>
      <c r="N135" s="18">
        <f>SUM(L135:M135)</f>
        <v>0</v>
      </c>
      <c r="O135" s="65">
        <v>0.06</v>
      </c>
      <c r="P135" s="65"/>
      <c r="Q135" s="18">
        <f>SUM(O135:P135)</f>
        <v>0.06</v>
      </c>
      <c r="R135" s="65">
        <v>0</v>
      </c>
      <c r="S135" s="8">
        <v>0</v>
      </c>
      <c r="T135" s="107">
        <f>SUM(R135:S135)</f>
        <v>0</v>
      </c>
      <c r="U135" s="8"/>
      <c r="V135" s="8"/>
      <c r="W135" s="107">
        <f t="shared" si="95"/>
        <v>0</v>
      </c>
    </row>
    <row r="136" spans="1:102" ht="18">
      <c r="A136" s="13"/>
      <c r="B136" s="5" t="s">
        <v>2349</v>
      </c>
      <c r="C136" s="8"/>
      <c r="D136" s="8"/>
      <c r="E136" s="21"/>
      <c r="F136" s="2"/>
      <c r="G136" s="2"/>
      <c r="H136" s="3"/>
      <c r="I136" s="10"/>
      <c r="J136" s="10"/>
      <c r="L136" s="65"/>
      <c r="M136" s="65"/>
      <c r="O136" s="65"/>
      <c r="P136" s="65"/>
      <c r="Q136" s="18"/>
      <c r="R136" s="65">
        <v>0.06</v>
      </c>
      <c r="S136" s="8">
        <v>0</v>
      </c>
      <c r="T136" s="107">
        <f>SUM(R136:S136)</f>
        <v>0.06</v>
      </c>
      <c r="U136" s="8">
        <v>0.06</v>
      </c>
      <c r="V136" s="8"/>
      <c r="W136" s="107">
        <f t="shared" si="95"/>
        <v>0.06</v>
      </c>
    </row>
    <row r="137" spans="1:102" ht="18">
      <c r="A137" s="13">
        <v>3</v>
      </c>
      <c r="B137" s="5" t="s">
        <v>312</v>
      </c>
      <c r="C137" s="8"/>
      <c r="D137" s="8"/>
      <c r="E137" s="21">
        <f>SUM(C137:D137)</f>
        <v>0</v>
      </c>
      <c r="F137" s="2">
        <v>18625.07</v>
      </c>
      <c r="G137" s="2">
        <v>0</v>
      </c>
      <c r="H137" s="3">
        <f t="shared" si="83"/>
        <v>18625.07</v>
      </c>
      <c r="I137" s="10">
        <v>37750</v>
      </c>
      <c r="J137" s="10"/>
      <c r="K137" s="213">
        <f>SUM(I137:J137)</f>
        <v>37750</v>
      </c>
      <c r="L137" s="65">
        <v>38000</v>
      </c>
      <c r="M137" s="65"/>
      <c r="N137" s="18">
        <f>SUM(L137:M137)</f>
        <v>38000</v>
      </c>
      <c r="O137" s="65">
        <v>38000</v>
      </c>
      <c r="P137" s="65"/>
      <c r="Q137" s="18">
        <f>SUM(O137:P137)</f>
        <v>38000</v>
      </c>
      <c r="R137" s="65">
        <v>38000</v>
      </c>
      <c r="S137" s="8">
        <v>0</v>
      </c>
      <c r="T137" s="107">
        <f>SUM(R137:S137)</f>
        <v>38000</v>
      </c>
      <c r="U137" s="8">
        <v>36500</v>
      </c>
      <c r="V137" s="8"/>
      <c r="W137" s="107">
        <f t="shared" si="95"/>
        <v>36500</v>
      </c>
    </row>
    <row r="138" spans="1:102" s="149" customFormat="1" ht="18">
      <c r="A138" s="144"/>
      <c r="B138" s="145" t="s">
        <v>21</v>
      </c>
      <c r="C138" s="146">
        <f t="shared" ref="C138:K138" si="96">SUM(C133:C137)</f>
        <v>8000</v>
      </c>
      <c r="D138" s="146">
        <f t="shared" si="96"/>
        <v>0</v>
      </c>
      <c r="E138" s="146">
        <f t="shared" si="96"/>
        <v>8000</v>
      </c>
      <c r="F138" s="146">
        <f t="shared" si="96"/>
        <v>58625.14</v>
      </c>
      <c r="G138" s="146">
        <f t="shared" si="96"/>
        <v>0</v>
      </c>
      <c r="H138" s="164">
        <f t="shared" si="96"/>
        <v>58625.14</v>
      </c>
      <c r="I138" s="153">
        <f t="shared" si="96"/>
        <v>37750.06</v>
      </c>
      <c r="J138" s="153">
        <f t="shared" si="96"/>
        <v>0</v>
      </c>
      <c r="K138" s="282">
        <f t="shared" si="96"/>
        <v>37750.06</v>
      </c>
      <c r="L138" s="147">
        <f t="shared" ref="L138:N138" si="97">SUM(L133:L137)</f>
        <v>38000.06</v>
      </c>
      <c r="M138" s="147">
        <f t="shared" si="97"/>
        <v>0</v>
      </c>
      <c r="N138" s="153">
        <f t="shared" si="97"/>
        <v>38000.06</v>
      </c>
      <c r="O138" s="147">
        <v>38000.120000000003</v>
      </c>
      <c r="P138" s="147"/>
      <c r="Q138" s="153">
        <f t="shared" ref="Q138" si="98">SUM(Q133:Q137)</f>
        <v>38000.120000000003</v>
      </c>
      <c r="R138" s="147">
        <v>38000.120000000003</v>
      </c>
      <c r="S138" s="148">
        <f>SUM(S133:S137)</f>
        <v>706</v>
      </c>
      <c r="T138" s="148">
        <f t="shared" ref="T138:W138" si="99">SUM(T133:T137)</f>
        <v>38706.120000000003</v>
      </c>
      <c r="U138" s="148">
        <f t="shared" si="99"/>
        <v>36500.120000000003</v>
      </c>
      <c r="V138" s="148">
        <f t="shared" si="99"/>
        <v>480</v>
      </c>
      <c r="W138" s="148">
        <f t="shared" si="99"/>
        <v>36980.120000000003</v>
      </c>
      <c r="X138" s="255"/>
      <c r="Y138" s="255"/>
      <c r="Z138" s="255"/>
      <c r="AA138" s="255"/>
      <c r="AB138" s="255"/>
      <c r="AC138" s="255"/>
      <c r="AD138" s="255"/>
      <c r="AE138" s="255"/>
      <c r="AF138" s="255"/>
      <c r="AG138" s="255"/>
      <c r="AH138" s="255"/>
      <c r="AI138" s="255"/>
      <c r="AJ138" s="255"/>
      <c r="AK138" s="255"/>
      <c r="AL138" s="255"/>
      <c r="AM138" s="255"/>
      <c r="AN138" s="255"/>
      <c r="AO138" s="255"/>
      <c r="AP138" s="255"/>
      <c r="AQ138" s="255"/>
      <c r="AR138" s="255"/>
      <c r="AS138" s="255"/>
      <c r="AT138" s="255"/>
      <c r="AU138" s="255"/>
      <c r="AV138" s="255"/>
      <c r="AW138" s="255"/>
      <c r="AX138" s="255"/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55"/>
      <c r="BP138" s="255"/>
      <c r="BQ138" s="255"/>
      <c r="BR138" s="255"/>
      <c r="BS138" s="255"/>
      <c r="BT138" s="255"/>
      <c r="BU138" s="255"/>
      <c r="BV138" s="255"/>
      <c r="BW138" s="255"/>
      <c r="BX138" s="255"/>
      <c r="BY138" s="255"/>
      <c r="BZ138" s="255"/>
      <c r="CA138" s="255"/>
      <c r="CB138" s="255"/>
      <c r="CC138" s="255"/>
      <c r="CD138" s="255"/>
      <c r="CE138" s="255"/>
      <c r="CF138" s="255"/>
      <c r="CG138" s="255"/>
      <c r="CH138" s="255"/>
      <c r="CI138" s="255"/>
      <c r="CJ138" s="255"/>
      <c r="CK138" s="255"/>
      <c r="CL138" s="255"/>
      <c r="CM138" s="255"/>
      <c r="CN138" s="255"/>
      <c r="CO138" s="255"/>
      <c r="CP138" s="255"/>
      <c r="CQ138" s="255"/>
      <c r="CR138" s="255"/>
      <c r="CS138" s="255"/>
      <c r="CT138" s="255"/>
      <c r="CU138" s="255"/>
      <c r="CV138" s="255"/>
      <c r="CW138" s="255"/>
      <c r="CX138" s="255"/>
    </row>
    <row r="139" spans="1:102" ht="18">
      <c r="A139" s="17">
        <v>4</v>
      </c>
      <c r="B139" s="7" t="s">
        <v>318</v>
      </c>
      <c r="C139" s="8"/>
      <c r="D139" s="8"/>
      <c r="F139" s="2"/>
      <c r="G139" s="2"/>
      <c r="H139" s="3"/>
      <c r="I139" s="10"/>
      <c r="J139" s="10"/>
      <c r="L139" s="65"/>
      <c r="M139" s="65"/>
      <c r="O139" s="65"/>
      <c r="P139" s="65"/>
      <c r="Q139" s="18"/>
      <c r="R139" s="65"/>
      <c r="S139" s="8"/>
      <c r="T139" s="107"/>
      <c r="U139" s="8"/>
      <c r="V139" s="8"/>
      <c r="W139" s="107"/>
    </row>
    <row r="140" spans="1:102" ht="18">
      <c r="A140" s="13">
        <v>1</v>
      </c>
      <c r="B140" s="5" t="s">
        <v>319</v>
      </c>
      <c r="C140" s="20">
        <v>657.25</v>
      </c>
      <c r="D140" s="20"/>
      <c r="E140" s="21">
        <f t="shared" ref="E140:E192" si="100">SUM(C140:D140)</f>
        <v>657.25</v>
      </c>
      <c r="F140" s="2">
        <v>544.1</v>
      </c>
      <c r="G140" s="2">
        <v>0</v>
      </c>
      <c r="H140" s="3">
        <f>F140+G140</f>
        <v>544.1</v>
      </c>
      <c r="I140" s="10">
        <v>201.03</v>
      </c>
      <c r="J140" s="10"/>
      <c r="K140" s="213">
        <f>SUM(I140:J140)</f>
        <v>201.03</v>
      </c>
      <c r="L140" s="65">
        <v>214.03</v>
      </c>
      <c r="M140" s="65"/>
      <c r="N140" s="18">
        <f>SUM(L140:M140)</f>
        <v>214.03</v>
      </c>
      <c r="O140" s="65">
        <v>527</v>
      </c>
      <c r="P140" s="65"/>
      <c r="Q140" s="18">
        <f>SUM(O140:P140)</f>
        <v>527</v>
      </c>
      <c r="R140" s="65">
        <v>4427.5</v>
      </c>
      <c r="S140" s="8">
        <v>0</v>
      </c>
      <c r="T140" s="107">
        <f>SUM(R140:S140)</f>
        <v>4427.5</v>
      </c>
      <c r="U140" s="8">
        <v>251.56</v>
      </c>
      <c r="V140" s="8"/>
      <c r="W140" s="107">
        <f>SUM(U140:V140)</f>
        <v>251.56</v>
      </c>
    </row>
    <row r="141" spans="1:102" ht="18">
      <c r="A141" s="13">
        <v>2</v>
      </c>
      <c r="B141" s="5" t="s">
        <v>1916</v>
      </c>
      <c r="C141" s="20"/>
      <c r="D141" s="20"/>
      <c r="E141" s="21"/>
      <c r="F141" s="2"/>
      <c r="G141" s="2"/>
      <c r="H141" s="3"/>
      <c r="I141" s="10">
        <v>1000</v>
      </c>
      <c r="J141" s="10"/>
      <c r="K141" s="213">
        <f t="shared" ref="K141:K228" si="101">SUM(I141:J141)</f>
        <v>1000</v>
      </c>
      <c r="L141" s="65">
        <v>500</v>
      </c>
      <c r="M141" s="65"/>
      <c r="N141" s="18">
        <f t="shared" ref="N141:N197" si="102">SUM(L141:M141)</f>
        <v>500</v>
      </c>
      <c r="O141" s="65">
        <v>0.03</v>
      </c>
      <c r="P141" s="65"/>
      <c r="Q141" s="18">
        <f t="shared" ref="Q141:Q197" si="103">SUM(O141:P141)</f>
        <v>0.03</v>
      </c>
      <c r="R141" s="65">
        <v>0.03</v>
      </c>
      <c r="S141" s="8"/>
      <c r="T141" s="107">
        <f t="shared" ref="T141:T197" si="104">SUM(R141:S141)</f>
        <v>0.03</v>
      </c>
      <c r="U141" s="8">
        <v>0.03</v>
      </c>
      <c r="V141" s="8"/>
      <c r="W141" s="107">
        <f t="shared" ref="W141:W197" si="105">SUM(U141:V141)</f>
        <v>0.03</v>
      </c>
    </row>
    <row r="142" spans="1:102" ht="18">
      <c r="A142" s="13">
        <v>3</v>
      </c>
      <c r="B142" s="5" t="s">
        <v>2442</v>
      </c>
      <c r="C142" s="20"/>
      <c r="D142" s="20"/>
      <c r="E142" s="21"/>
      <c r="F142" s="2"/>
      <c r="G142" s="2"/>
      <c r="H142" s="3"/>
      <c r="I142" s="10"/>
      <c r="J142" s="10"/>
      <c r="L142" s="65"/>
      <c r="M142" s="65"/>
      <c r="O142" s="65"/>
      <c r="P142" s="65"/>
      <c r="Q142" s="18"/>
      <c r="R142" s="65"/>
      <c r="S142" s="8"/>
      <c r="T142" s="107"/>
      <c r="U142" s="8">
        <v>0.01</v>
      </c>
      <c r="V142" s="8">
        <v>0.01</v>
      </c>
      <c r="W142" s="107">
        <f t="shared" si="105"/>
        <v>0.02</v>
      </c>
    </row>
    <row r="143" spans="1:102" ht="18">
      <c r="A143" s="13">
        <v>4</v>
      </c>
      <c r="B143" s="5" t="s">
        <v>1917</v>
      </c>
      <c r="C143" s="20">
        <v>200</v>
      </c>
      <c r="D143" s="20"/>
      <c r="E143" s="21">
        <f t="shared" si="100"/>
        <v>200</v>
      </c>
      <c r="F143" s="2">
        <v>3325</v>
      </c>
      <c r="G143" s="2">
        <v>0</v>
      </c>
      <c r="H143" s="3">
        <f t="shared" ref="H143:H197" si="106">F143+G143</f>
        <v>3325</v>
      </c>
      <c r="I143" s="10">
        <v>6000</v>
      </c>
      <c r="J143" s="10"/>
      <c r="K143" s="213">
        <f t="shared" si="101"/>
        <v>6000</v>
      </c>
      <c r="L143" s="65">
        <v>1000.04</v>
      </c>
      <c r="M143" s="65"/>
      <c r="N143" s="18">
        <f t="shared" si="102"/>
        <v>1000.04</v>
      </c>
      <c r="O143" s="65">
        <v>0.03</v>
      </c>
      <c r="P143" s="65"/>
      <c r="Q143" s="18">
        <f t="shared" si="103"/>
        <v>0.03</v>
      </c>
      <c r="R143" s="65">
        <v>0.03</v>
      </c>
      <c r="S143" s="8"/>
      <c r="T143" s="107">
        <f t="shared" si="104"/>
        <v>0.03</v>
      </c>
      <c r="U143" s="8">
        <v>0.03</v>
      </c>
      <c r="V143" s="8"/>
      <c r="W143" s="107">
        <f t="shared" si="105"/>
        <v>0.03</v>
      </c>
    </row>
    <row r="144" spans="1:102" ht="18">
      <c r="A144" s="13">
        <v>5</v>
      </c>
      <c r="B144" s="142" t="s">
        <v>313</v>
      </c>
      <c r="C144" s="20"/>
      <c r="D144" s="20"/>
      <c r="E144" s="21"/>
      <c r="F144" s="2"/>
      <c r="G144" s="2"/>
      <c r="H144" s="3"/>
      <c r="I144" s="10">
        <v>1000</v>
      </c>
      <c r="J144" s="10"/>
      <c r="K144" s="213">
        <f t="shared" si="101"/>
        <v>1000</v>
      </c>
      <c r="L144" s="65">
        <v>0.03</v>
      </c>
      <c r="M144" s="65"/>
      <c r="N144" s="18">
        <f t="shared" si="102"/>
        <v>0.03</v>
      </c>
      <c r="O144" s="65">
        <v>100</v>
      </c>
      <c r="P144" s="65"/>
      <c r="Q144" s="18">
        <f t="shared" si="103"/>
        <v>100</v>
      </c>
      <c r="R144" s="65">
        <v>0</v>
      </c>
      <c r="S144" s="8"/>
      <c r="T144" s="107"/>
      <c r="U144" s="8"/>
      <c r="V144" s="8"/>
      <c r="W144" s="107">
        <f t="shared" si="105"/>
        <v>0</v>
      </c>
    </row>
    <row r="145" spans="1:102" ht="18">
      <c r="A145" s="13">
        <v>6</v>
      </c>
      <c r="B145" s="5" t="s">
        <v>320</v>
      </c>
      <c r="C145" s="20">
        <v>350</v>
      </c>
      <c r="D145" s="20"/>
      <c r="E145" s="21">
        <f t="shared" si="100"/>
        <v>350</v>
      </c>
      <c r="F145" s="2">
        <v>100</v>
      </c>
      <c r="G145" s="2">
        <v>0</v>
      </c>
      <c r="H145" s="3">
        <f t="shared" si="106"/>
        <v>100</v>
      </c>
      <c r="I145" s="10">
        <v>100</v>
      </c>
      <c r="J145" s="10"/>
      <c r="K145" s="213">
        <f t="shared" si="101"/>
        <v>100</v>
      </c>
      <c r="L145" s="65">
        <v>0.03</v>
      </c>
      <c r="M145" s="65"/>
      <c r="N145" s="18">
        <f t="shared" si="102"/>
        <v>0.03</v>
      </c>
      <c r="O145" s="65"/>
      <c r="P145" s="65">
        <v>0.01</v>
      </c>
      <c r="Q145" s="18">
        <f t="shared" si="103"/>
        <v>0.01</v>
      </c>
      <c r="R145" s="65">
        <v>245</v>
      </c>
      <c r="S145" s="8">
        <v>0</v>
      </c>
      <c r="T145" s="107">
        <f t="shared" si="104"/>
        <v>245</v>
      </c>
      <c r="U145" s="8">
        <v>100</v>
      </c>
      <c r="V145" s="8"/>
      <c r="W145" s="107">
        <f t="shared" si="105"/>
        <v>100</v>
      </c>
    </row>
    <row r="146" spans="1:102" ht="18">
      <c r="A146" s="13">
        <v>7</v>
      </c>
      <c r="B146" s="5" t="s">
        <v>321</v>
      </c>
      <c r="C146" s="20">
        <v>100.72</v>
      </c>
      <c r="D146" s="20">
        <v>151.08000000000001</v>
      </c>
      <c r="E146" s="21">
        <f t="shared" si="100"/>
        <v>251.8</v>
      </c>
      <c r="F146" s="2">
        <v>100.72</v>
      </c>
      <c r="G146" s="2">
        <v>151.08000000000001</v>
      </c>
      <c r="H146" s="3">
        <f t="shared" si="106"/>
        <v>251.8</v>
      </c>
      <c r="I146" s="10">
        <v>120</v>
      </c>
      <c r="J146" s="10">
        <v>180</v>
      </c>
      <c r="K146" s="213">
        <f t="shared" si="101"/>
        <v>300</v>
      </c>
      <c r="L146" s="65">
        <v>100</v>
      </c>
      <c r="M146" s="65"/>
      <c r="N146" s="18">
        <f t="shared" si="102"/>
        <v>100</v>
      </c>
      <c r="O146" s="65">
        <v>0.03</v>
      </c>
      <c r="P146" s="65"/>
      <c r="Q146" s="18">
        <f t="shared" si="103"/>
        <v>0.03</v>
      </c>
      <c r="R146" s="65">
        <v>0</v>
      </c>
      <c r="S146" s="8">
        <v>0.01</v>
      </c>
      <c r="T146" s="107">
        <f t="shared" si="104"/>
        <v>0.01</v>
      </c>
      <c r="U146" s="8">
        <v>3200</v>
      </c>
      <c r="V146" s="8">
        <v>4800</v>
      </c>
      <c r="W146" s="107">
        <f t="shared" si="105"/>
        <v>8000</v>
      </c>
    </row>
    <row r="147" spans="1:102" ht="18">
      <c r="A147" s="13">
        <v>8</v>
      </c>
      <c r="B147" s="5" t="s">
        <v>314</v>
      </c>
      <c r="C147" s="20"/>
      <c r="D147" s="20"/>
      <c r="E147" s="21"/>
      <c r="F147" s="2"/>
      <c r="G147" s="2"/>
      <c r="H147" s="3"/>
      <c r="I147" s="10">
        <v>10000</v>
      </c>
      <c r="J147" s="10"/>
      <c r="K147" s="213">
        <f t="shared" si="101"/>
        <v>10000</v>
      </c>
      <c r="L147" s="65">
        <v>12</v>
      </c>
      <c r="M147" s="65">
        <v>18</v>
      </c>
      <c r="N147" s="18">
        <f t="shared" si="102"/>
        <v>30</v>
      </c>
      <c r="O147" s="65">
        <v>530.01</v>
      </c>
      <c r="P147" s="65"/>
      <c r="Q147" s="18">
        <f t="shared" si="103"/>
        <v>530.01</v>
      </c>
      <c r="R147" s="65">
        <v>0.03</v>
      </c>
      <c r="S147" s="8">
        <v>0</v>
      </c>
      <c r="T147" s="107">
        <f t="shared" si="104"/>
        <v>0.03</v>
      </c>
      <c r="U147" s="8">
        <v>5000</v>
      </c>
      <c r="V147" s="8"/>
      <c r="W147" s="107">
        <f t="shared" si="105"/>
        <v>5000</v>
      </c>
    </row>
    <row r="148" spans="1:102" ht="18">
      <c r="A148" s="13">
        <v>9</v>
      </c>
      <c r="B148" s="5" t="s">
        <v>322</v>
      </c>
      <c r="C148" s="20">
        <v>490</v>
      </c>
      <c r="D148" s="20"/>
      <c r="E148" s="21">
        <f t="shared" si="100"/>
        <v>490</v>
      </c>
      <c r="F148" s="2">
        <v>300</v>
      </c>
      <c r="G148" s="2">
        <v>0</v>
      </c>
      <c r="H148" s="3">
        <f t="shared" si="106"/>
        <v>300</v>
      </c>
      <c r="I148" s="10">
        <v>300</v>
      </c>
      <c r="J148" s="10"/>
      <c r="K148" s="213">
        <f t="shared" si="101"/>
        <v>300</v>
      </c>
      <c r="L148" s="65">
        <v>0.03</v>
      </c>
      <c r="M148" s="65"/>
      <c r="N148" s="18">
        <f t="shared" si="102"/>
        <v>0.03</v>
      </c>
      <c r="O148" s="65">
        <v>350</v>
      </c>
      <c r="P148" s="65"/>
      <c r="Q148" s="18">
        <f t="shared" si="103"/>
        <v>350</v>
      </c>
      <c r="R148" s="65">
        <v>530.01</v>
      </c>
      <c r="S148" s="8">
        <v>0</v>
      </c>
      <c r="T148" s="107">
        <f t="shared" si="104"/>
        <v>530.01</v>
      </c>
      <c r="U148" s="8">
        <v>1000</v>
      </c>
      <c r="V148" s="8"/>
      <c r="W148" s="107">
        <f t="shared" si="105"/>
        <v>1000</v>
      </c>
    </row>
    <row r="149" spans="1:102" ht="18">
      <c r="A149" s="13">
        <v>10</v>
      </c>
      <c r="B149" s="5" t="s">
        <v>1918</v>
      </c>
      <c r="C149" s="20">
        <v>266.5</v>
      </c>
      <c r="D149" s="20"/>
      <c r="E149" s="21">
        <f t="shared" si="100"/>
        <v>266.5</v>
      </c>
      <c r="F149" s="2">
        <v>165.5</v>
      </c>
      <c r="G149" s="2">
        <v>0</v>
      </c>
      <c r="H149" s="3">
        <f t="shared" si="106"/>
        <v>165.5</v>
      </c>
      <c r="I149" s="10">
        <v>115.5</v>
      </c>
      <c r="J149" s="10"/>
      <c r="K149" s="213">
        <f t="shared" si="101"/>
        <v>115.5</v>
      </c>
      <c r="L149" s="65">
        <v>500</v>
      </c>
      <c r="M149" s="65"/>
      <c r="N149" s="18">
        <f t="shared" si="102"/>
        <v>500</v>
      </c>
      <c r="O149" s="65">
        <v>975.03</v>
      </c>
      <c r="P149" s="65"/>
      <c r="Q149" s="18">
        <f t="shared" si="103"/>
        <v>975.03</v>
      </c>
      <c r="R149" s="65">
        <v>350</v>
      </c>
      <c r="S149" s="8">
        <v>0</v>
      </c>
      <c r="T149" s="107">
        <f t="shared" si="104"/>
        <v>350</v>
      </c>
      <c r="U149" s="8">
        <v>350</v>
      </c>
      <c r="V149" s="8"/>
      <c r="W149" s="107">
        <f t="shared" si="105"/>
        <v>350</v>
      </c>
    </row>
    <row r="150" spans="1:102" ht="18">
      <c r="A150" s="13">
        <v>11</v>
      </c>
      <c r="B150" s="5" t="s">
        <v>323</v>
      </c>
      <c r="C150" s="20">
        <v>1183.04</v>
      </c>
      <c r="D150" s="20"/>
      <c r="E150" s="21">
        <f t="shared" si="100"/>
        <v>1183.04</v>
      </c>
      <c r="F150" s="2">
        <v>1424</v>
      </c>
      <c r="G150" s="2">
        <v>0</v>
      </c>
      <c r="H150" s="3">
        <f t="shared" si="106"/>
        <v>1424</v>
      </c>
      <c r="I150" s="10">
        <v>1264.03</v>
      </c>
      <c r="J150" s="10"/>
      <c r="K150" s="213">
        <f t="shared" si="101"/>
        <v>1264.03</v>
      </c>
      <c r="L150" s="65">
        <v>350</v>
      </c>
      <c r="M150" s="65"/>
      <c r="N150" s="18">
        <f t="shared" si="102"/>
        <v>350</v>
      </c>
      <c r="O150" s="65">
        <v>1108.02</v>
      </c>
      <c r="P150" s="65"/>
      <c r="Q150" s="18">
        <f t="shared" si="103"/>
        <v>1108.02</v>
      </c>
      <c r="R150" s="65">
        <v>1255</v>
      </c>
      <c r="S150" s="8">
        <v>0</v>
      </c>
      <c r="T150" s="107">
        <f t="shared" si="104"/>
        <v>1255</v>
      </c>
      <c r="U150" s="8">
        <v>1195.03</v>
      </c>
      <c r="V150" s="8"/>
      <c r="W150" s="107">
        <f t="shared" si="105"/>
        <v>1195.03</v>
      </c>
    </row>
    <row r="151" spans="1:102" ht="18">
      <c r="A151" s="13">
        <v>12</v>
      </c>
      <c r="B151" s="142" t="s">
        <v>1919</v>
      </c>
      <c r="C151" s="20">
        <v>704</v>
      </c>
      <c r="D151" s="20"/>
      <c r="E151" s="21">
        <f t="shared" si="100"/>
        <v>704</v>
      </c>
      <c r="F151" s="2">
        <v>0</v>
      </c>
      <c r="G151" s="2">
        <v>0.01</v>
      </c>
      <c r="H151" s="3">
        <f t="shared" si="106"/>
        <v>0.01</v>
      </c>
      <c r="I151" s="10">
        <v>0</v>
      </c>
      <c r="J151" s="10">
        <v>0.01</v>
      </c>
      <c r="K151" s="213">
        <f t="shared" si="101"/>
        <v>0.01</v>
      </c>
      <c r="L151" s="65">
        <v>1025</v>
      </c>
      <c r="M151" s="65"/>
      <c r="N151" s="18">
        <f t="shared" si="102"/>
        <v>1025</v>
      </c>
      <c r="O151" s="65">
        <v>895.04</v>
      </c>
      <c r="P151" s="65"/>
      <c r="Q151" s="18">
        <f t="shared" si="103"/>
        <v>895.04</v>
      </c>
      <c r="R151" s="65">
        <v>0</v>
      </c>
      <c r="S151" s="8">
        <v>0</v>
      </c>
      <c r="T151" s="107">
        <f t="shared" si="104"/>
        <v>0</v>
      </c>
      <c r="U151" s="8"/>
      <c r="V151" s="8"/>
      <c r="W151" s="107">
        <f t="shared" si="105"/>
        <v>0</v>
      </c>
    </row>
    <row r="152" spans="1:102" ht="18">
      <c r="A152" s="13">
        <v>13</v>
      </c>
      <c r="B152" s="5" t="s">
        <v>324</v>
      </c>
      <c r="C152" s="20">
        <v>676</v>
      </c>
      <c r="D152" s="20"/>
      <c r="E152" s="21">
        <f t="shared" si="100"/>
        <v>676</v>
      </c>
      <c r="F152" s="2">
        <v>734.43</v>
      </c>
      <c r="G152" s="2">
        <v>0</v>
      </c>
      <c r="H152" s="3">
        <f t="shared" si="106"/>
        <v>734.43</v>
      </c>
      <c r="I152" s="10">
        <v>1009.01</v>
      </c>
      <c r="J152" s="10"/>
      <c r="K152" s="213">
        <f t="shared" si="101"/>
        <v>1009.01</v>
      </c>
      <c r="L152" s="65">
        <v>1023.01</v>
      </c>
      <c r="M152" s="65"/>
      <c r="N152" s="18">
        <f t="shared" si="102"/>
        <v>1023.01</v>
      </c>
      <c r="O152" s="65">
        <v>0.03</v>
      </c>
      <c r="P152" s="65"/>
      <c r="Q152" s="18">
        <f t="shared" si="103"/>
        <v>0.03</v>
      </c>
      <c r="R152" s="65">
        <v>2243.02</v>
      </c>
      <c r="S152" s="8">
        <v>0</v>
      </c>
      <c r="T152" s="107">
        <f t="shared" si="104"/>
        <v>2243.02</v>
      </c>
      <c r="U152" s="8">
        <v>3477.03</v>
      </c>
      <c r="V152" s="8"/>
      <c r="W152" s="107">
        <f t="shared" si="105"/>
        <v>3477.03</v>
      </c>
    </row>
    <row r="153" spans="1:102" s="24" customFormat="1" ht="18">
      <c r="A153" s="13">
        <v>14</v>
      </c>
      <c r="B153" s="5" t="s">
        <v>325</v>
      </c>
      <c r="C153" s="20">
        <v>9630.99</v>
      </c>
      <c r="D153" s="20"/>
      <c r="E153" s="21">
        <f t="shared" si="100"/>
        <v>9630.99</v>
      </c>
      <c r="F153" s="2">
        <v>500</v>
      </c>
      <c r="G153" s="2">
        <v>0</v>
      </c>
      <c r="H153" s="3">
        <f t="shared" si="106"/>
        <v>500</v>
      </c>
      <c r="I153" s="10">
        <v>1062.56</v>
      </c>
      <c r="J153" s="10"/>
      <c r="K153" s="213">
        <f t="shared" si="101"/>
        <v>1062.56</v>
      </c>
      <c r="L153" s="67">
        <v>672.26</v>
      </c>
      <c r="M153" s="67"/>
      <c r="N153" s="18">
        <f t="shared" si="102"/>
        <v>672.26</v>
      </c>
      <c r="O153" s="67">
        <v>7.0000000000000007E-2</v>
      </c>
      <c r="P153" s="67"/>
      <c r="Q153" s="18">
        <f t="shared" si="103"/>
        <v>7.0000000000000007E-2</v>
      </c>
      <c r="R153" s="67">
        <v>904.04</v>
      </c>
      <c r="S153" s="9">
        <v>0</v>
      </c>
      <c r="T153" s="107">
        <f t="shared" si="104"/>
        <v>904.04</v>
      </c>
      <c r="U153" s="8">
        <v>796.01</v>
      </c>
      <c r="V153" s="8"/>
      <c r="W153" s="107">
        <f t="shared" si="105"/>
        <v>796.01</v>
      </c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  <c r="AP153" s="258"/>
      <c r="AQ153" s="258"/>
      <c r="AR153" s="258"/>
      <c r="AS153" s="258"/>
      <c r="AT153" s="258"/>
      <c r="AU153" s="258"/>
      <c r="AV153" s="258"/>
      <c r="AW153" s="258"/>
      <c r="AX153" s="258"/>
      <c r="AY153" s="258"/>
      <c r="AZ153" s="258"/>
      <c r="BA153" s="258"/>
      <c r="BB153" s="258"/>
      <c r="BC153" s="258"/>
      <c r="BD153" s="258"/>
      <c r="BE153" s="258"/>
      <c r="BF153" s="258"/>
      <c r="BG153" s="258"/>
      <c r="BH153" s="258"/>
      <c r="BI153" s="258"/>
      <c r="BJ153" s="258"/>
      <c r="BK153" s="258"/>
      <c r="BL153" s="258"/>
      <c r="BM153" s="258"/>
      <c r="BN153" s="258"/>
      <c r="BO153" s="258"/>
      <c r="BP153" s="258"/>
      <c r="BQ153" s="258"/>
      <c r="BR153" s="258"/>
      <c r="BS153" s="258"/>
      <c r="BT153" s="258"/>
      <c r="BU153" s="258"/>
      <c r="BV153" s="258"/>
      <c r="BW153" s="258"/>
      <c r="BX153" s="258"/>
      <c r="BY153" s="258"/>
      <c r="BZ153" s="258"/>
      <c r="CA153" s="258"/>
      <c r="CB153" s="258"/>
      <c r="CC153" s="258"/>
      <c r="CD153" s="258"/>
      <c r="CE153" s="258"/>
      <c r="CF153" s="258"/>
      <c r="CG153" s="258"/>
      <c r="CH153" s="258"/>
      <c r="CI153" s="258"/>
      <c r="CJ153" s="258"/>
      <c r="CK153" s="258"/>
      <c r="CL153" s="258"/>
      <c r="CM153" s="258"/>
      <c r="CN153" s="258"/>
      <c r="CO153" s="258"/>
      <c r="CP153" s="258"/>
      <c r="CQ153" s="258"/>
      <c r="CR153" s="258"/>
      <c r="CS153" s="258"/>
      <c r="CT153" s="258"/>
      <c r="CU153" s="258"/>
      <c r="CV153" s="258"/>
      <c r="CW153" s="258"/>
      <c r="CX153" s="258"/>
    </row>
    <row r="154" spans="1:102" s="24" customFormat="1" ht="18">
      <c r="A154" s="13">
        <v>15</v>
      </c>
      <c r="B154" s="5" t="s">
        <v>2441</v>
      </c>
      <c r="C154" s="20"/>
      <c r="D154" s="20"/>
      <c r="E154" s="21"/>
      <c r="F154" s="2"/>
      <c r="G154" s="2"/>
      <c r="H154" s="3"/>
      <c r="I154" s="10"/>
      <c r="J154" s="10"/>
      <c r="K154" s="213"/>
      <c r="L154" s="67"/>
      <c r="M154" s="67"/>
      <c r="N154" s="18"/>
      <c r="O154" s="67"/>
      <c r="P154" s="67"/>
      <c r="Q154" s="18"/>
      <c r="R154" s="67"/>
      <c r="S154" s="9"/>
      <c r="T154" s="107"/>
      <c r="U154" s="8">
        <v>0.01</v>
      </c>
      <c r="V154" s="8"/>
      <c r="W154" s="107">
        <f t="shared" si="105"/>
        <v>0.01</v>
      </c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8"/>
      <c r="AR154" s="258"/>
      <c r="AS154" s="258"/>
      <c r="AT154" s="258"/>
      <c r="AU154" s="258"/>
      <c r="AV154" s="258"/>
      <c r="AW154" s="258"/>
      <c r="AX154" s="258"/>
      <c r="AY154" s="258"/>
      <c r="AZ154" s="258"/>
      <c r="BA154" s="258"/>
      <c r="BB154" s="258"/>
      <c r="BC154" s="258"/>
      <c r="BD154" s="258"/>
      <c r="BE154" s="258"/>
      <c r="BF154" s="258"/>
      <c r="BG154" s="258"/>
      <c r="BH154" s="258"/>
      <c r="BI154" s="258"/>
      <c r="BJ154" s="258"/>
      <c r="BK154" s="258"/>
      <c r="BL154" s="258"/>
      <c r="BM154" s="258"/>
      <c r="BN154" s="258"/>
      <c r="BO154" s="258"/>
      <c r="BP154" s="258"/>
      <c r="BQ154" s="258"/>
      <c r="BR154" s="258"/>
      <c r="BS154" s="258"/>
      <c r="BT154" s="258"/>
      <c r="BU154" s="258"/>
      <c r="BV154" s="258"/>
      <c r="BW154" s="258"/>
      <c r="BX154" s="258"/>
      <c r="BY154" s="258"/>
      <c r="BZ154" s="258"/>
      <c r="CA154" s="258"/>
      <c r="CB154" s="258"/>
      <c r="CC154" s="258"/>
      <c r="CD154" s="258"/>
      <c r="CE154" s="258"/>
      <c r="CF154" s="258"/>
      <c r="CG154" s="258"/>
      <c r="CH154" s="258"/>
      <c r="CI154" s="258"/>
      <c r="CJ154" s="258"/>
      <c r="CK154" s="258"/>
      <c r="CL154" s="258"/>
      <c r="CM154" s="258"/>
      <c r="CN154" s="258"/>
      <c r="CO154" s="258"/>
      <c r="CP154" s="258"/>
      <c r="CQ154" s="258"/>
      <c r="CR154" s="258"/>
      <c r="CS154" s="258"/>
      <c r="CT154" s="258"/>
      <c r="CU154" s="258"/>
      <c r="CV154" s="258"/>
      <c r="CW154" s="258"/>
      <c r="CX154" s="258"/>
    </row>
    <row r="155" spans="1:102" ht="18">
      <c r="A155" s="13">
        <v>16</v>
      </c>
      <c r="B155" s="5" t="s">
        <v>326</v>
      </c>
      <c r="C155" s="20">
        <v>1666.67</v>
      </c>
      <c r="D155" s="20">
        <v>2500</v>
      </c>
      <c r="E155" s="21">
        <f t="shared" si="100"/>
        <v>4166.67</v>
      </c>
      <c r="F155" s="2">
        <v>0.03</v>
      </c>
      <c r="G155" s="2">
        <v>0</v>
      </c>
      <c r="H155" s="3">
        <f t="shared" si="106"/>
        <v>0.03</v>
      </c>
      <c r="I155" s="10">
        <v>30000.03</v>
      </c>
      <c r="J155" s="10"/>
      <c r="K155" s="213">
        <f t="shared" si="101"/>
        <v>30000.03</v>
      </c>
      <c r="L155" s="65">
        <v>0.03</v>
      </c>
      <c r="M155" s="65"/>
      <c r="N155" s="18">
        <f t="shared" si="102"/>
        <v>0.03</v>
      </c>
      <c r="O155" s="65">
        <v>2500</v>
      </c>
      <c r="P155" s="65"/>
      <c r="Q155" s="18">
        <f t="shared" si="103"/>
        <v>2500</v>
      </c>
      <c r="R155" s="65">
        <v>0.03</v>
      </c>
      <c r="S155" s="8">
        <v>0</v>
      </c>
      <c r="T155" s="107">
        <f t="shared" si="104"/>
        <v>0.03</v>
      </c>
      <c r="U155" s="8">
        <v>5000</v>
      </c>
      <c r="V155" s="8"/>
      <c r="W155" s="107">
        <f t="shared" si="105"/>
        <v>5000</v>
      </c>
    </row>
    <row r="156" spans="1:102" ht="18">
      <c r="A156" s="13">
        <v>17</v>
      </c>
      <c r="B156" s="142" t="s">
        <v>315</v>
      </c>
      <c r="C156" s="20"/>
      <c r="D156" s="20"/>
      <c r="E156" s="21"/>
      <c r="F156" s="2"/>
      <c r="G156" s="2"/>
      <c r="H156" s="3"/>
      <c r="I156" s="10">
        <v>500</v>
      </c>
      <c r="J156" s="10"/>
      <c r="K156" s="213">
        <f t="shared" si="101"/>
        <v>500</v>
      </c>
      <c r="L156" s="65">
        <v>500</v>
      </c>
      <c r="M156" s="65"/>
      <c r="N156" s="18">
        <f t="shared" si="102"/>
        <v>500</v>
      </c>
      <c r="O156" s="65">
        <v>1683</v>
      </c>
      <c r="P156" s="65">
        <v>2524.5</v>
      </c>
      <c r="Q156" s="18">
        <f t="shared" si="103"/>
        <v>4207.5</v>
      </c>
      <c r="R156" s="65">
        <v>7.0000000000000007E-2</v>
      </c>
      <c r="S156" s="8">
        <v>0</v>
      </c>
      <c r="T156" s="107">
        <f t="shared" si="104"/>
        <v>7.0000000000000007E-2</v>
      </c>
      <c r="U156" s="8"/>
      <c r="V156" s="8"/>
      <c r="W156" s="107">
        <f t="shared" si="105"/>
        <v>0</v>
      </c>
    </row>
    <row r="157" spans="1:102" ht="18">
      <c r="A157" s="13">
        <v>18</v>
      </c>
      <c r="B157" s="5" t="s">
        <v>2350</v>
      </c>
      <c r="C157" s="20"/>
      <c r="D157" s="20"/>
      <c r="E157" s="21"/>
      <c r="F157" s="2"/>
      <c r="G157" s="2"/>
      <c r="H157" s="3"/>
      <c r="I157" s="10"/>
      <c r="J157" s="10"/>
      <c r="L157" s="65"/>
      <c r="M157" s="65"/>
      <c r="O157" s="65"/>
      <c r="P157" s="65"/>
      <c r="Q157" s="18"/>
      <c r="R157" s="65">
        <v>100</v>
      </c>
      <c r="S157" s="8">
        <v>0</v>
      </c>
      <c r="T157" s="107">
        <f>SUM(R157:S157)</f>
        <v>100</v>
      </c>
      <c r="U157" s="8">
        <v>90</v>
      </c>
      <c r="V157" s="8"/>
      <c r="W157" s="107">
        <f t="shared" si="105"/>
        <v>90</v>
      </c>
    </row>
    <row r="158" spans="1:102" ht="18">
      <c r="A158" s="13">
        <v>19</v>
      </c>
      <c r="B158" s="5" t="s">
        <v>2351</v>
      </c>
      <c r="C158" s="20"/>
      <c r="D158" s="20"/>
      <c r="E158" s="21"/>
      <c r="F158" s="2"/>
      <c r="G158" s="2"/>
      <c r="H158" s="3"/>
      <c r="I158" s="10"/>
      <c r="J158" s="10"/>
      <c r="L158" s="65"/>
      <c r="M158" s="65"/>
      <c r="O158" s="65"/>
      <c r="P158" s="65"/>
      <c r="Q158" s="18"/>
      <c r="R158" s="65">
        <v>0.18</v>
      </c>
      <c r="S158" s="8">
        <v>0</v>
      </c>
      <c r="T158" s="107">
        <f>SUM(R158:S158)</f>
        <v>0.18</v>
      </c>
      <c r="U158" s="8">
        <v>100.01</v>
      </c>
      <c r="V158" s="8"/>
      <c r="W158" s="107">
        <f t="shared" si="105"/>
        <v>100.01</v>
      </c>
    </row>
    <row r="159" spans="1:102" ht="18">
      <c r="A159" s="13">
        <v>20</v>
      </c>
      <c r="B159" s="5" t="s">
        <v>316</v>
      </c>
      <c r="C159" s="20"/>
      <c r="D159" s="20"/>
      <c r="E159" s="21"/>
      <c r="F159" s="2"/>
      <c r="G159" s="2"/>
      <c r="H159" s="3"/>
      <c r="I159" s="10">
        <v>2500</v>
      </c>
      <c r="J159" s="10"/>
      <c r="K159" s="213">
        <f t="shared" si="101"/>
        <v>2500</v>
      </c>
      <c r="L159" s="65">
        <v>2500</v>
      </c>
      <c r="M159" s="65"/>
      <c r="N159" s="18">
        <f t="shared" si="102"/>
        <v>2500</v>
      </c>
      <c r="O159" s="65">
        <v>0.06</v>
      </c>
      <c r="P159" s="65"/>
      <c r="Q159" s="18">
        <f t="shared" si="103"/>
        <v>0.06</v>
      </c>
      <c r="R159" s="65">
        <v>2500</v>
      </c>
      <c r="S159" s="8">
        <v>0</v>
      </c>
      <c r="T159" s="107">
        <f t="shared" si="104"/>
        <v>2500</v>
      </c>
      <c r="U159" s="8">
        <v>3500</v>
      </c>
      <c r="V159" s="8"/>
      <c r="W159" s="107">
        <f t="shared" si="105"/>
        <v>3500</v>
      </c>
    </row>
    <row r="160" spans="1:102" ht="18">
      <c r="A160" s="13">
        <v>21</v>
      </c>
      <c r="B160" s="5" t="s">
        <v>2352</v>
      </c>
      <c r="C160" s="20"/>
      <c r="D160" s="20"/>
      <c r="E160" s="21"/>
      <c r="F160" s="2"/>
      <c r="G160" s="2"/>
      <c r="H160" s="3"/>
      <c r="I160" s="10"/>
      <c r="J160" s="10"/>
      <c r="L160" s="65"/>
      <c r="M160" s="65"/>
      <c r="O160" s="65"/>
      <c r="P160" s="65"/>
      <c r="Q160" s="18"/>
      <c r="R160" s="65">
        <v>100</v>
      </c>
      <c r="S160" s="8">
        <v>0</v>
      </c>
      <c r="T160" s="107">
        <f t="shared" si="104"/>
        <v>100</v>
      </c>
      <c r="U160" s="8">
        <v>0.03</v>
      </c>
      <c r="V160" s="8"/>
      <c r="W160" s="107">
        <f t="shared" si="105"/>
        <v>0.03</v>
      </c>
    </row>
    <row r="161" spans="1:102" ht="18">
      <c r="A161" s="13">
        <v>22</v>
      </c>
      <c r="B161" s="5" t="s">
        <v>327</v>
      </c>
      <c r="C161" s="20">
        <v>7400</v>
      </c>
      <c r="D161" s="20">
        <v>11100</v>
      </c>
      <c r="E161" s="21">
        <f t="shared" si="100"/>
        <v>18500</v>
      </c>
      <c r="F161" s="2">
        <v>1666.67</v>
      </c>
      <c r="G161" s="2">
        <v>2500</v>
      </c>
      <c r="H161" s="3">
        <f t="shared" si="106"/>
        <v>4166.67</v>
      </c>
      <c r="I161" s="10">
        <v>2838.65</v>
      </c>
      <c r="J161" s="10">
        <v>4258</v>
      </c>
      <c r="K161" s="213">
        <f t="shared" si="101"/>
        <v>7096.65</v>
      </c>
      <c r="L161" s="65">
        <v>1734</v>
      </c>
      <c r="M161" s="65">
        <v>2601</v>
      </c>
      <c r="N161" s="18">
        <f t="shared" si="102"/>
        <v>4335</v>
      </c>
      <c r="O161" s="65">
        <v>3600</v>
      </c>
      <c r="P161" s="65">
        <v>5400</v>
      </c>
      <c r="Q161" s="18">
        <f t="shared" si="103"/>
        <v>9000</v>
      </c>
      <c r="R161" s="65">
        <v>1000</v>
      </c>
      <c r="S161" s="8">
        <v>1500</v>
      </c>
      <c r="T161" s="107">
        <f t="shared" si="104"/>
        <v>2500</v>
      </c>
      <c r="U161" s="8">
        <v>1683</v>
      </c>
      <c r="V161" s="8">
        <v>2524.5</v>
      </c>
      <c r="W161" s="107">
        <f t="shared" si="105"/>
        <v>4207.5</v>
      </c>
    </row>
    <row r="162" spans="1:102" ht="18">
      <c r="A162" s="13">
        <v>23</v>
      </c>
      <c r="B162" s="5" t="s">
        <v>328</v>
      </c>
      <c r="C162" s="20">
        <v>104148.06</v>
      </c>
      <c r="D162" s="20"/>
      <c r="E162" s="21">
        <f>SUM(C162:D162)</f>
        <v>104148.06</v>
      </c>
      <c r="F162" s="2">
        <v>2666.81</v>
      </c>
      <c r="G162" s="2">
        <v>4000</v>
      </c>
      <c r="H162" s="3">
        <f>F162+G162</f>
        <v>6666.8099999999995</v>
      </c>
      <c r="I162" s="10">
        <v>3600</v>
      </c>
      <c r="J162" s="10">
        <v>5400</v>
      </c>
      <c r="K162" s="213">
        <f>SUM(I162:J162)</f>
        <v>9000</v>
      </c>
      <c r="L162" s="65">
        <v>3600</v>
      </c>
      <c r="M162" s="65">
        <v>5400</v>
      </c>
      <c r="N162" s="18">
        <f>SUM(L162:M162)</f>
        <v>9000</v>
      </c>
      <c r="O162" s="65">
        <v>200000</v>
      </c>
      <c r="P162" s="65"/>
      <c r="Q162" s="18">
        <f>SUM(O162:P162)</f>
        <v>200000</v>
      </c>
      <c r="R162" s="65">
        <v>4000</v>
      </c>
      <c r="S162" s="8">
        <v>6000</v>
      </c>
      <c r="T162" s="107">
        <f>SUM(R162:S162)</f>
        <v>10000</v>
      </c>
      <c r="U162" s="8">
        <v>2475.1999999999998</v>
      </c>
      <c r="V162" s="8">
        <v>3712.8</v>
      </c>
      <c r="W162" s="107">
        <f t="shared" si="105"/>
        <v>6188</v>
      </c>
    </row>
    <row r="163" spans="1:102" ht="18">
      <c r="A163" s="13">
        <v>24</v>
      </c>
      <c r="B163" s="142" t="s">
        <v>2353</v>
      </c>
      <c r="C163" s="20"/>
      <c r="D163" s="20"/>
      <c r="E163" s="21"/>
      <c r="F163" s="2"/>
      <c r="G163" s="2"/>
      <c r="H163" s="3"/>
      <c r="I163" s="10"/>
      <c r="J163" s="10"/>
      <c r="L163" s="65"/>
      <c r="M163" s="65"/>
      <c r="O163" s="65"/>
      <c r="P163" s="65"/>
      <c r="Q163" s="18"/>
      <c r="R163" s="65">
        <v>0.06</v>
      </c>
      <c r="S163" s="8">
        <v>0</v>
      </c>
      <c r="T163" s="107">
        <f t="shared" ref="T163" si="107">SUM(R163:S163)</f>
        <v>0.06</v>
      </c>
      <c r="U163" s="8"/>
      <c r="V163" s="8"/>
      <c r="W163" s="107">
        <f t="shared" si="105"/>
        <v>0</v>
      </c>
    </row>
    <row r="164" spans="1:102" ht="18">
      <c r="A164" s="13">
        <v>25</v>
      </c>
      <c r="B164" s="5" t="s">
        <v>2443</v>
      </c>
      <c r="C164" s="20"/>
      <c r="D164" s="20"/>
      <c r="E164" s="21"/>
      <c r="F164" s="2"/>
      <c r="G164" s="2"/>
      <c r="H164" s="3"/>
      <c r="I164" s="10"/>
      <c r="J164" s="10"/>
      <c r="L164" s="65"/>
      <c r="M164" s="65"/>
      <c r="O164" s="65"/>
      <c r="P164" s="65"/>
      <c r="Q164" s="18"/>
      <c r="R164" s="65"/>
      <c r="S164" s="8"/>
      <c r="T164" s="107"/>
      <c r="U164" s="8">
        <v>2000</v>
      </c>
      <c r="V164" s="8">
        <v>3000</v>
      </c>
      <c r="W164" s="107">
        <f t="shared" si="105"/>
        <v>5000</v>
      </c>
    </row>
    <row r="165" spans="1:102" ht="18">
      <c r="A165" s="13">
        <v>26</v>
      </c>
      <c r="B165" s="5" t="s">
        <v>329</v>
      </c>
      <c r="C165" s="20">
        <v>81.83</v>
      </c>
      <c r="D165" s="20"/>
      <c r="E165" s="21">
        <f t="shared" si="100"/>
        <v>81.83</v>
      </c>
      <c r="F165" s="2">
        <v>150000</v>
      </c>
      <c r="G165" s="2">
        <v>0</v>
      </c>
      <c r="H165" s="3">
        <f t="shared" si="106"/>
        <v>150000</v>
      </c>
      <c r="I165" s="10">
        <v>220000</v>
      </c>
      <c r="J165" s="10"/>
      <c r="K165" s="213">
        <f t="shared" si="101"/>
        <v>220000</v>
      </c>
      <c r="L165" s="65">
        <v>200000</v>
      </c>
      <c r="M165" s="65"/>
      <c r="N165" s="18">
        <f t="shared" si="102"/>
        <v>200000</v>
      </c>
      <c r="O165" s="65">
        <v>70.66</v>
      </c>
      <c r="P165" s="65"/>
      <c r="Q165" s="18">
        <f t="shared" si="103"/>
        <v>70.66</v>
      </c>
      <c r="R165" s="65">
        <v>200000</v>
      </c>
      <c r="S165" s="8">
        <v>0</v>
      </c>
      <c r="T165" s="107">
        <f t="shared" si="104"/>
        <v>200000</v>
      </c>
      <c r="U165" s="8">
        <v>230000</v>
      </c>
      <c r="V165" s="8"/>
      <c r="W165" s="107">
        <f t="shared" si="105"/>
        <v>230000</v>
      </c>
    </row>
    <row r="166" spans="1:102" s="24" customFormat="1" ht="18">
      <c r="A166" s="13">
        <v>27</v>
      </c>
      <c r="B166" s="5" t="s">
        <v>330</v>
      </c>
      <c r="C166" s="20">
        <v>8656.1200000000008</v>
      </c>
      <c r="D166" s="20"/>
      <c r="E166" s="21">
        <f t="shared" si="100"/>
        <v>8656.1200000000008</v>
      </c>
      <c r="F166" s="2">
        <v>51.23</v>
      </c>
      <c r="G166" s="2">
        <v>0</v>
      </c>
      <c r="H166" s="3">
        <f t="shared" si="106"/>
        <v>51.23</v>
      </c>
      <c r="I166" s="10">
        <v>30</v>
      </c>
      <c r="J166" s="10"/>
      <c r="K166" s="213">
        <f t="shared" si="101"/>
        <v>30</v>
      </c>
      <c r="L166" s="65">
        <v>40</v>
      </c>
      <c r="M166" s="67"/>
      <c r="N166" s="18">
        <f t="shared" si="102"/>
        <v>40</v>
      </c>
      <c r="O166" s="65">
        <v>11509.17</v>
      </c>
      <c r="P166" s="67"/>
      <c r="Q166" s="18">
        <f t="shared" si="103"/>
        <v>11509.17</v>
      </c>
      <c r="R166" s="65">
        <v>502.65</v>
      </c>
      <c r="S166" s="9">
        <v>0</v>
      </c>
      <c r="T166" s="107">
        <f t="shared" si="104"/>
        <v>502.65</v>
      </c>
      <c r="U166" s="8">
        <v>85.01</v>
      </c>
      <c r="V166" s="8"/>
      <c r="W166" s="107">
        <f t="shared" si="105"/>
        <v>85.01</v>
      </c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8"/>
      <c r="AR166" s="258"/>
      <c r="AS166" s="258"/>
      <c r="AT166" s="258"/>
      <c r="AU166" s="258"/>
      <c r="AV166" s="258"/>
      <c r="AW166" s="258"/>
      <c r="AX166" s="258"/>
      <c r="AY166" s="258"/>
      <c r="AZ166" s="258"/>
      <c r="BA166" s="258"/>
      <c r="BB166" s="258"/>
      <c r="BC166" s="258"/>
      <c r="BD166" s="258"/>
      <c r="BE166" s="258"/>
      <c r="BF166" s="258"/>
      <c r="BG166" s="258"/>
      <c r="BH166" s="258"/>
      <c r="BI166" s="258"/>
      <c r="BJ166" s="258"/>
      <c r="BK166" s="258"/>
      <c r="BL166" s="258"/>
      <c r="BM166" s="258"/>
      <c r="BN166" s="258"/>
      <c r="BO166" s="258"/>
      <c r="BP166" s="258"/>
      <c r="BQ166" s="258"/>
      <c r="BR166" s="258"/>
      <c r="BS166" s="258"/>
      <c r="BT166" s="258"/>
      <c r="BU166" s="258"/>
      <c r="BV166" s="258"/>
      <c r="BW166" s="258"/>
      <c r="BX166" s="258"/>
      <c r="BY166" s="258"/>
      <c r="BZ166" s="258"/>
      <c r="CA166" s="258"/>
      <c r="CB166" s="258"/>
      <c r="CC166" s="258"/>
      <c r="CD166" s="258"/>
      <c r="CE166" s="258"/>
      <c r="CF166" s="258"/>
      <c r="CG166" s="258"/>
      <c r="CH166" s="258"/>
      <c r="CI166" s="258"/>
      <c r="CJ166" s="258"/>
      <c r="CK166" s="258"/>
      <c r="CL166" s="258"/>
      <c r="CM166" s="258"/>
      <c r="CN166" s="258"/>
      <c r="CO166" s="258"/>
      <c r="CP166" s="258"/>
      <c r="CQ166" s="258"/>
      <c r="CR166" s="258"/>
      <c r="CS166" s="258"/>
      <c r="CT166" s="258"/>
      <c r="CU166" s="258"/>
      <c r="CV166" s="258"/>
      <c r="CW166" s="258"/>
      <c r="CX166" s="258"/>
    </row>
    <row r="167" spans="1:102" ht="18">
      <c r="A167" s="13">
        <v>28</v>
      </c>
      <c r="B167" s="5" t="s">
        <v>331</v>
      </c>
      <c r="C167" s="20">
        <v>665</v>
      </c>
      <c r="D167" s="20"/>
      <c r="E167" s="21">
        <f t="shared" si="100"/>
        <v>665</v>
      </c>
      <c r="F167" s="2">
        <v>10004.52</v>
      </c>
      <c r="G167" s="2">
        <v>0</v>
      </c>
      <c r="H167" s="3">
        <f t="shared" si="106"/>
        <v>10004.52</v>
      </c>
      <c r="I167" s="10">
        <v>9154.94</v>
      </c>
      <c r="J167" s="10"/>
      <c r="K167" s="213">
        <f t="shared" si="101"/>
        <v>9154.94</v>
      </c>
      <c r="L167" s="65">
        <v>9776.98</v>
      </c>
      <c r="M167" s="65"/>
      <c r="N167" s="18">
        <f t="shared" si="102"/>
        <v>9776.98</v>
      </c>
      <c r="O167" s="65">
        <v>78.739999999999995</v>
      </c>
      <c r="P167" s="65"/>
      <c r="Q167" s="18">
        <f t="shared" si="103"/>
        <v>78.739999999999995</v>
      </c>
      <c r="R167" s="65">
        <v>11510.31</v>
      </c>
      <c r="S167" s="8">
        <v>0</v>
      </c>
      <c r="T167" s="107">
        <f t="shared" si="104"/>
        <v>11510.31</v>
      </c>
      <c r="U167" s="8">
        <v>13060.84</v>
      </c>
      <c r="V167" s="8"/>
      <c r="W167" s="107">
        <f t="shared" si="105"/>
        <v>13060.84</v>
      </c>
    </row>
    <row r="168" spans="1:102" ht="18">
      <c r="A168" s="13">
        <v>29</v>
      </c>
      <c r="B168" s="5" t="s">
        <v>2444</v>
      </c>
      <c r="C168" s="20"/>
      <c r="D168" s="20"/>
      <c r="E168" s="21"/>
      <c r="F168" s="2"/>
      <c r="G168" s="2"/>
      <c r="H168" s="3"/>
      <c r="I168" s="10"/>
      <c r="J168" s="10"/>
      <c r="L168" s="65"/>
      <c r="M168" s="65"/>
      <c r="O168" s="65"/>
      <c r="P168" s="65"/>
      <c r="Q168" s="18"/>
      <c r="R168" s="65"/>
      <c r="S168" s="8"/>
      <c r="T168" s="107"/>
      <c r="U168" s="8">
        <v>2500</v>
      </c>
      <c r="V168" s="8"/>
      <c r="W168" s="107">
        <f t="shared" si="105"/>
        <v>2500</v>
      </c>
    </row>
    <row r="169" spans="1:102" ht="18">
      <c r="A169" s="13">
        <v>30</v>
      </c>
      <c r="B169" s="5" t="s">
        <v>332</v>
      </c>
      <c r="C169" s="20">
        <v>17600</v>
      </c>
      <c r="D169" s="20"/>
      <c r="E169" s="21">
        <f t="shared" si="100"/>
        <v>17600</v>
      </c>
      <c r="F169" s="2">
        <v>632.70000000000005</v>
      </c>
      <c r="G169" s="2">
        <v>0</v>
      </c>
      <c r="H169" s="3">
        <f t="shared" si="106"/>
        <v>632.70000000000005</v>
      </c>
      <c r="I169" s="10">
        <v>500</v>
      </c>
      <c r="J169" s="10"/>
      <c r="K169" s="213">
        <f t="shared" si="101"/>
        <v>500</v>
      </c>
      <c r="L169" s="65">
        <v>0.03</v>
      </c>
      <c r="M169" s="65"/>
      <c r="N169" s="18">
        <f t="shared" si="102"/>
        <v>0.03</v>
      </c>
      <c r="O169" s="65">
        <v>0.15</v>
      </c>
      <c r="P169" s="65"/>
      <c r="Q169" s="18">
        <f t="shared" si="103"/>
        <v>0.15</v>
      </c>
      <c r="R169" s="65">
        <v>1812.71</v>
      </c>
      <c r="S169" s="8">
        <v>0</v>
      </c>
      <c r="T169" s="107">
        <f t="shared" si="104"/>
        <v>1812.71</v>
      </c>
      <c r="U169" s="8">
        <v>1842.41</v>
      </c>
      <c r="V169" s="8"/>
      <c r="W169" s="107">
        <f t="shared" si="105"/>
        <v>1842.41</v>
      </c>
    </row>
    <row r="170" spans="1:102" ht="18">
      <c r="A170" s="13">
        <v>31</v>
      </c>
      <c r="B170" s="5" t="s">
        <v>2445</v>
      </c>
      <c r="C170" s="20"/>
      <c r="D170" s="20"/>
      <c r="E170" s="21"/>
      <c r="F170" s="2"/>
      <c r="G170" s="2"/>
      <c r="H170" s="3"/>
      <c r="I170" s="10"/>
      <c r="J170" s="10"/>
      <c r="L170" s="65"/>
      <c r="M170" s="65"/>
      <c r="O170" s="65"/>
      <c r="P170" s="65"/>
      <c r="Q170" s="18"/>
      <c r="R170" s="65"/>
      <c r="S170" s="8"/>
      <c r="T170" s="107"/>
      <c r="U170" s="8">
        <v>0.01</v>
      </c>
      <c r="V170" s="8">
        <v>0.01</v>
      </c>
      <c r="W170" s="107">
        <f t="shared" si="105"/>
        <v>0.02</v>
      </c>
    </row>
    <row r="171" spans="1:102" ht="18">
      <c r="A171" s="13">
        <v>32</v>
      </c>
      <c r="B171" s="5" t="s">
        <v>2446</v>
      </c>
      <c r="C171" s="20"/>
      <c r="D171" s="20"/>
      <c r="E171" s="21"/>
      <c r="F171" s="2"/>
      <c r="G171" s="2"/>
      <c r="H171" s="3"/>
      <c r="I171" s="10"/>
      <c r="J171" s="10"/>
      <c r="L171" s="65"/>
      <c r="M171" s="65"/>
      <c r="O171" s="65"/>
      <c r="P171" s="65"/>
      <c r="Q171" s="18"/>
      <c r="R171" s="65"/>
      <c r="S171" s="8"/>
      <c r="T171" s="107"/>
      <c r="U171" s="8">
        <v>0.01</v>
      </c>
      <c r="V171" s="8">
        <v>0.01</v>
      </c>
      <c r="W171" s="107">
        <f t="shared" si="105"/>
        <v>0.02</v>
      </c>
    </row>
    <row r="172" spans="1:102" ht="18">
      <c r="A172" s="13">
        <v>33</v>
      </c>
      <c r="B172" s="5" t="s">
        <v>2354</v>
      </c>
      <c r="C172" s="20"/>
      <c r="D172" s="20"/>
      <c r="E172" s="21"/>
      <c r="F172" s="2"/>
      <c r="G172" s="2"/>
      <c r="H172" s="3"/>
      <c r="I172" s="10"/>
      <c r="J172" s="10"/>
      <c r="L172" s="65"/>
      <c r="M172" s="65"/>
      <c r="O172" s="65"/>
      <c r="P172" s="65"/>
      <c r="Q172" s="18"/>
      <c r="R172" s="65">
        <v>0.03</v>
      </c>
      <c r="S172" s="8">
        <v>0</v>
      </c>
      <c r="T172" s="107">
        <f>SUM(R172:S172)</f>
        <v>0.03</v>
      </c>
      <c r="U172" s="8">
        <v>0.03</v>
      </c>
      <c r="V172" s="8"/>
      <c r="W172" s="107">
        <f t="shared" si="105"/>
        <v>0.03</v>
      </c>
    </row>
    <row r="173" spans="1:102" ht="18">
      <c r="A173" s="13">
        <v>34</v>
      </c>
      <c r="B173" s="5" t="s">
        <v>2355</v>
      </c>
      <c r="C173" s="20"/>
      <c r="D173" s="20"/>
      <c r="E173" s="21"/>
      <c r="F173" s="2"/>
      <c r="G173" s="2"/>
      <c r="H173" s="3"/>
      <c r="I173" s="10"/>
      <c r="J173" s="10"/>
      <c r="L173" s="65"/>
      <c r="M173" s="65"/>
      <c r="O173" s="65"/>
      <c r="P173" s="65"/>
      <c r="Q173" s="18"/>
      <c r="R173" s="65">
        <v>2000</v>
      </c>
      <c r="S173" s="8">
        <v>0</v>
      </c>
      <c r="T173" s="107">
        <f t="shared" si="104"/>
        <v>2000</v>
      </c>
      <c r="U173" s="8">
        <v>2000</v>
      </c>
      <c r="V173" s="8"/>
      <c r="W173" s="107">
        <f t="shared" si="105"/>
        <v>2000</v>
      </c>
    </row>
    <row r="174" spans="1:102" ht="18">
      <c r="A174" s="13">
        <v>35</v>
      </c>
      <c r="B174" s="142" t="s">
        <v>2356</v>
      </c>
      <c r="C174" s="20"/>
      <c r="D174" s="20"/>
      <c r="E174" s="21"/>
      <c r="F174" s="2"/>
      <c r="G174" s="2"/>
      <c r="H174" s="3"/>
      <c r="I174" s="10"/>
      <c r="J174" s="10"/>
      <c r="L174" s="65"/>
      <c r="M174" s="65"/>
      <c r="O174" s="65"/>
      <c r="P174" s="65"/>
      <c r="Q174" s="18"/>
      <c r="R174" s="65">
        <v>0.15</v>
      </c>
      <c r="S174" s="8">
        <v>0</v>
      </c>
      <c r="T174" s="107">
        <f t="shared" si="104"/>
        <v>0.15</v>
      </c>
      <c r="U174" s="8"/>
      <c r="V174" s="8"/>
      <c r="W174" s="107">
        <f t="shared" si="105"/>
        <v>0</v>
      </c>
    </row>
    <row r="175" spans="1:102" ht="18">
      <c r="A175" s="13">
        <v>36</v>
      </c>
      <c r="B175" s="5" t="s">
        <v>317</v>
      </c>
      <c r="C175" s="20"/>
      <c r="D175" s="20"/>
      <c r="E175" s="21"/>
      <c r="F175" s="2"/>
      <c r="G175" s="2"/>
      <c r="H175" s="3"/>
      <c r="I175" s="10">
        <v>2128.66</v>
      </c>
      <c r="J175" s="10"/>
      <c r="K175" s="213">
        <f t="shared" si="101"/>
        <v>2128.66</v>
      </c>
      <c r="L175" s="65">
        <v>81.040000000000006</v>
      </c>
      <c r="M175" s="65"/>
      <c r="N175" s="18">
        <f t="shared" si="102"/>
        <v>81.040000000000006</v>
      </c>
      <c r="O175" s="65">
        <v>160.07</v>
      </c>
      <c r="P175" s="65"/>
      <c r="Q175" s="18">
        <f t="shared" si="103"/>
        <v>160.07</v>
      </c>
      <c r="R175" s="65">
        <v>160.07</v>
      </c>
      <c r="S175" s="8">
        <v>0</v>
      </c>
      <c r="T175" s="107">
        <f t="shared" si="104"/>
        <v>160.07</v>
      </c>
      <c r="U175" s="8">
        <v>124.02</v>
      </c>
      <c r="V175" s="8"/>
      <c r="W175" s="107">
        <f t="shared" si="105"/>
        <v>124.02</v>
      </c>
    </row>
    <row r="176" spans="1:102" ht="18">
      <c r="A176" s="13">
        <v>37</v>
      </c>
      <c r="B176" s="142" t="s">
        <v>333</v>
      </c>
      <c r="C176" s="20">
        <v>82.3</v>
      </c>
      <c r="D176" s="20"/>
      <c r="E176" s="21">
        <f t="shared" si="100"/>
        <v>82.3</v>
      </c>
      <c r="F176" s="2">
        <v>0.09</v>
      </c>
      <c r="G176" s="2">
        <v>0</v>
      </c>
      <c r="H176" s="3">
        <f t="shared" si="106"/>
        <v>0.09</v>
      </c>
      <c r="I176" s="10">
        <v>1000</v>
      </c>
      <c r="J176" s="10"/>
      <c r="K176" s="213">
        <f t="shared" si="101"/>
        <v>1000</v>
      </c>
      <c r="L176" s="65">
        <v>0.15</v>
      </c>
      <c r="M176" s="65"/>
      <c r="N176" s="18">
        <f t="shared" si="102"/>
        <v>0.15</v>
      </c>
      <c r="O176" s="65"/>
      <c r="P176" s="65"/>
      <c r="Q176" s="18">
        <f t="shared" si="103"/>
        <v>0</v>
      </c>
      <c r="R176" s="65"/>
      <c r="S176" s="8"/>
      <c r="T176" s="107">
        <f t="shared" si="104"/>
        <v>0</v>
      </c>
      <c r="U176" s="8"/>
      <c r="V176" s="8"/>
      <c r="W176" s="107">
        <f t="shared" si="105"/>
        <v>0</v>
      </c>
    </row>
    <row r="177" spans="1:102" ht="18">
      <c r="A177" s="13">
        <v>38</v>
      </c>
      <c r="B177" s="5" t="s">
        <v>334</v>
      </c>
      <c r="C177" s="20">
        <v>12780</v>
      </c>
      <c r="D177" s="20">
        <v>19170</v>
      </c>
      <c r="E177" s="21">
        <f t="shared" si="100"/>
        <v>31950</v>
      </c>
      <c r="F177" s="2">
        <v>92.56</v>
      </c>
      <c r="G177" s="2">
        <v>0</v>
      </c>
      <c r="H177" s="3">
        <f t="shared" si="106"/>
        <v>92.56</v>
      </c>
      <c r="I177" s="10">
        <v>103.08</v>
      </c>
      <c r="J177" s="10"/>
      <c r="K177" s="213">
        <f t="shared" si="101"/>
        <v>103.08</v>
      </c>
      <c r="L177" s="65">
        <v>402.1</v>
      </c>
      <c r="M177" s="65"/>
      <c r="N177" s="18">
        <f t="shared" si="102"/>
        <v>402.1</v>
      </c>
      <c r="O177" s="65">
        <v>119.14</v>
      </c>
      <c r="P177" s="65"/>
      <c r="Q177" s="18">
        <f t="shared" si="103"/>
        <v>119.14</v>
      </c>
      <c r="R177" s="65">
        <v>179.09</v>
      </c>
      <c r="S177" s="8">
        <v>0</v>
      </c>
      <c r="T177" s="107">
        <f t="shared" si="104"/>
        <v>179.09</v>
      </c>
      <c r="U177" s="8">
        <v>197.68</v>
      </c>
      <c r="V177" s="8"/>
      <c r="W177" s="107">
        <f t="shared" si="105"/>
        <v>197.68</v>
      </c>
    </row>
    <row r="178" spans="1:102" s="24" customFormat="1" ht="18">
      <c r="A178" s="13">
        <v>39</v>
      </c>
      <c r="B178" s="5" t="s">
        <v>335</v>
      </c>
      <c r="C178" s="20">
        <v>1120.79</v>
      </c>
      <c r="D178" s="20">
        <v>1681.21</v>
      </c>
      <c r="E178" s="21">
        <f t="shared" si="100"/>
        <v>2802</v>
      </c>
      <c r="F178" s="2">
        <v>14550</v>
      </c>
      <c r="G178" s="2">
        <v>20450</v>
      </c>
      <c r="H178" s="3">
        <f t="shared" si="106"/>
        <v>35000</v>
      </c>
      <c r="I178" s="10">
        <v>14349.99</v>
      </c>
      <c r="J178" s="10">
        <v>20650.009999999998</v>
      </c>
      <c r="K178" s="213">
        <f t="shared" si="101"/>
        <v>35000</v>
      </c>
      <c r="L178" s="67">
        <v>185.07</v>
      </c>
      <c r="M178" s="67"/>
      <c r="N178" s="18">
        <f t="shared" si="102"/>
        <v>185.07</v>
      </c>
      <c r="O178" s="65">
        <v>6000.88</v>
      </c>
      <c r="P178" s="65">
        <v>9001.32</v>
      </c>
      <c r="Q178" s="18">
        <f t="shared" si="103"/>
        <v>15002.2</v>
      </c>
      <c r="R178" s="65">
        <v>4500.68</v>
      </c>
      <c r="S178" s="8">
        <v>6751.02</v>
      </c>
      <c r="T178" s="107">
        <f t="shared" si="104"/>
        <v>11251.7</v>
      </c>
      <c r="U178" s="8">
        <v>8368</v>
      </c>
      <c r="V178" s="8">
        <v>12552</v>
      </c>
      <c r="W178" s="107">
        <f t="shared" si="105"/>
        <v>20920</v>
      </c>
      <c r="X178" s="258"/>
      <c r="Y178" s="258"/>
      <c r="Z178" s="258"/>
      <c r="AA178" s="258"/>
      <c r="AB178" s="258"/>
      <c r="AC178" s="258"/>
      <c r="AD178" s="258"/>
      <c r="AE178" s="258"/>
      <c r="AF178" s="258"/>
      <c r="AG178" s="258"/>
      <c r="AH178" s="258"/>
      <c r="AI178" s="258"/>
      <c r="AJ178" s="258"/>
      <c r="AK178" s="258"/>
      <c r="AL178" s="258"/>
      <c r="AM178" s="258"/>
      <c r="AN178" s="258"/>
      <c r="AO178" s="258"/>
      <c r="AP178" s="258"/>
      <c r="AQ178" s="258"/>
      <c r="AR178" s="258"/>
      <c r="AS178" s="258"/>
      <c r="AT178" s="258"/>
      <c r="AU178" s="258"/>
      <c r="AV178" s="258"/>
      <c r="AW178" s="258"/>
      <c r="AX178" s="258"/>
      <c r="AY178" s="258"/>
      <c r="AZ178" s="258"/>
      <c r="BA178" s="258"/>
      <c r="BB178" s="258"/>
      <c r="BC178" s="258"/>
      <c r="BD178" s="258"/>
      <c r="BE178" s="258"/>
      <c r="BF178" s="258"/>
      <c r="BG178" s="258"/>
      <c r="BH178" s="258"/>
      <c r="BI178" s="258"/>
      <c r="BJ178" s="258"/>
      <c r="BK178" s="258"/>
      <c r="BL178" s="258"/>
      <c r="BM178" s="258"/>
      <c r="BN178" s="258"/>
      <c r="BO178" s="258"/>
      <c r="BP178" s="258"/>
      <c r="BQ178" s="258"/>
      <c r="BR178" s="258"/>
      <c r="BS178" s="258"/>
      <c r="BT178" s="258"/>
      <c r="BU178" s="258"/>
      <c r="BV178" s="258"/>
      <c r="BW178" s="258"/>
      <c r="BX178" s="258"/>
      <c r="BY178" s="258"/>
      <c r="BZ178" s="258"/>
      <c r="CA178" s="258"/>
      <c r="CB178" s="258"/>
      <c r="CC178" s="258"/>
      <c r="CD178" s="258"/>
      <c r="CE178" s="258"/>
      <c r="CF178" s="258"/>
      <c r="CG178" s="258"/>
      <c r="CH178" s="258"/>
      <c r="CI178" s="258"/>
      <c r="CJ178" s="258"/>
      <c r="CK178" s="258"/>
      <c r="CL178" s="258"/>
      <c r="CM178" s="258"/>
      <c r="CN178" s="258"/>
      <c r="CO178" s="258"/>
      <c r="CP178" s="258"/>
      <c r="CQ178" s="258"/>
      <c r="CR178" s="258"/>
      <c r="CS178" s="258"/>
      <c r="CT178" s="258"/>
      <c r="CU178" s="258"/>
      <c r="CV178" s="258"/>
      <c r="CW178" s="258"/>
      <c r="CX178" s="258"/>
    </row>
    <row r="179" spans="1:102" ht="18">
      <c r="A179" s="13">
        <v>40</v>
      </c>
      <c r="B179" s="5" t="s">
        <v>336</v>
      </c>
      <c r="C179" s="20">
        <v>2579.1999999999998</v>
      </c>
      <c r="D179" s="20">
        <v>3418.8</v>
      </c>
      <c r="E179" s="21">
        <f t="shared" si="100"/>
        <v>5998</v>
      </c>
      <c r="F179" s="2">
        <v>1600</v>
      </c>
      <c r="G179" s="2">
        <v>2400</v>
      </c>
      <c r="H179" s="3">
        <f t="shared" si="106"/>
        <v>4000</v>
      </c>
      <c r="I179" s="10">
        <v>2000</v>
      </c>
      <c r="J179" s="10">
        <v>3000</v>
      </c>
      <c r="K179" s="213">
        <f t="shared" si="101"/>
        <v>5000</v>
      </c>
      <c r="L179" s="65">
        <v>13000</v>
      </c>
      <c r="M179" s="65">
        <v>19500</v>
      </c>
      <c r="N179" s="18">
        <f t="shared" si="102"/>
        <v>32500</v>
      </c>
      <c r="O179" s="65">
        <v>3600</v>
      </c>
      <c r="P179" s="65">
        <v>5400.04</v>
      </c>
      <c r="Q179" s="18">
        <f t="shared" si="103"/>
        <v>9000.0400000000009</v>
      </c>
      <c r="R179" s="65">
        <v>3180</v>
      </c>
      <c r="S179" s="8">
        <v>4770.04</v>
      </c>
      <c r="T179" s="107">
        <f t="shared" si="104"/>
        <v>7950.04</v>
      </c>
      <c r="U179" s="8">
        <v>3449.48</v>
      </c>
      <c r="V179" s="8">
        <v>5174.2700000000004</v>
      </c>
      <c r="W179" s="107">
        <f t="shared" si="105"/>
        <v>8623.75</v>
      </c>
    </row>
    <row r="180" spans="1:102" ht="18">
      <c r="A180" s="13">
        <v>41</v>
      </c>
      <c r="B180" s="5" t="s">
        <v>337</v>
      </c>
      <c r="C180" s="20">
        <v>600</v>
      </c>
      <c r="D180" s="20"/>
      <c r="E180" s="21">
        <f t="shared" si="100"/>
        <v>600</v>
      </c>
      <c r="F180" s="2">
        <v>3188.45</v>
      </c>
      <c r="G180" s="2">
        <v>4211.55</v>
      </c>
      <c r="H180" s="3">
        <f t="shared" si="106"/>
        <v>7400</v>
      </c>
      <c r="I180" s="10">
        <v>2988.45</v>
      </c>
      <c r="J180" s="10">
        <v>4011.55</v>
      </c>
      <c r="K180" s="213">
        <f t="shared" si="101"/>
        <v>7000</v>
      </c>
      <c r="L180" s="65">
        <v>4240</v>
      </c>
      <c r="M180" s="65">
        <v>6360</v>
      </c>
      <c r="N180" s="18">
        <f t="shared" si="102"/>
        <v>10600</v>
      </c>
      <c r="O180" s="65">
        <v>2706.15</v>
      </c>
      <c r="P180" s="65">
        <v>3743.85</v>
      </c>
      <c r="Q180" s="18">
        <f t="shared" si="103"/>
        <v>6450</v>
      </c>
      <c r="R180" s="65">
        <v>1583.76</v>
      </c>
      <c r="S180" s="8">
        <v>2166.2399999999998</v>
      </c>
      <c r="T180" s="107">
        <f t="shared" si="104"/>
        <v>3750</v>
      </c>
      <c r="U180" s="8">
        <v>2499.96</v>
      </c>
      <c r="V180" s="8">
        <v>3750.04</v>
      </c>
      <c r="W180" s="107">
        <f t="shared" si="105"/>
        <v>6250</v>
      </c>
    </row>
    <row r="181" spans="1:102" ht="18">
      <c r="A181" s="13">
        <v>42</v>
      </c>
      <c r="B181" s="5" t="s">
        <v>338</v>
      </c>
      <c r="C181" s="20">
        <v>2652.25</v>
      </c>
      <c r="D181" s="20">
        <v>3978.37</v>
      </c>
      <c r="E181" s="21">
        <f t="shared" si="100"/>
        <v>6630.62</v>
      </c>
      <c r="F181" s="2">
        <v>600</v>
      </c>
      <c r="G181" s="2">
        <v>80</v>
      </c>
      <c r="H181" s="3">
        <f t="shared" si="106"/>
        <v>680</v>
      </c>
      <c r="I181" s="10">
        <v>568.72</v>
      </c>
      <c r="J181" s="10">
        <v>853.09</v>
      </c>
      <c r="K181" s="213">
        <f t="shared" si="101"/>
        <v>1421.81</v>
      </c>
      <c r="L181" s="65">
        <v>2339.75</v>
      </c>
      <c r="M181" s="65">
        <v>3200.25</v>
      </c>
      <c r="N181" s="18">
        <f t="shared" si="102"/>
        <v>5540</v>
      </c>
      <c r="O181" s="65">
        <v>1011.05</v>
      </c>
      <c r="P181" s="65">
        <v>1516.56</v>
      </c>
      <c r="Q181" s="18">
        <f t="shared" si="103"/>
        <v>2527.6099999999997</v>
      </c>
      <c r="R181" s="65">
        <v>1011.05</v>
      </c>
      <c r="S181" s="8">
        <v>1516.56</v>
      </c>
      <c r="T181" s="107">
        <f t="shared" si="104"/>
        <v>2527.6099999999997</v>
      </c>
      <c r="U181" s="8">
        <v>1012</v>
      </c>
      <c r="V181" s="8">
        <v>1516</v>
      </c>
      <c r="W181" s="107">
        <f t="shared" si="105"/>
        <v>2528</v>
      </c>
    </row>
    <row r="182" spans="1:102" ht="18">
      <c r="A182" s="13">
        <v>43</v>
      </c>
      <c r="B182" s="5" t="s">
        <v>339</v>
      </c>
      <c r="C182" s="20">
        <v>364.46</v>
      </c>
      <c r="D182" s="20">
        <v>546.71</v>
      </c>
      <c r="E182" s="21">
        <f t="shared" si="100"/>
        <v>911.17000000000007</v>
      </c>
      <c r="F182" s="2">
        <v>3740.04</v>
      </c>
      <c r="G182" s="2">
        <v>5610.06</v>
      </c>
      <c r="H182" s="3">
        <f t="shared" si="106"/>
        <v>9350.1</v>
      </c>
      <c r="I182" s="10">
        <v>3407.99</v>
      </c>
      <c r="J182" s="10">
        <v>5112.01</v>
      </c>
      <c r="K182" s="213">
        <f t="shared" si="101"/>
        <v>8520</v>
      </c>
      <c r="L182" s="65">
        <v>752</v>
      </c>
      <c r="M182" s="65">
        <v>1128.01</v>
      </c>
      <c r="N182" s="18">
        <f t="shared" si="102"/>
        <v>1880.01</v>
      </c>
      <c r="O182" s="65">
        <v>4000</v>
      </c>
      <c r="P182" s="65">
        <v>6000</v>
      </c>
      <c r="Q182" s="18">
        <f t="shared" si="103"/>
        <v>10000</v>
      </c>
      <c r="R182" s="65">
        <v>3750</v>
      </c>
      <c r="S182" s="8">
        <v>5625</v>
      </c>
      <c r="T182" s="107">
        <f t="shared" si="104"/>
        <v>9375</v>
      </c>
      <c r="U182" s="8">
        <v>5000</v>
      </c>
      <c r="V182" s="8">
        <v>7500</v>
      </c>
      <c r="W182" s="107">
        <f t="shared" si="105"/>
        <v>12500</v>
      </c>
    </row>
    <row r="183" spans="1:102" ht="18">
      <c r="A183" s="13">
        <v>44</v>
      </c>
      <c r="B183" s="5" t="s">
        <v>2447</v>
      </c>
      <c r="C183" s="20"/>
      <c r="D183" s="20"/>
      <c r="E183" s="21"/>
      <c r="F183" s="2"/>
      <c r="G183" s="2"/>
      <c r="H183" s="3"/>
      <c r="I183" s="10"/>
      <c r="J183" s="10"/>
      <c r="L183" s="65"/>
      <c r="M183" s="65"/>
      <c r="O183" s="65"/>
      <c r="P183" s="65"/>
      <c r="Q183" s="18"/>
      <c r="R183" s="65"/>
      <c r="S183" s="8"/>
      <c r="T183" s="107"/>
      <c r="U183" s="8"/>
      <c r="V183" s="8">
        <v>500</v>
      </c>
      <c r="W183" s="107">
        <f t="shared" si="105"/>
        <v>500</v>
      </c>
    </row>
    <row r="184" spans="1:102" ht="18">
      <c r="A184" s="13">
        <v>45</v>
      </c>
      <c r="B184" s="5" t="s">
        <v>340</v>
      </c>
      <c r="C184" s="20">
        <v>23.58</v>
      </c>
      <c r="D184" s="20">
        <v>35.36</v>
      </c>
      <c r="E184" s="21">
        <f t="shared" si="100"/>
        <v>58.94</v>
      </c>
      <c r="F184" s="2">
        <v>1749.28</v>
      </c>
      <c r="G184" s="2">
        <v>2623.92</v>
      </c>
      <c r="H184" s="3">
        <f t="shared" si="106"/>
        <v>4373.2</v>
      </c>
      <c r="I184" s="10">
        <v>1697.8</v>
      </c>
      <c r="J184" s="10">
        <v>2546.6999999999998</v>
      </c>
      <c r="K184" s="213">
        <f t="shared" si="101"/>
        <v>4244.5</v>
      </c>
      <c r="L184" s="65">
        <v>3359.99</v>
      </c>
      <c r="M184" s="65">
        <v>9033.24</v>
      </c>
      <c r="N184" s="18">
        <f t="shared" si="102"/>
        <v>12393.23</v>
      </c>
      <c r="O184" s="65">
        <v>3262</v>
      </c>
      <c r="P184" s="65">
        <v>4893</v>
      </c>
      <c r="Q184" s="18">
        <f t="shared" si="103"/>
        <v>8155</v>
      </c>
      <c r="R184" s="65">
        <v>4369.6499999999996</v>
      </c>
      <c r="S184" s="8">
        <v>6554.47</v>
      </c>
      <c r="T184" s="107">
        <f t="shared" si="104"/>
        <v>10924.119999999999</v>
      </c>
      <c r="U184" s="8">
        <v>4833.33</v>
      </c>
      <c r="V184" s="8">
        <v>7250</v>
      </c>
      <c r="W184" s="107">
        <f t="shared" si="105"/>
        <v>12083.33</v>
      </c>
    </row>
    <row r="185" spans="1:102" ht="18">
      <c r="A185" s="13">
        <v>46</v>
      </c>
      <c r="B185" s="5" t="s">
        <v>341</v>
      </c>
      <c r="C185" s="20">
        <v>707.01</v>
      </c>
      <c r="D185" s="20">
        <v>1060.52</v>
      </c>
      <c r="E185" s="21">
        <f t="shared" si="100"/>
        <v>1767.53</v>
      </c>
      <c r="F185" s="2">
        <v>24</v>
      </c>
      <c r="G185" s="2">
        <v>36</v>
      </c>
      <c r="H185" s="3">
        <f t="shared" si="106"/>
        <v>60</v>
      </c>
      <c r="I185" s="10">
        <v>2</v>
      </c>
      <c r="J185" s="10">
        <v>3</v>
      </c>
      <c r="K185" s="213">
        <f t="shared" si="101"/>
        <v>5</v>
      </c>
      <c r="L185" s="65">
        <v>3242</v>
      </c>
      <c r="M185" s="65">
        <v>4863</v>
      </c>
      <c r="N185" s="18">
        <f t="shared" si="102"/>
        <v>8105</v>
      </c>
      <c r="O185" s="65">
        <v>40</v>
      </c>
      <c r="P185" s="65">
        <v>60</v>
      </c>
      <c r="Q185" s="18">
        <f t="shared" si="103"/>
        <v>100</v>
      </c>
      <c r="R185" s="65">
        <v>30</v>
      </c>
      <c r="S185" s="8">
        <v>45</v>
      </c>
      <c r="T185" s="107">
        <f t="shared" si="104"/>
        <v>75</v>
      </c>
      <c r="U185" s="8"/>
      <c r="V185" s="8">
        <v>0.08</v>
      </c>
      <c r="W185" s="107">
        <f t="shared" si="105"/>
        <v>0.08</v>
      </c>
    </row>
    <row r="186" spans="1:102" ht="18">
      <c r="A186" s="13">
        <v>47</v>
      </c>
      <c r="B186" s="5" t="s">
        <v>342</v>
      </c>
      <c r="C186" s="20">
        <v>7041.88</v>
      </c>
      <c r="D186" s="20">
        <v>10562.83</v>
      </c>
      <c r="E186" s="21">
        <f t="shared" si="100"/>
        <v>17604.71</v>
      </c>
      <c r="F186" s="2">
        <v>619.39</v>
      </c>
      <c r="G186" s="2">
        <v>929.11</v>
      </c>
      <c r="H186" s="3">
        <f t="shared" si="106"/>
        <v>1548.5</v>
      </c>
      <c r="I186" s="10">
        <v>652</v>
      </c>
      <c r="J186" s="10">
        <v>978</v>
      </c>
      <c r="K186" s="213">
        <f t="shared" si="101"/>
        <v>1630</v>
      </c>
      <c r="L186" s="65">
        <v>4</v>
      </c>
      <c r="M186" s="65">
        <v>6</v>
      </c>
      <c r="N186" s="18">
        <f t="shared" si="102"/>
        <v>10</v>
      </c>
      <c r="O186" s="65">
        <v>279</v>
      </c>
      <c r="P186" s="65">
        <v>420</v>
      </c>
      <c r="Q186" s="18">
        <f t="shared" si="103"/>
        <v>699</v>
      </c>
      <c r="R186" s="65">
        <v>314.27</v>
      </c>
      <c r="S186" s="8">
        <v>471.4</v>
      </c>
      <c r="T186" s="107">
        <f t="shared" si="104"/>
        <v>785.67</v>
      </c>
      <c r="U186" s="8">
        <v>320.67</v>
      </c>
      <c r="V186" s="8">
        <v>481</v>
      </c>
      <c r="W186" s="107">
        <f t="shared" si="105"/>
        <v>801.67000000000007</v>
      </c>
    </row>
    <row r="187" spans="1:102" ht="18">
      <c r="A187" s="13">
        <v>48</v>
      </c>
      <c r="B187" s="5" t="s">
        <v>343</v>
      </c>
      <c r="C187" s="20">
        <v>378.25</v>
      </c>
      <c r="D187" s="20">
        <v>567.39</v>
      </c>
      <c r="E187" s="21">
        <f t="shared" si="100"/>
        <v>945.64</v>
      </c>
      <c r="F187" s="2">
        <v>8716.36</v>
      </c>
      <c r="G187" s="2">
        <v>13074.57</v>
      </c>
      <c r="H187" s="3">
        <f t="shared" si="106"/>
        <v>21790.93</v>
      </c>
      <c r="I187" s="10">
        <v>9630.2000000000007</v>
      </c>
      <c r="J187" s="10">
        <v>14445.3</v>
      </c>
      <c r="K187" s="213">
        <f t="shared" si="101"/>
        <v>24075.5</v>
      </c>
      <c r="L187" s="65">
        <v>280</v>
      </c>
      <c r="M187" s="65">
        <v>420</v>
      </c>
      <c r="N187" s="18">
        <f t="shared" si="102"/>
        <v>700</v>
      </c>
      <c r="O187" s="65">
        <v>8409.32</v>
      </c>
      <c r="P187" s="65">
        <v>12613.98</v>
      </c>
      <c r="Q187" s="18">
        <f t="shared" si="103"/>
        <v>21023.3</v>
      </c>
      <c r="R187" s="65">
        <v>9527.44</v>
      </c>
      <c r="S187" s="8">
        <v>14291.16</v>
      </c>
      <c r="T187" s="107">
        <f t="shared" si="104"/>
        <v>23818.6</v>
      </c>
      <c r="U187" s="8">
        <v>10452.27</v>
      </c>
      <c r="V187" s="8">
        <v>15678.4</v>
      </c>
      <c r="W187" s="107">
        <f t="shared" si="105"/>
        <v>26130.67</v>
      </c>
    </row>
    <row r="188" spans="1:102" ht="18">
      <c r="A188" s="13">
        <v>49</v>
      </c>
      <c r="B188" s="5" t="s">
        <v>344</v>
      </c>
      <c r="C188" s="20">
        <v>4.1900000000000004</v>
      </c>
      <c r="D188" s="20">
        <v>6.27</v>
      </c>
      <c r="E188" s="21">
        <f t="shared" si="100"/>
        <v>10.46</v>
      </c>
      <c r="F188" s="2">
        <v>378.25</v>
      </c>
      <c r="G188" s="2">
        <v>567.39</v>
      </c>
      <c r="H188" s="3">
        <f t="shared" si="106"/>
        <v>945.64</v>
      </c>
      <c r="I188" s="10">
        <v>400</v>
      </c>
      <c r="J188" s="10">
        <v>600</v>
      </c>
      <c r="K188" s="213">
        <f t="shared" si="101"/>
        <v>1000</v>
      </c>
      <c r="L188" s="65">
        <v>8402</v>
      </c>
      <c r="M188" s="65">
        <v>12603</v>
      </c>
      <c r="N188" s="18">
        <f t="shared" si="102"/>
        <v>21005</v>
      </c>
      <c r="O188" s="65">
        <v>350.4</v>
      </c>
      <c r="P188" s="65">
        <v>525.6</v>
      </c>
      <c r="Q188" s="18">
        <f t="shared" si="103"/>
        <v>876</v>
      </c>
      <c r="R188" s="65">
        <v>382.92</v>
      </c>
      <c r="S188" s="8">
        <v>574.39</v>
      </c>
      <c r="T188" s="107">
        <f t="shared" si="104"/>
        <v>957.31</v>
      </c>
      <c r="U188" s="8">
        <v>358.99</v>
      </c>
      <c r="V188" s="8">
        <v>538.48</v>
      </c>
      <c r="W188" s="107">
        <f t="shared" si="105"/>
        <v>897.47</v>
      </c>
    </row>
    <row r="189" spans="1:102" ht="18">
      <c r="A189" s="13">
        <v>50</v>
      </c>
      <c r="B189" s="5" t="s">
        <v>345</v>
      </c>
      <c r="C189" s="20">
        <v>218.68</v>
      </c>
      <c r="D189" s="20">
        <v>328.02</v>
      </c>
      <c r="E189" s="21">
        <f t="shared" si="100"/>
        <v>546.70000000000005</v>
      </c>
      <c r="F189" s="2">
        <v>5.38</v>
      </c>
      <c r="G189" s="2">
        <v>8.08</v>
      </c>
      <c r="H189" s="3">
        <f t="shared" si="106"/>
        <v>13.46</v>
      </c>
      <c r="I189" s="10">
        <v>20</v>
      </c>
      <c r="J189" s="10">
        <v>30</v>
      </c>
      <c r="K189" s="213">
        <f t="shared" si="101"/>
        <v>50</v>
      </c>
      <c r="L189" s="65">
        <v>350.4</v>
      </c>
      <c r="M189" s="65">
        <v>525.6</v>
      </c>
      <c r="N189" s="18">
        <f t="shared" si="102"/>
        <v>876</v>
      </c>
      <c r="O189" s="65">
        <v>30.4</v>
      </c>
      <c r="P189" s="65">
        <v>45.6</v>
      </c>
      <c r="Q189" s="18">
        <f t="shared" si="103"/>
        <v>76</v>
      </c>
      <c r="R189" s="65">
        <v>34</v>
      </c>
      <c r="S189" s="8">
        <v>51.01</v>
      </c>
      <c r="T189" s="107">
        <f t="shared" si="104"/>
        <v>85.009999999999991</v>
      </c>
      <c r="U189" s="8">
        <v>27.2</v>
      </c>
      <c r="V189" s="8">
        <v>40.799999999999997</v>
      </c>
      <c r="W189" s="107">
        <f t="shared" si="105"/>
        <v>68</v>
      </c>
    </row>
    <row r="190" spans="1:102" ht="18">
      <c r="A190" s="13">
        <v>51</v>
      </c>
      <c r="B190" s="142" t="s">
        <v>346</v>
      </c>
      <c r="C190" s="20">
        <v>174.07</v>
      </c>
      <c r="D190" s="20">
        <v>261.11</v>
      </c>
      <c r="E190" s="21">
        <f t="shared" si="100"/>
        <v>435.18</v>
      </c>
      <c r="F190" s="2">
        <v>200</v>
      </c>
      <c r="G190" s="2">
        <v>300</v>
      </c>
      <c r="H190" s="3">
        <f t="shared" si="106"/>
        <v>500</v>
      </c>
      <c r="I190" s="10">
        <v>120</v>
      </c>
      <c r="J190" s="10">
        <v>180</v>
      </c>
      <c r="K190" s="213">
        <f t="shared" si="101"/>
        <v>300</v>
      </c>
      <c r="L190" s="65">
        <v>30.4</v>
      </c>
      <c r="M190" s="65">
        <v>45.6</v>
      </c>
      <c r="N190" s="18">
        <f t="shared" si="102"/>
        <v>76</v>
      </c>
      <c r="O190" s="65"/>
      <c r="P190" s="65">
        <v>0.06</v>
      </c>
      <c r="Q190" s="18">
        <f t="shared" si="103"/>
        <v>0.06</v>
      </c>
      <c r="R190" s="65"/>
      <c r="S190" s="8">
        <v>0.03</v>
      </c>
      <c r="T190" s="107">
        <f t="shared" si="104"/>
        <v>0.03</v>
      </c>
      <c r="U190" s="8"/>
      <c r="V190" s="8"/>
      <c r="W190" s="107">
        <f t="shared" si="105"/>
        <v>0</v>
      </c>
    </row>
    <row r="191" spans="1:102" ht="18">
      <c r="A191" s="13">
        <v>52</v>
      </c>
      <c r="B191" s="5" t="s">
        <v>347</v>
      </c>
      <c r="C191" s="20">
        <v>1542.58</v>
      </c>
      <c r="D191" s="20">
        <v>2313.87</v>
      </c>
      <c r="E191" s="21">
        <f t="shared" si="100"/>
        <v>3856.45</v>
      </c>
      <c r="F191" s="2">
        <v>295.55</v>
      </c>
      <c r="G191" s="2">
        <v>443.3</v>
      </c>
      <c r="H191" s="3">
        <f t="shared" si="106"/>
        <v>738.85</v>
      </c>
      <c r="I191" s="10">
        <v>320</v>
      </c>
      <c r="J191" s="10">
        <v>480</v>
      </c>
      <c r="K191" s="213">
        <f t="shared" si="101"/>
        <v>800</v>
      </c>
      <c r="L191" s="65"/>
      <c r="M191" s="65">
        <v>0.06</v>
      </c>
      <c r="N191" s="18">
        <f t="shared" si="102"/>
        <v>0.06</v>
      </c>
      <c r="O191" s="65">
        <v>540.39</v>
      </c>
      <c r="P191" s="65">
        <v>810.54</v>
      </c>
      <c r="Q191" s="18">
        <f t="shared" si="103"/>
        <v>1350.9299999999998</v>
      </c>
      <c r="R191" s="65">
        <v>407.68</v>
      </c>
      <c r="S191" s="8">
        <v>611.52</v>
      </c>
      <c r="T191" s="107">
        <f t="shared" si="104"/>
        <v>1019.2</v>
      </c>
      <c r="U191" s="8">
        <v>840</v>
      </c>
      <c r="V191" s="8">
        <v>1260</v>
      </c>
      <c r="W191" s="107">
        <f t="shared" si="105"/>
        <v>2100</v>
      </c>
    </row>
    <row r="192" spans="1:102" ht="18">
      <c r="A192" s="13">
        <v>53</v>
      </c>
      <c r="B192" s="5" t="s">
        <v>348</v>
      </c>
      <c r="C192" s="20">
        <v>500</v>
      </c>
      <c r="D192" s="20"/>
      <c r="E192" s="21">
        <f t="shared" si="100"/>
        <v>500</v>
      </c>
      <c r="F192" s="2">
        <v>999.99</v>
      </c>
      <c r="G192" s="2">
        <v>1500.01</v>
      </c>
      <c r="H192" s="3">
        <f t="shared" si="106"/>
        <v>2500</v>
      </c>
      <c r="I192" s="10">
        <v>599.97</v>
      </c>
      <c r="J192" s="10">
        <v>900.02</v>
      </c>
      <c r="K192" s="213">
        <f t="shared" si="101"/>
        <v>1499.99</v>
      </c>
      <c r="L192" s="65">
        <v>320</v>
      </c>
      <c r="M192" s="65">
        <v>480</v>
      </c>
      <c r="N192" s="18">
        <f t="shared" si="102"/>
        <v>800</v>
      </c>
      <c r="O192" s="65">
        <v>479.98</v>
      </c>
      <c r="P192" s="65">
        <v>720.04</v>
      </c>
      <c r="Q192" s="18">
        <f t="shared" si="103"/>
        <v>1200.02</v>
      </c>
      <c r="R192" s="65">
        <v>403</v>
      </c>
      <c r="S192" s="8">
        <v>729.51</v>
      </c>
      <c r="T192" s="107">
        <f t="shared" si="104"/>
        <v>1132.51</v>
      </c>
      <c r="U192" s="8">
        <v>919.2</v>
      </c>
      <c r="V192" s="8">
        <v>1378.85</v>
      </c>
      <c r="W192" s="107">
        <f t="shared" si="105"/>
        <v>2298.0500000000002</v>
      </c>
    </row>
    <row r="193" spans="1:102" ht="18">
      <c r="A193" s="13">
        <v>54</v>
      </c>
      <c r="B193" s="5" t="s">
        <v>2448</v>
      </c>
      <c r="C193" s="20"/>
      <c r="D193" s="20"/>
      <c r="E193" s="21"/>
      <c r="F193" s="2"/>
      <c r="G193" s="2"/>
      <c r="H193" s="3"/>
      <c r="I193" s="10"/>
      <c r="J193" s="10"/>
      <c r="L193" s="65"/>
      <c r="M193" s="65"/>
      <c r="O193" s="65"/>
      <c r="P193" s="65"/>
      <c r="Q193" s="18"/>
      <c r="R193" s="65"/>
      <c r="S193" s="8"/>
      <c r="T193" s="107"/>
      <c r="U193" s="8">
        <v>0.16</v>
      </c>
      <c r="V193" s="8">
        <v>0.16</v>
      </c>
      <c r="W193" s="107">
        <f t="shared" si="105"/>
        <v>0.32</v>
      </c>
    </row>
    <row r="194" spans="1:102" ht="18">
      <c r="A194" s="13">
        <v>55</v>
      </c>
      <c r="B194" s="5" t="s">
        <v>2449</v>
      </c>
      <c r="C194" s="20"/>
      <c r="D194" s="20"/>
      <c r="E194" s="21"/>
      <c r="F194" s="2"/>
      <c r="G194" s="2"/>
      <c r="H194" s="3"/>
      <c r="I194" s="10"/>
      <c r="J194" s="10"/>
      <c r="L194" s="65"/>
      <c r="M194" s="65"/>
      <c r="O194" s="65"/>
      <c r="P194" s="65"/>
      <c r="Q194" s="18"/>
      <c r="R194" s="65"/>
      <c r="S194" s="8"/>
      <c r="T194" s="107"/>
      <c r="U194" s="8">
        <v>0.01</v>
      </c>
      <c r="V194" s="8">
        <v>0.01</v>
      </c>
      <c r="W194" s="107">
        <f t="shared" si="105"/>
        <v>0.02</v>
      </c>
    </row>
    <row r="195" spans="1:102" ht="18">
      <c r="A195" s="13">
        <v>56</v>
      </c>
      <c r="B195" s="5" t="s">
        <v>2450</v>
      </c>
      <c r="C195" s="20"/>
      <c r="D195" s="20"/>
      <c r="E195" s="21"/>
      <c r="F195" s="2"/>
      <c r="G195" s="2"/>
      <c r="H195" s="3"/>
      <c r="I195" s="10"/>
      <c r="J195" s="10"/>
      <c r="L195" s="65"/>
      <c r="M195" s="65"/>
      <c r="O195" s="65"/>
      <c r="P195" s="65"/>
      <c r="Q195" s="18"/>
      <c r="R195" s="65"/>
      <c r="S195" s="8"/>
      <c r="T195" s="107"/>
      <c r="U195" s="8">
        <v>1000</v>
      </c>
      <c r="V195" s="8"/>
      <c r="W195" s="107">
        <f t="shared" si="105"/>
        <v>1000</v>
      </c>
    </row>
    <row r="196" spans="1:102" ht="18">
      <c r="A196" s="13">
        <v>57</v>
      </c>
      <c r="B196" s="5" t="s">
        <v>2451</v>
      </c>
      <c r="C196" s="20"/>
      <c r="D196" s="20"/>
      <c r="E196" s="21"/>
      <c r="F196" s="2"/>
      <c r="G196" s="2"/>
      <c r="H196" s="3"/>
      <c r="I196" s="10"/>
      <c r="J196" s="10"/>
      <c r="L196" s="65"/>
      <c r="M196" s="65"/>
      <c r="O196" s="65"/>
      <c r="P196" s="65"/>
      <c r="Q196" s="18"/>
      <c r="R196" s="65"/>
      <c r="S196" s="8"/>
      <c r="T196" s="107"/>
      <c r="U196" s="8">
        <v>1000</v>
      </c>
      <c r="V196" s="8"/>
      <c r="W196" s="107">
        <f t="shared" si="105"/>
        <v>1000</v>
      </c>
    </row>
    <row r="197" spans="1:102" ht="18">
      <c r="A197" s="13">
        <v>58</v>
      </c>
      <c r="B197" s="143" t="s">
        <v>349</v>
      </c>
      <c r="C197" s="21"/>
      <c r="D197" s="21"/>
      <c r="E197" s="21"/>
      <c r="F197" s="2">
        <v>500</v>
      </c>
      <c r="G197" s="2">
        <v>0</v>
      </c>
      <c r="H197" s="3">
        <f t="shared" si="106"/>
        <v>500</v>
      </c>
      <c r="I197" s="10">
        <v>500</v>
      </c>
      <c r="J197" s="10"/>
      <c r="K197" s="213">
        <f t="shared" si="101"/>
        <v>500</v>
      </c>
      <c r="L197" s="65">
        <v>386.88</v>
      </c>
      <c r="M197" s="65">
        <v>580.04999999999995</v>
      </c>
      <c r="N197" s="18">
        <f t="shared" si="102"/>
        <v>966.93</v>
      </c>
      <c r="O197" s="65"/>
      <c r="P197" s="65"/>
      <c r="Q197" s="18">
        <f t="shared" si="103"/>
        <v>0</v>
      </c>
      <c r="R197" s="65">
        <v>0</v>
      </c>
      <c r="S197" s="8">
        <v>0</v>
      </c>
      <c r="T197" s="107">
        <f t="shared" si="104"/>
        <v>0</v>
      </c>
      <c r="U197" s="8"/>
      <c r="V197" s="8"/>
      <c r="W197" s="107">
        <f t="shared" si="105"/>
        <v>0</v>
      </c>
    </row>
    <row r="198" spans="1:102" s="155" customFormat="1" ht="18">
      <c r="A198" s="152"/>
      <c r="B198" s="145" t="s">
        <v>22</v>
      </c>
      <c r="C198" s="146">
        <f t="shared" ref="C198:I198" si="108">SUM(C140:C197)</f>
        <v>185245.41999999998</v>
      </c>
      <c r="D198" s="146">
        <f t="shared" si="108"/>
        <v>57681.54</v>
      </c>
      <c r="E198" s="146">
        <f t="shared" si="108"/>
        <v>242926.96</v>
      </c>
      <c r="F198" s="146">
        <f t="shared" si="108"/>
        <v>209475.05000000005</v>
      </c>
      <c r="G198" s="146">
        <f t="shared" si="108"/>
        <v>58885.08</v>
      </c>
      <c r="H198" s="164">
        <f t="shared" si="108"/>
        <v>268360.13000000006</v>
      </c>
      <c r="I198" s="164">
        <f t="shared" si="108"/>
        <v>331784.60999999993</v>
      </c>
      <c r="J198" s="164">
        <f>SUM(J140:J197)</f>
        <v>63627.689999999995</v>
      </c>
      <c r="K198" s="164">
        <f t="shared" ref="K198:P198" si="109">SUM(K140:K197)</f>
        <v>395412.3</v>
      </c>
      <c r="L198" s="146">
        <f>SUM(L140:L197)</f>
        <v>260923.25</v>
      </c>
      <c r="M198" s="146">
        <f t="shared" si="109"/>
        <v>66763.810000000012</v>
      </c>
      <c r="N198" s="146">
        <f t="shared" si="109"/>
        <v>327687.06</v>
      </c>
      <c r="O198" s="146">
        <f t="shared" si="109"/>
        <v>254915.85000000003</v>
      </c>
      <c r="P198" s="146">
        <f t="shared" si="109"/>
        <v>53675.099999999991</v>
      </c>
      <c r="Q198" s="164">
        <f>SUM(Q140:Q197)</f>
        <v>308590.95</v>
      </c>
      <c r="R198" s="146">
        <f t="shared" ref="R198:S198" si="110">SUM(R140:R197)</f>
        <v>263314.45999999996</v>
      </c>
      <c r="S198" s="146">
        <f t="shared" si="110"/>
        <v>51657.359999999993</v>
      </c>
      <c r="T198" s="164">
        <f>SUM(T140:T197)</f>
        <v>314971.82</v>
      </c>
      <c r="U198" s="164">
        <f t="shared" ref="U198:W198" si="111">SUM(U140:U197)</f>
        <v>320109.2300000001</v>
      </c>
      <c r="V198" s="164">
        <f t="shared" si="111"/>
        <v>71657.42</v>
      </c>
      <c r="W198" s="164">
        <f t="shared" si="111"/>
        <v>391766.65000000008</v>
      </c>
      <c r="X198" s="257"/>
      <c r="Y198" s="257"/>
      <c r="Z198" s="257"/>
      <c r="AA198" s="257"/>
      <c r="AB198" s="257"/>
      <c r="AC198" s="257"/>
      <c r="AD198" s="257"/>
      <c r="AE198" s="257"/>
      <c r="AF198" s="257"/>
      <c r="AG198" s="257"/>
      <c r="AH198" s="257"/>
      <c r="AI198" s="257"/>
      <c r="AJ198" s="257"/>
      <c r="AK198" s="257"/>
      <c r="AL198" s="257"/>
      <c r="AM198" s="257"/>
      <c r="AN198" s="257"/>
      <c r="AO198" s="257"/>
      <c r="AP198" s="257"/>
      <c r="AQ198" s="257"/>
      <c r="AR198" s="257"/>
      <c r="AS198" s="257"/>
      <c r="AT198" s="257"/>
      <c r="AU198" s="257"/>
      <c r="AV198" s="257"/>
      <c r="AW198" s="257"/>
      <c r="AX198" s="257"/>
      <c r="AY198" s="257"/>
      <c r="AZ198" s="257"/>
      <c r="BA198" s="257"/>
      <c r="BB198" s="257"/>
      <c r="BC198" s="257"/>
      <c r="BD198" s="257"/>
      <c r="BE198" s="257"/>
      <c r="BF198" s="257"/>
      <c r="BG198" s="257"/>
      <c r="BH198" s="257"/>
      <c r="BI198" s="257"/>
      <c r="BJ198" s="257"/>
      <c r="BK198" s="257"/>
      <c r="BL198" s="257"/>
      <c r="BM198" s="257"/>
      <c r="BN198" s="257"/>
      <c r="BO198" s="257"/>
      <c r="BP198" s="257"/>
      <c r="BQ198" s="257"/>
      <c r="BR198" s="257"/>
      <c r="BS198" s="257"/>
      <c r="BT198" s="257"/>
      <c r="BU198" s="257"/>
      <c r="BV198" s="257"/>
      <c r="BW198" s="257"/>
      <c r="BX198" s="257"/>
      <c r="BY198" s="257"/>
      <c r="BZ198" s="257"/>
      <c r="CA198" s="257"/>
      <c r="CB198" s="257"/>
      <c r="CC198" s="257"/>
      <c r="CD198" s="257"/>
      <c r="CE198" s="257"/>
      <c r="CF198" s="257"/>
      <c r="CG198" s="257"/>
      <c r="CH198" s="257"/>
      <c r="CI198" s="257"/>
      <c r="CJ198" s="257"/>
      <c r="CK198" s="257"/>
      <c r="CL198" s="257"/>
      <c r="CM198" s="257"/>
      <c r="CN198" s="257"/>
      <c r="CO198" s="257"/>
      <c r="CP198" s="257"/>
      <c r="CQ198" s="257"/>
      <c r="CR198" s="257"/>
      <c r="CS198" s="257"/>
      <c r="CT198" s="257"/>
      <c r="CU198" s="257"/>
      <c r="CV198" s="257"/>
      <c r="CW198" s="257"/>
      <c r="CX198" s="257"/>
    </row>
    <row r="199" spans="1:102" s="24" customFormat="1" ht="18">
      <c r="A199" s="17">
        <v>5</v>
      </c>
      <c r="B199" s="7" t="s">
        <v>350</v>
      </c>
      <c r="C199" s="9"/>
      <c r="D199" s="9"/>
      <c r="E199" s="9"/>
      <c r="F199" s="6"/>
      <c r="G199" s="6"/>
      <c r="H199" s="3"/>
      <c r="I199" s="18"/>
      <c r="J199" s="18"/>
      <c r="K199" s="213"/>
      <c r="L199" s="67"/>
      <c r="M199" s="67"/>
      <c r="N199" s="18"/>
      <c r="O199" s="67"/>
      <c r="P199" s="67"/>
      <c r="Q199" s="18"/>
      <c r="R199" s="67"/>
      <c r="S199" s="9"/>
      <c r="T199" s="107"/>
      <c r="U199" s="107"/>
      <c r="V199" s="107"/>
      <c r="W199" s="107"/>
      <c r="X199" s="258"/>
      <c r="Y199" s="258"/>
      <c r="Z199" s="258"/>
      <c r="AA199" s="258"/>
      <c r="AB199" s="258"/>
      <c r="AC199" s="258"/>
      <c r="AD199" s="258"/>
      <c r="AE199" s="258"/>
      <c r="AF199" s="258"/>
      <c r="AG199" s="258"/>
      <c r="AH199" s="258"/>
      <c r="AI199" s="258"/>
      <c r="AJ199" s="258"/>
      <c r="AK199" s="258"/>
      <c r="AL199" s="258"/>
      <c r="AM199" s="258"/>
      <c r="AN199" s="258"/>
      <c r="AO199" s="258"/>
      <c r="AP199" s="258"/>
      <c r="AQ199" s="258"/>
      <c r="AR199" s="258"/>
      <c r="AS199" s="258"/>
      <c r="AT199" s="258"/>
      <c r="AU199" s="258"/>
      <c r="AV199" s="258"/>
      <c r="AW199" s="258"/>
      <c r="AX199" s="258"/>
      <c r="AY199" s="258"/>
      <c r="AZ199" s="258"/>
      <c r="BA199" s="258"/>
      <c r="BB199" s="258"/>
      <c r="BC199" s="258"/>
      <c r="BD199" s="258"/>
      <c r="BE199" s="258"/>
      <c r="BF199" s="258"/>
      <c r="BG199" s="258"/>
      <c r="BH199" s="258"/>
      <c r="BI199" s="258"/>
      <c r="BJ199" s="258"/>
      <c r="BK199" s="258"/>
      <c r="BL199" s="258"/>
      <c r="BM199" s="258"/>
      <c r="BN199" s="258"/>
      <c r="BO199" s="258"/>
      <c r="BP199" s="258"/>
      <c r="BQ199" s="258"/>
      <c r="BR199" s="258"/>
      <c r="BS199" s="258"/>
      <c r="BT199" s="258"/>
      <c r="BU199" s="258"/>
      <c r="BV199" s="258"/>
      <c r="BW199" s="258"/>
      <c r="BX199" s="258"/>
      <c r="BY199" s="258"/>
      <c r="BZ199" s="258"/>
      <c r="CA199" s="258"/>
      <c r="CB199" s="258"/>
      <c r="CC199" s="258"/>
      <c r="CD199" s="258"/>
      <c r="CE199" s="258"/>
      <c r="CF199" s="258"/>
      <c r="CG199" s="258"/>
      <c r="CH199" s="258"/>
      <c r="CI199" s="258"/>
      <c r="CJ199" s="258"/>
      <c r="CK199" s="258"/>
      <c r="CL199" s="258"/>
      <c r="CM199" s="258"/>
      <c r="CN199" s="258"/>
      <c r="CO199" s="258"/>
      <c r="CP199" s="258"/>
      <c r="CQ199" s="258"/>
      <c r="CR199" s="258"/>
      <c r="CS199" s="258"/>
      <c r="CT199" s="258"/>
      <c r="CU199" s="258"/>
      <c r="CV199" s="258"/>
      <c r="CW199" s="258"/>
      <c r="CX199" s="258"/>
    </row>
    <row r="200" spans="1:102" ht="18">
      <c r="A200" s="13">
        <v>1</v>
      </c>
      <c r="B200" s="5" t="s">
        <v>351</v>
      </c>
      <c r="C200" s="8">
        <v>77.69</v>
      </c>
      <c r="D200" s="8"/>
      <c r="E200" s="9">
        <f>SUM(C200:D200)</f>
        <v>77.69</v>
      </c>
      <c r="F200" s="2">
        <v>68</v>
      </c>
      <c r="G200" s="2">
        <v>0</v>
      </c>
      <c r="H200" s="3">
        <f>F200+G200</f>
        <v>68</v>
      </c>
      <c r="I200" s="10">
        <v>73.260000000000005</v>
      </c>
      <c r="J200" s="10"/>
      <c r="K200" s="213">
        <f t="shared" si="101"/>
        <v>73.260000000000005</v>
      </c>
      <c r="L200" s="65">
        <v>139</v>
      </c>
      <c r="M200" s="65"/>
      <c r="N200" s="18">
        <f t="shared" ref="N200" si="112">SUM(L200:M200)</f>
        <v>139</v>
      </c>
      <c r="O200" s="65">
        <v>141.9</v>
      </c>
      <c r="P200" s="65"/>
      <c r="Q200" s="18">
        <f t="shared" ref="Q200" si="113">SUM(O200:P200)</f>
        <v>141.9</v>
      </c>
      <c r="R200" s="65">
        <v>166.9</v>
      </c>
      <c r="S200" s="8">
        <v>0</v>
      </c>
      <c r="T200" s="107">
        <f t="shared" ref="T200" si="114">SUM(R200:S200)</f>
        <v>166.9</v>
      </c>
      <c r="U200" s="8">
        <v>155.91</v>
      </c>
      <c r="V200" s="8"/>
      <c r="W200" s="107">
        <f>SUM(U200:V200)</f>
        <v>155.91</v>
      </c>
    </row>
    <row r="201" spans="1:102" s="155" customFormat="1" ht="18">
      <c r="A201" s="152"/>
      <c r="B201" s="145" t="s">
        <v>23</v>
      </c>
      <c r="C201" s="148">
        <f>SUM(C200)</f>
        <v>77.69</v>
      </c>
      <c r="D201" s="148">
        <f t="shared" ref="D201:K201" si="115">SUM(D200)</f>
        <v>0</v>
      </c>
      <c r="E201" s="148">
        <f t="shared" si="115"/>
        <v>77.69</v>
      </c>
      <c r="F201" s="148">
        <f t="shared" si="115"/>
        <v>68</v>
      </c>
      <c r="G201" s="148">
        <f t="shared" si="115"/>
        <v>0</v>
      </c>
      <c r="H201" s="165">
        <f t="shared" si="115"/>
        <v>68</v>
      </c>
      <c r="I201" s="165">
        <f t="shared" si="115"/>
        <v>73.260000000000005</v>
      </c>
      <c r="J201" s="165">
        <f t="shared" si="115"/>
        <v>0</v>
      </c>
      <c r="K201" s="165">
        <f t="shared" si="115"/>
        <v>73.260000000000005</v>
      </c>
      <c r="L201" s="147">
        <f t="shared" ref="L201:Q201" si="116">SUM(L200)</f>
        <v>139</v>
      </c>
      <c r="M201" s="147">
        <f t="shared" si="116"/>
        <v>0</v>
      </c>
      <c r="N201" s="147">
        <f t="shared" si="116"/>
        <v>139</v>
      </c>
      <c r="O201" s="147">
        <f t="shared" si="116"/>
        <v>141.9</v>
      </c>
      <c r="P201" s="147">
        <f t="shared" si="116"/>
        <v>0</v>
      </c>
      <c r="Q201" s="147">
        <f t="shared" si="116"/>
        <v>141.9</v>
      </c>
      <c r="R201" s="147">
        <f t="shared" ref="R201:T201" si="117">SUM(R200)</f>
        <v>166.9</v>
      </c>
      <c r="S201" s="148">
        <f t="shared" si="117"/>
        <v>0</v>
      </c>
      <c r="T201" s="148">
        <f t="shared" si="117"/>
        <v>166.9</v>
      </c>
      <c r="U201" s="148">
        <f>SUM(U200)</f>
        <v>155.91</v>
      </c>
      <c r="V201" s="166"/>
      <c r="W201" s="148">
        <f>SUM(U201:V201)</f>
        <v>155.91</v>
      </c>
      <c r="X201" s="257"/>
      <c r="Y201" s="257"/>
      <c r="Z201" s="257"/>
      <c r="AA201" s="257"/>
      <c r="AB201" s="257"/>
      <c r="AC201" s="257"/>
      <c r="AD201" s="257"/>
      <c r="AE201" s="257"/>
      <c r="AF201" s="257"/>
      <c r="AG201" s="257"/>
      <c r="AH201" s="257"/>
      <c r="AI201" s="257"/>
      <c r="AJ201" s="257"/>
      <c r="AK201" s="257"/>
      <c r="AL201" s="257"/>
      <c r="AM201" s="257"/>
      <c r="AN201" s="257"/>
      <c r="AO201" s="257"/>
      <c r="AP201" s="257"/>
      <c r="AQ201" s="257"/>
      <c r="AR201" s="257"/>
      <c r="AS201" s="257"/>
      <c r="AT201" s="257"/>
      <c r="AU201" s="257"/>
      <c r="AV201" s="257"/>
      <c r="AW201" s="257"/>
      <c r="AX201" s="257"/>
      <c r="AY201" s="257"/>
      <c r="AZ201" s="257"/>
      <c r="BA201" s="257"/>
      <c r="BB201" s="257"/>
      <c r="BC201" s="257"/>
      <c r="BD201" s="257"/>
      <c r="BE201" s="257"/>
      <c r="BF201" s="257"/>
      <c r="BG201" s="257"/>
      <c r="BH201" s="257"/>
      <c r="BI201" s="257"/>
      <c r="BJ201" s="257"/>
      <c r="BK201" s="257"/>
      <c r="BL201" s="257"/>
      <c r="BM201" s="257"/>
      <c r="BN201" s="257"/>
      <c r="BO201" s="257"/>
      <c r="BP201" s="257"/>
      <c r="BQ201" s="257"/>
      <c r="BR201" s="257"/>
      <c r="BS201" s="257"/>
      <c r="BT201" s="257"/>
      <c r="BU201" s="257"/>
      <c r="BV201" s="257"/>
      <c r="BW201" s="257"/>
      <c r="BX201" s="257"/>
      <c r="BY201" s="257"/>
      <c r="BZ201" s="257"/>
      <c r="CA201" s="257"/>
      <c r="CB201" s="257"/>
      <c r="CC201" s="257"/>
      <c r="CD201" s="257"/>
      <c r="CE201" s="257"/>
      <c r="CF201" s="257"/>
      <c r="CG201" s="257"/>
      <c r="CH201" s="257"/>
      <c r="CI201" s="257"/>
      <c r="CJ201" s="257"/>
      <c r="CK201" s="257"/>
      <c r="CL201" s="257"/>
      <c r="CM201" s="257"/>
      <c r="CN201" s="257"/>
      <c r="CO201" s="257"/>
      <c r="CP201" s="257"/>
      <c r="CQ201" s="257"/>
      <c r="CR201" s="257"/>
      <c r="CS201" s="257"/>
      <c r="CT201" s="257"/>
      <c r="CU201" s="257"/>
      <c r="CV201" s="257"/>
      <c r="CW201" s="257"/>
      <c r="CX201" s="257"/>
    </row>
    <row r="202" spans="1:102" s="24" customFormat="1" ht="18">
      <c r="A202" s="17">
        <v>6</v>
      </c>
      <c r="B202" s="7" t="s">
        <v>1744</v>
      </c>
      <c r="C202" s="9"/>
      <c r="D202" s="9"/>
      <c r="E202" s="9"/>
      <c r="F202" s="6"/>
      <c r="G202" s="6"/>
      <c r="H202" s="3"/>
      <c r="I202" s="18"/>
      <c r="J202" s="18"/>
      <c r="K202" s="213"/>
      <c r="L202" s="67"/>
      <c r="M202" s="67"/>
      <c r="N202" s="18"/>
      <c r="O202" s="67"/>
      <c r="P202" s="67"/>
      <c r="Q202" s="18"/>
      <c r="R202" s="67"/>
      <c r="S202" s="9"/>
      <c r="T202" s="107"/>
      <c r="U202" s="107"/>
      <c r="V202" s="107"/>
      <c r="W202" s="107"/>
      <c r="X202" s="258"/>
      <c r="Y202" s="258"/>
      <c r="Z202" s="258"/>
      <c r="AA202" s="258"/>
      <c r="AB202" s="258"/>
      <c r="AC202" s="258"/>
      <c r="AD202" s="258"/>
      <c r="AE202" s="258"/>
      <c r="AF202" s="258"/>
      <c r="AG202" s="258"/>
      <c r="AH202" s="258"/>
      <c r="AI202" s="258"/>
      <c r="AJ202" s="258"/>
      <c r="AK202" s="258"/>
      <c r="AL202" s="258"/>
      <c r="AM202" s="258"/>
      <c r="AN202" s="258"/>
      <c r="AO202" s="258"/>
      <c r="AP202" s="258"/>
      <c r="AQ202" s="258"/>
      <c r="AR202" s="258"/>
      <c r="AS202" s="258"/>
      <c r="AT202" s="258"/>
      <c r="AU202" s="258"/>
      <c r="AV202" s="258"/>
      <c r="AW202" s="258"/>
      <c r="AX202" s="258"/>
      <c r="AY202" s="258"/>
      <c r="AZ202" s="258"/>
      <c r="BA202" s="258"/>
      <c r="BB202" s="258"/>
      <c r="BC202" s="258"/>
      <c r="BD202" s="258"/>
      <c r="BE202" s="258"/>
      <c r="BF202" s="258"/>
      <c r="BG202" s="258"/>
      <c r="BH202" s="258"/>
      <c r="BI202" s="258"/>
      <c r="BJ202" s="258"/>
      <c r="BK202" s="258"/>
      <c r="BL202" s="258"/>
      <c r="BM202" s="258"/>
      <c r="BN202" s="258"/>
      <c r="BO202" s="258"/>
      <c r="BP202" s="258"/>
      <c r="BQ202" s="258"/>
      <c r="BR202" s="258"/>
      <c r="BS202" s="258"/>
      <c r="BT202" s="258"/>
      <c r="BU202" s="258"/>
      <c r="BV202" s="258"/>
      <c r="BW202" s="258"/>
      <c r="BX202" s="258"/>
      <c r="BY202" s="258"/>
      <c r="BZ202" s="258"/>
      <c r="CA202" s="258"/>
      <c r="CB202" s="258"/>
      <c r="CC202" s="258"/>
      <c r="CD202" s="258"/>
      <c r="CE202" s="258"/>
      <c r="CF202" s="258"/>
      <c r="CG202" s="258"/>
      <c r="CH202" s="258"/>
      <c r="CI202" s="258"/>
      <c r="CJ202" s="258"/>
      <c r="CK202" s="258"/>
      <c r="CL202" s="258"/>
      <c r="CM202" s="258"/>
      <c r="CN202" s="258"/>
      <c r="CO202" s="258"/>
      <c r="CP202" s="258"/>
      <c r="CQ202" s="258"/>
      <c r="CR202" s="258"/>
      <c r="CS202" s="258"/>
      <c r="CT202" s="258"/>
      <c r="CU202" s="258"/>
      <c r="CV202" s="258"/>
      <c r="CW202" s="258"/>
      <c r="CX202" s="258"/>
    </row>
    <row r="203" spans="1:102" s="24" customFormat="1" ht="18">
      <c r="A203" s="17">
        <v>1</v>
      </c>
      <c r="B203" s="5" t="s">
        <v>2011</v>
      </c>
      <c r="C203" s="9"/>
      <c r="D203" s="9"/>
      <c r="E203" s="9"/>
      <c r="F203" s="6"/>
      <c r="G203" s="6"/>
      <c r="H203" s="3"/>
      <c r="I203" s="18"/>
      <c r="J203" s="18"/>
      <c r="K203" s="213"/>
      <c r="L203" s="67">
        <v>100000</v>
      </c>
      <c r="M203" s="67"/>
      <c r="N203" s="18">
        <f t="shared" ref="N203:N207" si="118">SUM(L203:M203)</f>
        <v>100000</v>
      </c>
      <c r="O203" s="65">
        <v>0.03</v>
      </c>
      <c r="P203" s="67">
        <v>0</v>
      </c>
      <c r="Q203" s="18">
        <v>0.03</v>
      </c>
      <c r="R203" s="65">
        <v>0.03</v>
      </c>
      <c r="S203" s="9">
        <v>0</v>
      </c>
      <c r="T203" s="107">
        <v>0.03</v>
      </c>
      <c r="U203" s="107"/>
      <c r="V203" s="107"/>
      <c r="W203" s="107"/>
      <c r="X203" s="258"/>
      <c r="Y203" s="258"/>
      <c r="Z203" s="258"/>
      <c r="AA203" s="258"/>
      <c r="AB203" s="258"/>
      <c r="AC203" s="258"/>
      <c r="AD203" s="258"/>
      <c r="AE203" s="258"/>
      <c r="AF203" s="258"/>
      <c r="AG203" s="258"/>
      <c r="AH203" s="258"/>
      <c r="AI203" s="258"/>
      <c r="AJ203" s="258"/>
      <c r="AK203" s="258"/>
      <c r="AL203" s="258"/>
      <c r="AM203" s="258"/>
      <c r="AN203" s="258"/>
      <c r="AO203" s="258"/>
      <c r="AP203" s="258"/>
      <c r="AQ203" s="258"/>
      <c r="AR203" s="258"/>
      <c r="AS203" s="258"/>
      <c r="AT203" s="258"/>
      <c r="AU203" s="258"/>
      <c r="AV203" s="258"/>
      <c r="AW203" s="258"/>
      <c r="AX203" s="258"/>
      <c r="AY203" s="258"/>
      <c r="AZ203" s="258"/>
      <c r="BA203" s="258"/>
      <c r="BB203" s="258"/>
      <c r="BC203" s="258"/>
      <c r="BD203" s="258"/>
      <c r="BE203" s="258"/>
      <c r="BF203" s="258"/>
      <c r="BG203" s="258"/>
      <c r="BH203" s="258"/>
      <c r="BI203" s="258"/>
      <c r="BJ203" s="258"/>
      <c r="BK203" s="258"/>
      <c r="BL203" s="258"/>
      <c r="BM203" s="258"/>
      <c r="BN203" s="258"/>
      <c r="BO203" s="258"/>
      <c r="BP203" s="258"/>
      <c r="BQ203" s="258"/>
      <c r="BR203" s="258"/>
      <c r="BS203" s="258"/>
      <c r="BT203" s="258"/>
      <c r="BU203" s="258"/>
      <c r="BV203" s="258"/>
      <c r="BW203" s="258"/>
      <c r="BX203" s="258"/>
      <c r="BY203" s="258"/>
      <c r="BZ203" s="258"/>
      <c r="CA203" s="258"/>
      <c r="CB203" s="258"/>
      <c r="CC203" s="258"/>
      <c r="CD203" s="258"/>
      <c r="CE203" s="258"/>
      <c r="CF203" s="258"/>
      <c r="CG203" s="258"/>
      <c r="CH203" s="258"/>
      <c r="CI203" s="258"/>
      <c r="CJ203" s="258"/>
      <c r="CK203" s="258"/>
      <c r="CL203" s="258"/>
      <c r="CM203" s="258"/>
      <c r="CN203" s="258"/>
      <c r="CO203" s="258"/>
      <c r="CP203" s="258"/>
      <c r="CQ203" s="258"/>
      <c r="CR203" s="258"/>
      <c r="CS203" s="258"/>
      <c r="CT203" s="258"/>
      <c r="CU203" s="258"/>
      <c r="CV203" s="258"/>
      <c r="CW203" s="258"/>
      <c r="CX203" s="258"/>
    </row>
    <row r="204" spans="1:102" ht="18">
      <c r="A204" s="13">
        <v>2</v>
      </c>
      <c r="B204" s="5" t="s">
        <v>1920</v>
      </c>
      <c r="C204" s="8">
        <v>0</v>
      </c>
      <c r="D204" s="8">
        <v>122.02</v>
      </c>
      <c r="E204" s="9">
        <f>SUM(C204:D204)</f>
        <v>122.02</v>
      </c>
      <c r="F204" s="2">
        <v>0</v>
      </c>
      <c r="G204" s="2">
        <v>80.98</v>
      </c>
      <c r="H204" s="3">
        <f>F204+G204</f>
        <v>80.98</v>
      </c>
      <c r="I204" s="10">
        <v>0</v>
      </c>
      <c r="J204" s="10">
        <v>0.01</v>
      </c>
      <c r="K204" s="213">
        <f t="shared" si="101"/>
        <v>0.01</v>
      </c>
      <c r="L204" s="65"/>
      <c r="M204" s="65">
        <v>0.01</v>
      </c>
      <c r="N204" s="18">
        <f t="shared" si="118"/>
        <v>0.01</v>
      </c>
      <c r="O204" s="65">
        <v>0</v>
      </c>
      <c r="P204" s="65">
        <v>0.01</v>
      </c>
      <c r="Q204" s="18">
        <f>SUM(O204:P204)</f>
        <v>0.01</v>
      </c>
      <c r="R204" s="65">
        <v>0</v>
      </c>
      <c r="S204" s="8">
        <v>0.01</v>
      </c>
      <c r="T204" s="107">
        <f>SUM(R204:S204)</f>
        <v>0.01</v>
      </c>
      <c r="U204" s="8"/>
      <c r="V204" s="8">
        <v>0.01</v>
      </c>
      <c r="W204" s="107">
        <f>SUM(U204:V204)</f>
        <v>0.01</v>
      </c>
    </row>
    <row r="205" spans="1:102" ht="18">
      <c r="A205" s="17">
        <v>3</v>
      </c>
      <c r="B205" s="5" t="s">
        <v>2188</v>
      </c>
      <c r="C205" s="8"/>
      <c r="D205" s="8"/>
      <c r="E205" s="9"/>
      <c r="F205" s="2"/>
      <c r="G205" s="2"/>
      <c r="H205" s="3"/>
      <c r="I205" s="10"/>
      <c r="J205" s="10"/>
      <c r="L205" s="65"/>
      <c r="M205" s="65"/>
      <c r="O205" s="65">
        <v>20000</v>
      </c>
      <c r="P205" s="65">
        <v>0</v>
      </c>
      <c r="Q205" s="18">
        <f t="shared" ref="Q205:Q206" si="119">SUM(O205:P205)</f>
        <v>20000</v>
      </c>
      <c r="R205" s="65">
        <v>20000</v>
      </c>
      <c r="S205" s="8">
        <v>0</v>
      </c>
      <c r="T205" s="107">
        <f t="shared" ref="T205:T207" si="120">SUM(R205:S205)</f>
        <v>20000</v>
      </c>
      <c r="U205" s="8">
        <v>14000</v>
      </c>
      <c r="V205" s="8"/>
      <c r="W205" s="107">
        <f>SUM(U205:V205)</f>
        <v>14000</v>
      </c>
    </row>
    <row r="206" spans="1:102" ht="18">
      <c r="A206" s="13">
        <v>4</v>
      </c>
      <c r="B206" s="5" t="s">
        <v>352</v>
      </c>
      <c r="C206" s="9">
        <v>40191.71</v>
      </c>
      <c r="D206" s="8">
        <v>18140.5</v>
      </c>
      <c r="E206" s="9">
        <f>SUM(C206:D206)</f>
        <v>58332.21</v>
      </c>
      <c r="F206" s="2">
        <v>43242.03</v>
      </c>
      <c r="G206" s="2">
        <v>20200</v>
      </c>
      <c r="H206" s="3">
        <f>F206+G206</f>
        <v>63442.03</v>
      </c>
      <c r="I206" s="10">
        <v>42661.03</v>
      </c>
      <c r="J206" s="10">
        <v>19826</v>
      </c>
      <c r="K206" s="213">
        <f t="shared" si="101"/>
        <v>62487.03</v>
      </c>
      <c r="L206" s="65">
        <v>43611.03</v>
      </c>
      <c r="M206" s="65">
        <v>20400</v>
      </c>
      <c r="N206" s="18">
        <f t="shared" si="118"/>
        <v>64011.03</v>
      </c>
      <c r="O206" s="65">
        <v>35153.06</v>
      </c>
      <c r="P206" s="65">
        <v>25600</v>
      </c>
      <c r="Q206" s="18">
        <f t="shared" si="119"/>
        <v>60753.06</v>
      </c>
      <c r="R206" s="65">
        <v>35153.06</v>
      </c>
      <c r="S206" s="8">
        <v>25600</v>
      </c>
      <c r="T206" s="107">
        <f t="shared" si="120"/>
        <v>60753.06</v>
      </c>
      <c r="U206" s="8">
        <v>30321.54</v>
      </c>
      <c r="V206" s="8">
        <v>25100</v>
      </c>
      <c r="W206" s="107">
        <f>SUM(U206:V206)</f>
        <v>55421.54</v>
      </c>
    </row>
    <row r="207" spans="1:102" ht="18">
      <c r="A207" s="17">
        <v>5</v>
      </c>
      <c r="B207" s="5" t="s">
        <v>353</v>
      </c>
      <c r="C207" s="8">
        <v>0.03</v>
      </c>
      <c r="D207" s="8">
        <v>0.03</v>
      </c>
      <c r="E207" s="9">
        <f>SUM(C207:D207)</f>
        <v>0.06</v>
      </c>
      <c r="F207" s="2">
        <v>0.03</v>
      </c>
      <c r="G207" s="2">
        <v>0.03</v>
      </c>
      <c r="H207" s="3">
        <f>F207+G207</f>
        <v>0.06</v>
      </c>
      <c r="I207" s="10">
        <v>0.03</v>
      </c>
      <c r="J207" s="10">
        <v>0.03</v>
      </c>
      <c r="K207" s="213">
        <f t="shared" si="101"/>
        <v>0.06</v>
      </c>
      <c r="L207" s="65">
        <v>2600.02</v>
      </c>
      <c r="M207" s="65">
        <v>0.03</v>
      </c>
      <c r="N207" s="18">
        <f t="shared" si="118"/>
        <v>2600.0500000000002</v>
      </c>
      <c r="O207" s="65">
        <v>2671.02</v>
      </c>
      <c r="P207" s="65">
        <v>0.03</v>
      </c>
      <c r="Q207" s="18">
        <f t="shared" ref="Q207" si="121">SUM(O207:P207)</f>
        <v>2671.05</v>
      </c>
      <c r="R207" s="65">
        <v>2671.02</v>
      </c>
      <c r="S207" s="8">
        <v>0.03</v>
      </c>
      <c r="T207" s="107">
        <f t="shared" si="120"/>
        <v>2671.05</v>
      </c>
      <c r="U207" s="8">
        <v>2693</v>
      </c>
      <c r="V207" s="8">
        <v>0.03</v>
      </c>
      <c r="W207" s="107">
        <f>SUM(U207:V207)</f>
        <v>2693.03</v>
      </c>
    </row>
    <row r="208" spans="1:102" s="155" customFormat="1" ht="18">
      <c r="A208" s="152"/>
      <c r="B208" s="145" t="s">
        <v>24</v>
      </c>
      <c r="C208" s="167">
        <f t="shared" ref="C208:E208" si="122">SUM(C204:C207)</f>
        <v>40191.74</v>
      </c>
      <c r="D208" s="167">
        <f t="shared" si="122"/>
        <v>18262.55</v>
      </c>
      <c r="E208" s="167">
        <f t="shared" si="122"/>
        <v>58454.289999999994</v>
      </c>
      <c r="F208" s="168">
        <f t="shared" ref="F208:K208" si="123">SUM(F203:F207)</f>
        <v>43242.06</v>
      </c>
      <c r="G208" s="168">
        <f t="shared" si="123"/>
        <v>20281.009999999998</v>
      </c>
      <c r="H208" s="168">
        <f t="shared" si="123"/>
        <v>63523.07</v>
      </c>
      <c r="I208" s="168">
        <f t="shared" si="123"/>
        <v>42661.06</v>
      </c>
      <c r="J208" s="168">
        <f t="shared" si="123"/>
        <v>19826.039999999997</v>
      </c>
      <c r="K208" s="168">
        <f t="shared" si="123"/>
        <v>62487.1</v>
      </c>
      <c r="L208" s="167">
        <f>SUM(L203:L207)</f>
        <v>146211.04999999999</v>
      </c>
      <c r="M208" s="167">
        <f t="shared" ref="M208:N208" si="124">SUM(M203:M207)</f>
        <v>20400.039999999997</v>
      </c>
      <c r="N208" s="168">
        <f t="shared" si="124"/>
        <v>166611.08999999997</v>
      </c>
      <c r="O208" s="167">
        <f>SUM(O203:O207)</f>
        <v>57824.109999999993</v>
      </c>
      <c r="P208" s="167">
        <f t="shared" ref="P208:Q208" si="125">SUM(P203:P207)</f>
        <v>25600.039999999997</v>
      </c>
      <c r="Q208" s="167">
        <f t="shared" si="125"/>
        <v>83424.150000000009</v>
      </c>
      <c r="R208" s="167">
        <f>SUM(R203:R207)</f>
        <v>57824.109999999993</v>
      </c>
      <c r="S208" s="167">
        <f t="shared" ref="S208" si="126">SUM(S203:S207)</f>
        <v>25600.039999999997</v>
      </c>
      <c r="T208" s="167">
        <f>SUM(T203:T207)</f>
        <v>83424.150000000009</v>
      </c>
      <c r="U208" s="167">
        <f>SUM(U203:U207)</f>
        <v>47014.54</v>
      </c>
      <c r="V208" s="167">
        <f t="shared" ref="V208:W208" si="127">SUM(V203:V207)</f>
        <v>25100.039999999997</v>
      </c>
      <c r="W208" s="167">
        <f t="shared" si="127"/>
        <v>72114.58</v>
      </c>
      <c r="X208" s="257"/>
      <c r="Y208" s="257"/>
      <c r="Z208" s="257"/>
      <c r="AA208" s="257"/>
      <c r="AB208" s="257"/>
      <c r="AC208" s="257"/>
      <c r="AD208" s="257"/>
      <c r="AE208" s="257"/>
      <c r="AF208" s="257"/>
      <c r="AG208" s="257"/>
      <c r="AH208" s="257"/>
      <c r="AI208" s="257"/>
      <c r="AJ208" s="257"/>
      <c r="AK208" s="257"/>
      <c r="AL208" s="257"/>
      <c r="AM208" s="257"/>
      <c r="AN208" s="257"/>
      <c r="AO208" s="257"/>
      <c r="AP208" s="257"/>
      <c r="AQ208" s="257"/>
      <c r="AR208" s="257"/>
      <c r="AS208" s="257"/>
      <c r="AT208" s="257"/>
      <c r="AU208" s="257"/>
      <c r="AV208" s="257"/>
      <c r="AW208" s="257"/>
      <c r="AX208" s="257"/>
      <c r="AY208" s="257"/>
      <c r="AZ208" s="257"/>
      <c r="BA208" s="257"/>
      <c r="BB208" s="257"/>
      <c r="BC208" s="257"/>
      <c r="BD208" s="257"/>
      <c r="BE208" s="257"/>
      <c r="BF208" s="257"/>
      <c r="BG208" s="257"/>
      <c r="BH208" s="257"/>
      <c r="BI208" s="257"/>
      <c r="BJ208" s="257"/>
      <c r="BK208" s="257"/>
      <c r="BL208" s="257"/>
      <c r="BM208" s="257"/>
      <c r="BN208" s="257"/>
      <c r="BO208" s="257"/>
      <c r="BP208" s="257"/>
      <c r="BQ208" s="257"/>
      <c r="BR208" s="257"/>
      <c r="BS208" s="257"/>
      <c r="BT208" s="257"/>
      <c r="BU208" s="257"/>
      <c r="BV208" s="257"/>
      <c r="BW208" s="257"/>
      <c r="BX208" s="257"/>
      <c r="BY208" s="257"/>
      <c r="BZ208" s="257"/>
      <c r="CA208" s="257"/>
      <c r="CB208" s="257"/>
      <c r="CC208" s="257"/>
      <c r="CD208" s="257"/>
      <c r="CE208" s="257"/>
      <c r="CF208" s="257"/>
      <c r="CG208" s="257"/>
      <c r="CH208" s="257"/>
      <c r="CI208" s="257"/>
      <c r="CJ208" s="257"/>
      <c r="CK208" s="257"/>
      <c r="CL208" s="257"/>
      <c r="CM208" s="257"/>
      <c r="CN208" s="257"/>
      <c r="CO208" s="257"/>
      <c r="CP208" s="257"/>
      <c r="CQ208" s="257"/>
      <c r="CR208" s="257"/>
      <c r="CS208" s="257"/>
      <c r="CT208" s="257"/>
      <c r="CU208" s="257"/>
      <c r="CV208" s="257"/>
      <c r="CW208" s="257"/>
      <c r="CX208" s="257"/>
    </row>
    <row r="209" spans="1:102" s="24" customFormat="1" ht="18">
      <c r="A209" s="17">
        <v>7</v>
      </c>
      <c r="B209" s="7" t="s">
        <v>364</v>
      </c>
      <c r="C209" s="6"/>
      <c r="D209" s="6"/>
      <c r="E209" s="6"/>
      <c r="F209" s="6"/>
      <c r="G209" s="6"/>
      <c r="H209" s="3"/>
      <c r="I209" s="18"/>
      <c r="J209" s="18"/>
      <c r="K209" s="213"/>
      <c r="L209" s="67"/>
      <c r="M209" s="67"/>
      <c r="N209" s="18"/>
      <c r="O209" s="67"/>
      <c r="P209" s="67"/>
      <c r="Q209" s="18"/>
      <c r="R209" s="67"/>
      <c r="S209" s="9"/>
      <c r="T209" s="107"/>
      <c r="U209" s="8"/>
      <c r="V209" s="8"/>
      <c r="W209" s="107"/>
      <c r="X209" s="258"/>
      <c r="Y209" s="258"/>
      <c r="Z209" s="258"/>
      <c r="AA209" s="258"/>
      <c r="AB209" s="258"/>
      <c r="AC209" s="258"/>
      <c r="AD209" s="258"/>
      <c r="AE209" s="258"/>
      <c r="AF209" s="258"/>
      <c r="AG209" s="258"/>
      <c r="AH209" s="258"/>
      <c r="AI209" s="258"/>
      <c r="AJ209" s="258"/>
      <c r="AK209" s="258"/>
      <c r="AL209" s="258"/>
      <c r="AM209" s="258"/>
      <c r="AN209" s="258"/>
      <c r="AO209" s="258"/>
      <c r="AP209" s="258"/>
      <c r="AQ209" s="258"/>
      <c r="AR209" s="258"/>
      <c r="AS209" s="258"/>
      <c r="AT209" s="258"/>
      <c r="AU209" s="258"/>
      <c r="AV209" s="258"/>
      <c r="AW209" s="258"/>
      <c r="AX209" s="258"/>
      <c r="AY209" s="258"/>
      <c r="AZ209" s="258"/>
      <c r="BA209" s="258"/>
      <c r="BB209" s="258"/>
      <c r="BC209" s="258"/>
      <c r="BD209" s="258"/>
      <c r="BE209" s="258"/>
      <c r="BF209" s="258"/>
      <c r="BG209" s="258"/>
      <c r="BH209" s="258"/>
      <c r="BI209" s="258"/>
      <c r="BJ209" s="258"/>
      <c r="BK209" s="258"/>
      <c r="BL209" s="258"/>
      <c r="BM209" s="258"/>
      <c r="BN209" s="258"/>
      <c r="BO209" s="258"/>
      <c r="BP209" s="258"/>
      <c r="BQ209" s="258"/>
      <c r="BR209" s="258"/>
      <c r="BS209" s="258"/>
      <c r="BT209" s="258"/>
      <c r="BU209" s="258"/>
      <c r="BV209" s="258"/>
      <c r="BW209" s="258"/>
      <c r="BX209" s="258"/>
      <c r="BY209" s="258"/>
      <c r="BZ209" s="258"/>
      <c r="CA209" s="258"/>
      <c r="CB209" s="258"/>
      <c r="CC209" s="258"/>
      <c r="CD209" s="258"/>
      <c r="CE209" s="258"/>
      <c r="CF209" s="258"/>
      <c r="CG209" s="258"/>
      <c r="CH209" s="258"/>
      <c r="CI209" s="258"/>
      <c r="CJ209" s="258"/>
      <c r="CK209" s="258"/>
      <c r="CL209" s="258"/>
      <c r="CM209" s="258"/>
      <c r="CN209" s="258"/>
      <c r="CO209" s="258"/>
      <c r="CP209" s="258"/>
      <c r="CQ209" s="258"/>
      <c r="CR209" s="258"/>
      <c r="CS209" s="258"/>
      <c r="CT209" s="258"/>
      <c r="CU209" s="258"/>
      <c r="CV209" s="258"/>
      <c r="CW209" s="258"/>
      <c r="CX209" s="258"/>
    </row>
    <row r="210" spans="1:102" ht="18">
      <c r="A210" s="13">
        <v>1</v>
      </c>
      <c r="B210" s="5" t="s">
        <v>365</v>
      </c>
      <c r="C210" s="2"/>
      <c r="D210" s="2"/>
      <c r="E210" s="2"/>
      <c r="F210" s="2"/>
      <c r="G210" s="2"/>
      <c r="H210" s="3"/>
      <c r="I210" s="10">
        <v>15000.03</v>
      </c>
      <c r="J210" s="10"/>
      <c r="K210" s="213">
        <f t="shared" si="101"/>
        <v>15000.03</v>
      </c>
      <c r="L210" s="65">
        <v>20000</v>
      </c>
      <c r="M210" s="65"/>
      <c r="N210" s="18">
        <f t="shared" ref="N210" si="128">SUM(L210:M210)</f>
        <v>20000</v>
      </c>
      <c r="O210" s="65">
        <v>22500</v>
      </c>
      <c r="P210" s="65">
        <v>0</v>
      </c>
      <c r="Q210" s="18">
        <v>22500</v>
      </c>
      <c r="R210" s="65">
        <v>22500</v>
      </c>
      <c r="S210" s="8">
        <v>0</v>
      </c>
      <c r="T210" s="107">
        <v>22500</v>
      </c>
      <c r="U210" s="6">
        <v>55962.66</v>
      </c>
      <c r="V210" s="8"/>
      <c r="W210" s="107">
        <f>SUM(U210:V210)</f>
        <v>55962.66</v>
      </c>
    </row>
    <row r="211" spans="1:102" s="155" customFormat="1" ht="18">
      <c r="A211" s="152"/>
      <c r="B211" s="145" t="s">
        <v>366</v>
      </c>
      <c r="C211" s="167"/>
      <c r="D211" s="167"/>
      <c r="E211" s="167"/>
      <c r="F211" s="167"/>
      <c r="G211" s="167"/>
      <c r="H211" s="168"/>
      <c r="I211" s="153">
        <f t="shared" ref="I211:N211" si="129">SUM(I210)</f>
        <v>15000.03</v>
      </c>
      <c r="J211" s="153">
        <f t="shared" si="129"/>
        <v>0</v>
      </c>
      <c r="K211" s="282">
        <f t="shared" si="129"/>
        <v>15000.03</v>
      </c>
      <c r="L211" s="147">
        <f t="shared" si="129"/>
        <v>20000</v>
      </c>
      <c r="M211" s="147">
        <f t="shared" si="129"/>
        <v>0</v>
      </c>
      <c r="N211" s="153">
        <f t="shared" si="129"/>
        <v>20000</v>
      </c>
      <c r="O211" s="147">
        <f>SUM(O210)</f>
        <v>22500</v>
      </c>
      <c r="P211" s="147">
        <f t="shared" ref="P211:Q211" si="130">SUM(P210)</f>
        <v>0</v>
      </c>
      <c r="Q211" s="147">
        <f t="shared" si="130"/>
        <v>22500</v>
      </c>
      <c r="R211" s="147">
        <f>SUM(R210)</f>
        <v>22500</v>
      </c>
      <c r="S211" s="148">
        <f t="shared" ref="S211:T211" si="131">SUM(S210)</f>
        <v>0</v>
      </c>
      <c r="T211" s="148">
        <f t="shared" si="131"/>
        <v>22500</v>
      </c>
      <c r="U211" s="167">
        <f>SUM(U210)</f>
        <v>55962.66</v>
      </c>
      <c r="V211" s="167"/>
      <c r="W211" s="148">
        <f>SUM(U211:V211)</f>
        <v>55962.66</v>
      </c>
      <c r="X211" s="257"/>
      <c r="Y211" s="257"/>
      <c r="Z211" s="257"/>
      <c r="AA211" s="257"/>
      <c r="AB211" s="257"/>
      <c r="AC211" s="257"/>
      <c r="AD211" s="257"/>
      <c r="AE211" s="257"/>
      <c r="AF211" s="257"/>
      <c r="AG211" s="257"/>
      <c r="AH211" s="257"/>
      <c r="AI211" s="257"/>
      <c r="AJ211" s="257"/>
      <c r="AK211" s="257"/>
      <c r="AL211" s="257"/>
      <c r="AM211" s="257"/>
      <c r="AN211" s="257"/>
      <c r="AO211" s="257"/>
      <c r="AP211" s="257"/>
      <c r="AQ211" s="257"/>
      <c r="AR211" s="257"/>
      <c r="AS211" s="257"/>
      <c r="AT211" s="257"/>
      <c r="AU211" s="257"/>
      <c r="AV211" s="257"/>
      <c r="AW211" s="257"/>
      <c r="AX211" s="257"/>
      <c r="AY211" s="257"/>
      <c r="AZ211" s="257"/>
      <c r="BA211" s="257"/>
      <c r="BB211" s="257"/>
      <c r="BC211" s="257"/>
      <c r="BD211" s="257"/>
      <c r="BE211" s="257"/>
      <c r="BF211" s="257"/>
      <c r="BG211" s="257"/>
      <c r="BH211" s="257"/>
      <c r="BI211" s="257"/>
      <c r="BJ211" s="257"/>
      <c r="BK211" s="257"/>
      <c r="BL211" s="257"/>
      <c r="BM211" s="257"/>
      <c r="BN211" s="257"/>
      <c r="BO211" s="257"/>
      <c r="BP211" s="257"/>
      <c r="BQ211" s="257"/>
      <c r="BR211" s="257"/>
      <c r="BS211" s="257"/>
      <c r="BT211" s="257"/>
      <c r="BU211" s="257"/>
      <c r="BV211" s="257"/>
      <c r="BW211" s="257"/>
      <c r="BX211" s="257"/>
      <c r="BY211" s="257"/>
      <c r="BZ211" s="257"/>
      <c r="CA211" s="257"/>
      <c r="CB211" s="257"/>
      <c r="CC211" s="257"/>
      <c r="CD211" s="257"/>
      <c r="CE211" s="257"/>
      <c r="CF211" s="257"/>
      <c r="CG211" s="257"/>
      <c r="CH211" s="257"/>
      <c r="CI211" s="257"/>
      <c r="CJ211" s="257"/>
      <c r="CK211" s="257"/>
      <c r="CL211" s="257"/>
      <c r="CM211" s="257"/>
      <c r="CN211" s="257"/>
      <c r="CO211" s="257"/>
      <c r="CP211" s="257"/>
      <c r="CQ211" s="257"/>
      <c r="CR211" s="257"/>
      <c r="CS211" s="257"/>
      <c r="CT211" s="257"/>
      <c r="CU211" s="257"/>
      <c r="CV211" s="257"/>
      <c r="CW211" s="257"/>
      <c r="CX211" s="257"/>
    </row>
    <row r="212" spans="1:102" s="24" customFormat="1" ht="18">
      <c r="A212" s="17">
        <v>8</v>
      </c>
      <c r="B212" s="7" t="s">
        <v>354</v>
      </c>
      <c r="C212" s="9"/>
      <c r="D212" s="9"/>
      <c r="E212" s="9"/>
      <c r="F212" s="6"/>
      <c r="G212" s="6"/>
      <c r="H212" s="3"/>
      <c r="I212" s="18"/>
      <c r="J212" s="18"/>
      <c r="K212" s="213"/>
      <c r="L212" s="67"/>
      <c r="M212" s="67"/>
      <c r="N212" s="18"/>
      <c r="O212" s="67"/>
      <c r="P212" s="67"/>
      <c r="Q212" s="18"/>
      <c r="R212" s="67"/>
      <c r="S212" s="9"/>
      <c r="T212" s="107"/>
      <c r="U212" s="9"/>
      <c r="V212" s="9"/>
      <c r="W212" s="107"/>
      <c r="X212" s="258"/>
      <c r="Y212" s="258"/>
      <c r="Z212" s="258"/>
      <c r="AA212" s="258"/>
      <c r="AB212" s="258"/>
      <c r="AC212" s="258"/>
      <c r="AD212" s="258"/>
      <c r="AE212" s="258"/>
      <c r="AF212" s="258"/>
      <c r="AG212" s="258"/>
      <c r="AH212" s="258"/>
      <c r="AI212" s="258"/>
      <c r="AJ212" s="258"/>
      <c r="AK212" s="258"/>
      <c r="AL212" s="258"/>
      <c r="AM212" s="258"/>
      <c r="AN212" s="258"/>
      <c r="AO212" s="258"/>
      <c r="AP212" s="258"/>
      <c r="AQ212" s="258"/>
      <c r="AR212" s="258"/>
      <c r="AS212" s="258"/>
      <c r="AT212" s="258"/>
      <c r="AU212" s="258"/>
      <c r="AV212" s="258"/>
      <c r="AW212" s="258"/>
      <c r="AX212" s="258"/>
      <c r="AY212" s="258"/>
      <c r="AZ212" s="258"/>
      <c r="BA212" s="258"/>
      <c r="BB212" s="258"/>
      <c r="BC212" s="258"/>
      <c r="BD212" s="258"/>
      <c r="BE212" s="258"/>
      <c r="BF212" s="258"/>
      <c r="BG212" s="258"/>
      <c r="BH212" s="258"/>
      <c r="BI212" s="258"/>
      <c r="BJ212" s="258"/>
      <c r="BK212" s="258"/>
      <c r="BL212" s="258"/>
      <c r="BM212" s="258"/>
      <c r="BN212" s="258"/>
      <c r="BO212" s="258"/>
      <c r="BP212" s="258"/>
      <c r="BQ212" s="258"/>
      <c r="BR212" s="258"/>
      <c r="BS212" s="258"/>
      <c r="BT212" s="258"/>
      <c r="BU212" s="258"/>
      <c r="BV212" s="258"/>
      <c r="BW212" s="258"/>
      <c r="BX212" s="258"/>
      <c r="BY212" s="258"/>
      <c r="BZ212" s="258"/>
      <c r="CA212" s="258"/>
      <c r="CB212" s="258"/>
      <c r="CC212" s="258"/>
      <c r="CD212" s="258"/>
      <c r="CE212" s="258"/>
      <c r="CF212" s="258"/>
      <c r="CG212" s="258"/>
      <c r="CH212" s="258"/>
      <c r="CI212" s="258"/>
      <c r="CJ212" s="258"/>
      <c r="CK212" s="258"/>
      <c r="CL212" s="258"/>
      <c r="CM212" s="258"/>
      <c r="CN212" s="258"/>
      <c r="CO212" s="258"/>
      <c r="CP212" s="258"/>
      <c r="CQ212" s="258"/>
      <c r="CR212" s="258"/>
      <c r="CS212" s="258"/>
      <c r="CT212" s="258"/>
      <c r="CU212" s="258"/>
      <c r="CV212" s="258"/>
      <c r="CW212" s="258"/>
      <c r="CX212" s="258"/>
    </row>
    <row r="213" spans="1:102" s="24" customFormat="1" ht="18">
      <c r="A213" s="13">
        <v>1</v>
      </c>
      <c r="B213" s="5" t="s">
        <v>2189</v>
      </c>
      <c r="C213" s="9"/>
      <c r="D213" s="9"/>
      <c r="E213" s="9"/>
      <c r="F213" s="6"/>
      <c r="G213" s="6"/>
      <c r="H213" s="3"/>
      <c r="I213" s="18"/>
      <c r="J213" s="18"/>
      <c r="K213" s="213"/>
      <c r="L213" s="67"/>
      <c r="M213" s="67"/>
      <c r="N213" s="18"/>
      <c r="O213" s="65">
        <v>10000</v>
      </c>
      <c r="P213" s="67">
        <v>0</v>
      </c>
      <c r="Q213" s="18">
        <v>10000</v>
      </c>
      <c r="R213" s="65">
        <v>10000</v>
      </c>
      <c r="S213" s="9">
        <v>0</v>
      </c>
      <c r="T213" s="107">
        <v>10000</v>
      </c>
      <c r="U213" s="8"/>
      <c r="V213" s="8"/>
      <c r="W213" s="107"/>
      <c r="X213" s="258"/>
      <c r="Y213" s="258"/>
      <c r="Z213" s="258"/>
      <c r="AA213" s="258"/>
      <c r="AB213" s="258"/>
      <c r="AC213" s="258"/>
      <c r="AD213" s="258"/>
      <c r="AE213" s="258"/>
      <c r="AF213" s="258"/>
      <c r="AG213" s="258"/>
      <c r="AH213" s="258"/>
      <c r="AI213" s="258"/>
      <c r="AJ213" s="258"/>
      <c r="AK213" s="258"/>
      <c r="AL213" s="258"/>
      <c r="AM213" s="258"/>
      <c r="AN213" s="258"/>
      <c r="AO213" s="258"/>
      <c r="AP213" s="258"/>
      <c r="AQ213" s="258"/>
      <c r="AR213" s="258"/>
      <c r="AS213" s="258"/>
      <c r="AT213" s="258"/>
      <c r="AU213" s="258"/>
      <c r="AV213" s="258"/>
      <c r="AW213" s="258"/>
      <c r="AX213" s="258"/>
      <c r="AY213" s="258"/>
      <c r="AZ213" s="258"/>
      <c r="BA213" s="258"/>
      <c r="BB213" s="258"/>
      <c r="BC213" s="258"/>
      <c r="BD213" s="258"/>
      <c r="BE213" s="258"/>
      <c r="BF213" s="258"/>
      <c r="BG213" s="258"/>
      <c r="BH213" s="258"/>
      <c r="BI213" s="258"/>
      <c r="BJ213" s="258"/>
      <c r="BK213" s="258"/>
      <c r="BL213" s="258"/>
      <c r="BM213" s="258"/>
      <c r="BN213" s="258"/>
      <c r="BO213" s="258"/>
      <c r="BP213" s="258"/>
      <c r="BQ213" s="258"/>
      <c r="BR213" s="258"/>
      <c r="BS213" s="258"/>
      <c r="BT213" s="258"/>
      <c r="BU213" s="258"/>
      <c r="BV213" s="258"/>
      <c r="BW213" s="258"/>
      <c r="BX213" s="258"/>
      <c r="BY213" s="258"/>
      <c r="BZ213" s="258"/>
      <c r="CA213" s="258"/>
      <c r="CB213" s="258"/>
      <c r="CC213" s="258"/>
      <c r="CD213" s="258"/>
      <c r="CE213" s="258"/>
      <c r="CF213" s="258"/>
      <c r="CG213" s="258"/>
      <c r="CH213" s="258"/>
      <c r="CI213" s="258"/>
      <c r="CJ213" s="258"/>
      <c r="CK213" s="258"/>
      <c r="CL213" s="258"/>
      <c r="CM213" s="258"/>
      <c r="CN213" s="258"/>
      <c r="CO213" s="258"/>
      <c r="CP213" s="258"/>
      <c r="CQ213" s="258"/>
      <c r="CR213" s="258"/>
      <c r="CS213" s="258"/>
      <c r="CT213" s="258"/>
      <c r="CU213" s="258"/>
      <c r="CV213" s="258"/>
      <c r="CW213" s="258"/>
      <c r="CX213" s="258"/>
    </row>
    <row r="214" spans="1:102" ht="18">
      <c r="A214" s="13">
        <v>2</v>
      </c>
      <c r="B214" s="5" t="s">
        <v>355</v>
      </c>
      <c r="C214" s="8">
        <v>372.7</v>
      </c>
      <c r="D214" s="8"/>
      <c r="E214" s="9">
        <f t="shared" ref="E214:E220" si="132">SUM(C214:D214)</f>
        <v>372.7</v>
      </c>
      <c r="F214" s="2">
        <v>379.51</v>
      </c>
      <c r="G214" s="2">
        <v>0</v>
      </c>
      <c r="H214" s="3">
        <f>F214+G214</f>
        <v>379.51</v>
      </c>
      <c r="I214" s="10">
        <v>428.67</v>
      </c>
      <c r="J214" s="10"/>
      <c r="K214" s="213">
        <f t="shared" si="101"/>
        <v>428.67</v>
      </c>
      <c r="L214" s="68">
        <v>546.62</v>
      </c>
      <c r="M214" s="65"/>
      <c r="N214" s="18">
        <f t="shared" ref="N214:N222" si="133">SUM(L214:M214)</f>
        <v>546.62</v>
      </c>
      <c r="O214" s="74">
        <v>612.04999999999995</v>
      </c>
      <c r="P214" s="65">
        <v>0</v>
      </c>
      <c r="Q214" s="18">
        <f t="shared" ref="Q214:Q222" si="134">SUM(O214:P214)</f>
        <v>612.04999999999995</v>
      </c>
      <c r="R214" s="74">
        <v>612.04999999999995</v>
      </c>
      <c r="S214" s="8">
        <v>0</v>
      </c>
      <c r="T214" s="107">
        <f t="shared" ref="T214:T222" si="135">SUM(R214:S214)</f>
        <v>612.04999999999995</v>
      </c>
      <c r="U214" s="8">
        <v>578.24</v>
      </c>
      <c r="V214" s="8"/>
      <c r="W214" s="107">
        <f t="shared" ref="W214:W220" si="136">SUM(U214:V214)</f>
        <v>578.24</v>
      </c>
    </row>
    <row r="215" spans="1:102" ht="18">
      <c r="A215" s="13">
        <v>3</v>
      </c>
      <c r="B215" s="5" t="s">
        <v>356</v>
      </c>
      <c r="C215" s="8">
        <v>50807.65</v>
      </c>
      <c r="D215" s="8"/>
      <c r="E215" s="9">
        <f t="shared" si="132"/>
        <v>50807.65</v>
      </c>
      <c r="F215" s="2">
        <v>62200</v>
      </c>
      <c r="G215" s="2">
        <v>0</v>
      </c>
      <c r="H215" s="3">
        <f t="shared" ref="H215:H222" si="137">F215+G215</f>
        <v>62200</v>
      </c>
      <c r="I215" s="10">
        <v>72400</v>
      </c>
      <c r="J215" s="10"/>
      <c r="K215" s="213">
        <f t="shared" si="101"/>
        <v>72400</v>
      </c>
      <c r="L215" s="69">
        <v>112000</v>
      </c>
      <c r="M215" s="65"/>
      <c r="N215" s="18">
        <f t="shared" si="133"/>
        <v>112000</v>
      </c>
      <c r="O215" s="77">
        <v>120000</v>
      </c>
      <c r="P215" s="65">
        <v>0</v>
      </c>
      <c r="Q215" s="18">
        <f t="shared" si="134"/>
        <v>120000</v>
      </c>
      <c r="R215" s="77">
        <v>120000</v>
      </c>
      <c r="S215" s="8">
        <v>0</v>
      </c>
      <c r="T215" s="107">
        <f t="shared" si="135"/>
        <v>120000</v>
      </c>
      <c r="U215" s="8">
        <v>130000</v>
      </c>
      <c r="V215" s="8"/>
      <c r="W215" s="107">
        <f t="shared" si="136"/>
        <v>130000</v>
      </c>
    </row>
    <row r="216" spans="1:102" ht="18">
      <c r="A216" s="13">
        <v>4</v>
      </c>
      <c r="B216" s="5" t="s">
        <v>357</v>
      </c>
      <c r="C216" s="8">
        <v>20000</v>
      </c>
      <c r="D216" s="8"/>
      <c r="E216" s="9">
        <f t="shared" si="132"/>
        <v>20000</v>
      </c>
      <c r="F216" s="2">
        <v>20000</v>
      </c>
      <c r="G216" s="2">
        <v>0</v>
      </c>
      <c r="H216" s="3">
        <f t="shared" si="137"/>
        <v>20000</v>
      </c>
      <c r="I216" s="10">
        <v>44000</v>
      </c>
      <c r="J216" s="10"/>
      <c r="K216" s="213">
        <f t="shared" si="101"/>
        <v>44000</v>
      </c>
      <c r="L216" s="69">
        <v>55000</v>
      </c>
      <c r="M216" s="65"/>
      <c r="N216" s="18">
        <f t="shared" si="133"/>
        <v>55000</v>
      </c>
      <c r="O216" s="77">
        <v>60000</v>
      </c>
      <c r="P216" s="65">
        <v>0</v>
      </c>
      <c r="Q216" s="18">
        <f t="shared" si="134"/>
        <v>60000</v>
      </c>
      <c r="R216" s="77">
        <v>60000</v>
      </c>
      <c r="S216" s="8">
        <v>0</v>
      </c>
      <c r="T216" s="107">
        <f t="shared" si="135"/>
        <v>60000</v>
      </c>
      <c r="U216" s="8">
        <v>65000</v>
      </c>
      <c r="V216" s="8"/>
      <c r="W216" s="107">
        <f t="shared" si="136"/>
        <v>65000</v>
      </c>
    </row>
    <row r="217" spans="1:102" ht="18">
      <c r="A217" s="13">
        <v>5</v>
      </c>
      <c r="B217" s="5" t="s">
        <v>358</v>
      </c>
      <c r="C217" s="8">
        <v>50807.66</v>
      </c>
      <c r="D217" s="8"/>
      <c r="E217" s="9">
        <f t="shared" si="132"/>
        <v>50807.66</v>
      </c>
      <c r="F217" s="2">
        <v>63081</v>
      </c>
      <c r="G217" s="2">
        <v>0</v>
      </c>
      <c r="H217" s="3">
        <f t="shared" si="137"/>
        <v>63081</v>
      </c>
      <c r="I217" s="10">
        <v>107256</v>
      </c>
      <c r="J217" s="10"/>
      <c r="K217" s="213">
        <f t="shared" si="101"/>
        <v>107256</v>
      </c>
      <c r="L217" s="69">
        <v>123060</v>
      </c>
      <c r="M217" s="65"/>
      <c r="N217" s="18">
        <f t="shared" si="133"/>
        <v>123060</v>
      </c>
      <c r="O217" s="77">
        <v>130070.03</v>
      </c>
      <c r="P217" s="65"/>
      <c r="Q217" s="18">
        <f t="shared" si="134"/>
        <v>130070.03</v>
      </c>
      <c r="R217" s="77">
        <v>130070.03</v>
      </c>
      <c r="S217" s="8"/>
      <c r="T217" s="107">
        <f t="shared" si="135"/>
        <v>130070.03</v>
      </c>
      <c r="U217" s="8">
        <v>133270</v>
      </c>
      <c r="V217" s="8"/>
      <c r="W217" s="271">
        <f t="shared" si="136"/>
        <v>133270</v>
      </c>
    </row>
    <row r="218" spans="1:102" ht="18">
      <c r="A218" s="13">
        <v>6</v>
      </c>
      <c r="B218" s="5" t="s">
        <v>359</v>
      </c>
      <c r="C218" s="8">
        <v>0.02</v>
      </c>
      <c r="D218" s="8"/>
      <c r="E218" s="9">
        <f t="shared" si="132"/>
        <v>0.02</v>
      </c>
      <c r="F218" s="2">
        <v>0.02</v>
      </c>
      <c r="G218" s="2">
        <v>0</v>
      </c>
      <c r="H218" s="3">
        <f t="shared" si="137"/>
        <v>0.02</v>
      </c>
      <c r="I218" s="10">
        <v>0.01</v>
      </c>
      <c r="J218" s="10"/>
      <c r="K218" s="213">
        <f t="shared" si="101"/>
        <v>0.01</v>
      </c>
      <c r="L218" s="70">
        <v>0.01</v>
      </c>
      <c r="M218" s="65"/>
      <c r="N218" s="18">
        <f t="shared" si="133"/>
        <v>0.01</v>
      </c>
      <c r="O218" s="73">
        <v>0.01</v>
      </c>
      <c r="P218" s="65"/>
      <c r="Q218" s="18">
        <f t="shared" si="134"/>
        <v>0.01</v>
      </c>
      <c r="R218" s="73">
        <v>0.01</v>
      </c>
      <c r="S218" s="8"/>
      <c r="T218" s="107">
        <f t="shared" si="135"/>
        <v>0.01</v>
      </c>
      <c r="U218" s="8">
        <v>0.01</v>
      </c>
      <c r="V218" s="8"/>
      <c r="W218" s="107">
        <f t="shared" si="136"/>
        <v>0.01</v>
      </c>
    </row>
    <row r="219" spans="1:102" ht="18">
      <c r="A219" s="13">
        <v>7</v>
      </c>
      <c r="B219" s="5" t="s">
        <v>360</v>
      </c>
      <c r="C219" s="8">
        <v>-50807.66</v>
      </c>
      <c r="D219" s="8"/>
      <c r="E219" s="9">
        <f t="shared" si="132"/>
        <v>-50807.66</v>
      </c>
      <c r="F219" s="2">
        <v>-63081</v>
      </c>
      <c r="G219" s="2">
        <v>0</v>
      </c>
      <c r="H219" s="3">
        <f t="shared" si="137"/>
        <v>-63081</v>
      </c>
      <c r="I219" s="10">
        <v>-92456</v>
      </c>
      <c r="J219" s="10"/>
      <c r="K219" s="213">
        <f t="shared" si="101"/>
        <v>-92456</v>
      </c>
      <c r="L219" s="69">
        <v>-123060.02</v>
      </c>
      <c r="M219" s="65"/>
      <c r="N219" s="18">
        <f t="shared" si="133"/>
        <v>-123060.02</v>
      </c>
      <c r="O219" s="77">
        <v>-130070.03</v>
      </c>
      <c r="P219" s="65"/>
      <c r="Q219" s="18">
        <f t="shared" si="134"/>
        <v>-130070.03</v>
      </c>
      <c r="R219" s="77">
        <v>-130070.03</v>
      </c>
      <c r="S219" s="8"/>
      <c r="T219" s="107">
        <f t="shared" si="135"/>
        <v>-130070.03</v>
      </c>
      <c r="U219" s="8">
        <v>-133270</v>
      </c>
      <c r="V219" s="8"/>
      <c r="W219" s="107">
        <f t="shared" si="136"/>
        <v>-133270</v>
      </c>
    </row>
    <row r="220" spans="1:102" ht="18">
      <c r="A220" s="13">
        <v>8</v>
      </c>
      <c r="B220" s="5" t="s">
        <v>361</v>
      </c>
      <c r="C220" s="8">
        <v>0.01</v>
      </c>
      <c r="D220" s="8"/>
      <c r="E220" s="9">
        <f t="shared" si="132"/>
        <v>0.01</v>
      </c>
      <c r="F220" s="2">
        <v>56</v>
      </c>
      <c r="G220" s="2">
        <v>0</v>
      </c>
      <c r="H220" s="3">
        <f t="shared" si="137"/>
        <v>56</v>
      </c>
      <c r="I220" s="10">
        <v>55.98</v>
      </c>
      <c r="J220" s="10"/>
      <c r="K220" s="213">
        <f t="shared" si="101"/>
        <v>55.98</v>
      </c>
      <c r="L220" s="70">
        <v>60</v>
      </c>
      <c r="M220" s="65"/>
      <c r="N220" s="18">
        <f t="shared" si="133"/>
        <v>60</v>
      </c>
      <c r="O220" s="73">
        <v>70</v>
      </c>
      <c r="P220" s="65"/>
      <c r="Q220" s="18">
        <f t="shared" si="134"/>
        <v>70</v>
      </c>
      <c r="R220" s="73">
        <v>70</v>
      </c>
      <c r="S220" s="8"/>
      <c r="T220" s="107">
        <f t="shared" si="135"/>
        <v>70</v>
      </c>
      <c r="U220" s="8">
        <v>70</v>
      </c>
      <c r="V220" s="8"/>
      <c r="W220" s="107">
        <f t="shared" si="136"/>
        <v>70</v>
      </c>
    </row>
    <row r="221" spans="1:102" ht="18">
      <c r="A221" s="13">
        <v>9</v>
      </c>
      <c r="B221" s="5" t="s">
        <v>362</v>
      </c>
      <c r="C221" s="8"/>
      <c r="D221" s="8"/>
      <c r="F221" s="2">
        <v>825.03</v>
      </c>
      <c r="G221" s="2">
        <v>0</v>
      </c>
      <c r="H221" s="3">
        <f t="shared" si="137"/>
        <v>825.03</v>
      </c>
      <c r="I221" s="10">
        <v>0.02</v>
      </c>
      <c r="J221" s="10"/>
      <c r="K221" s="213">
        <f t="shared" si="101"/>
        <v>0.02</v>
      </c>
      <c r="L221" s="68">
        <v>1000.02</v>
      </c>
      <c r="M221" s="65"/>
      <c r="N221" s="18">
        <f t="shared" si="133"/>
        <v>1000.02</v>
      </c>
      <c r="O221" s="74">
        <v>0.03</v>
      </c>
      <c r="P221" s="65"/>
      <c r="Q221" s="18">
        <f t="shared" si="134"/>
        <v>0.03</v>
      </c>
      <c r="R221" s="74">
        <v>0.03</v>
      </c>
      <c r="S221" s="8"/>
      <c r="T221" s="107">
        <f t="shared" si="135"/>
        <v>0.03</v>
      </c>
      <c r="U221" s="8"/>
      <c r="V221" s="8"/>
      <c r="W221" s="107"/>
    </row>
    <row r="222" spans="1:102" ht="18">
      <c r="A222" s="13">
        <v>10</v>
      </c>
      <c r="B222" s="5" t="s">
        <v>363</v>
      </c>
      <c r="C222" s="8">
        <v>150</v>
      </c>
      <c r="D222" s="8"/>
      <c r="E222" s="9">
        <f>SUM(C222:D222)</f>
        <v>150</v>
      </c>
      <c r="F222" s="2">
        <v>150</v>
      </c>
      <c r="G222" s="2">
        <v>0</v>
      </c>
      <c r="H222" s="3">
        <f t="shared" si="137"/>
        <v>150</v>
      </c>
      <c r="I222" s="10">
        <v>150</v>
      </c>
      <c r="J222" s="10"/>
      <c r="K222" s="213">
        <f t="shared" si="101"/>
        <v>150</v>
      </c>
      <c r="L222" s="68">
        <v>130</v>
      </c>
      <c r="M222" s="65"/>
      <c r="N222" s="18">
        <f t="shared" si="133"/>
        <v>130</v>
      </c>
      <c r="O222" s="74">
        <v>130</v>
      </c>
      <c r="P222" s="65"/>
      <c r="Q222" s="18">
        <f t="shared" si="134"/>
        <v>130</v>
      </c>
      <c r="R222" s="74">
        <v>130</v>
      </c>
      <c r="S222" s="8"/>
      <c r="T222" s="107">
        <f t="shared" si="135"/>
        <v>130</v>
      </c>
      <c r="U222" s="8">
        <v>130</v>
      </c>
      <c r="V222" s="8"/>
      <c r="W222" s="272">
        <f>SUM(U222:V222)</f>
        <v>130</v>
      </c>
    </row>
    <row r="223" spans="1:102" s="149" customFormat="1" ht="18">
      <c r="A223" s="144"/>
      <c r="B223" s="145" t="s">
        <v>25</v>
      </c>
      <c r="C223" s="148">
        <f>SUM(C214:C222)</f>
        <v>71330.38</v>
      </c>
      <c r="D223" s="148">
        <f t="shared" ref="D223:M223" si="138">SUM(D214:D222)</f>
        <v>0</v>
      </c>
      <c r="E223" s="148">
        <f t="shared" si="138"/>
        <v>71330.38</v>
      </c>
      <c r="F223" s="148">
        <f t="shared" si="138"/>
        <v>83610.559999999998</v>
      </c>
      <c r="G223" s="148">
        <f t="shared" si="138"/>
        <v>0</v>
      </c>
      <c r="H223" s="165">
        <f t="shared" si="138"/>
        <v>83610.559999999998</v>
      </c>
      <c r="I223" s="165">
        <f t="shared" si="138"/>
        <v>131834.68</v>
      </c>
      <c r="J223" s="165">
        <f t="shared" si="138"/>
        <v>0</v>
      </c>
      <c r="K223" s="165">
        <f t="shared" si="138"/>
        <v>131834.68</v>
      </c>
      <c r="L223" s="147">
        <f t="shared" si="138"/>
        <v>168736.62999999998</v>
      </c>
      <c r="M223" s="147">
        <f t="shared" si="138"/>
        <v>0</v>
      </c>
      <c r="N223" s="153">
        <f>SUM(N214:N222)</f>
        <v>168736.62999999998</v>
      </c>
      <c r="O223" s="147">
        <f>SUM(O213:O222)</f>
        <v>190812.08999999997</v>
      </c>
      <c r="P223" s="147">
        <f t="shared" ref="P223:Q223" si="139">SUM(P213:P222)</f>
        <v>0</v>
      </c>
      <c r="Q223" s="147">
        <f t="shared" si="139"/>
        <v>190812.08999999997</v>
      </c>
      <c r="R223" s="147">
        <f>SUM(R213:R222)</f>
        <v>190812.08999999997</v>
      </c>
      <c r="S223" s="148">
        <f t="shared" ref="S223:W223" si="140">SUM(S213:S222)</f>
        <v>0</v>
      </c>
      <c r="T223" s="148">
        <f t="shared" si="140"/>
        <v>190812.08999999997</v>
      </c>
      <c r="U223" s="148">
        <f t="shared" si="140"/>
        <v>195778.25</v>
      </c>
      <c r="V223" s="148">
        <f t="shared" si="140"/>
        <v>0</v>
      </c>
      <c r="W223" s="148">
        <f t="shared" si="140"/>
        <v>195778.25</v>
      </c>
      <c r="X223" s="255"/>
      <c r="Y223" s="255"/>
      <c r="Z223" s="255"/>
      <c r="AA223" s="255"/>
      <c r="AB223" s="255"/>
      <c r="AC223" s="255"/>
      <c r="AD223" s="255"/>
      <c r="AE223" s="255"/>
      <c r="AF223" s="255"/>
      <c r="AG223" s="255"/>
      <c r="AH223" s="255"/>
      <c r="AI223" s="255"/>
      <c r="AJ223" s="255"/>
      <c r="AK223" s="255"/>
      <c r="AL223" s="255"/>
      <c r="AM223" s="255"/>
      <c r="AN223" s="255"/>
      <c r="AO223" s="255"/>
      <c r="AP223" s="255"/>
      <c r="AQ223" s="255"/>
      <c r="AR223" s="255"/>
      <c r="AS223" s="255"/>
      <c r="AT223" s="255"/>
      <c r="AU223" s="255"/>
      <c r="AV223" s="255"/>
      <c r="AW223" s="255"/>
      <c r="AX223" s="255"/>
      <c r="AY223" s="255"/>
      <c r="AZ223" s="255"/>
      <c r="BA223" s="255"/>
      <c r="BB223" s="255"/>
      <c r="BC223" s="255"/>
      <c r="BD223" s="255"/>
      <c r="BE223" s="255"/>
      <c r="BF223" s="255"/>
      <c r="BG223" s="255"/>
      <c r="BH223" s="255"/>
      <c r="BI223" s="255"/>
      <c r="BJ223" s="255"/>
      <c r="BK223" s="255"/>
      <c r="BL223" s="255"/>
      <c r="BM223" s="255"/>
      <c r="BN223" s="255"/>
      <c r="BO223" s="255"/>
      <c r="BP223" s="255"/>
      <c r="BQ223" s="255"/>
      <c r="BR223" s="255"/>
      <c r="BS223" s="255"/>
      <c r="BT223" s="255"/>
      <c r="BU223" s="255"/>
      <c r="BV223" s="255"/>
      <c r="BW223" s="255"/>
      <c r="BX223" s="255"/>
      <c r="BY223" s="255"/>
      <c r="BZ223" s="255"/>
      <c r="CA223" s="255"/>
      <c r="CB223" s="255"/>
      <c r="CC223" s="255"/>
      <c r="CD223" s="255"/>
      <c r="CE223" s="255"/>
      <c r="CF223" s="255"/>
      <c r="CG223" s="255"/>
      <c r="CH223" s="255"/>
      <c r="CI223" s="255"/>
      <c r="CJ223" s="255"/>
      <c r="CK223" s="255"/>
      <c r="CL223" s="255"/>
      <c r="CM223" s="255"/>
      <c r="CN223" s="255"/>
      <c r="CO223" s="255"/>
      <c r="CP223" s="255"/>
      <c r="CQ223" s="255"/>
      <c r="CR223" s="255"/>
      <c r="CS223" s="255"/>
      <c r="CT223" s="255"/>
      <c r="CU223" s="255"/>
      <c r="CV223" s="255"/>
      <c r="CW223" s="255"/>
      <c r="CX223" s="255"/>
    </row>
    <row r="224" spans="1:102" ht="18">
      <c r="A224" s="13">
        <v>9</v>
      </c>
      <c r="B224" s="7" t="s">
        <v>2337</v>
      </c>
      <c r="C224" s="9"/>
      <c r="D224" s="9"/>
      <c r="E224" s="9"/>
      <c r="F224" s="9"/>
      <c r="G224" s="9"/>
      <c r="I224" s="23"/>
      <c r="J224" s="23"/>
      <c r="K224" s="23"/>
      <c r="L224" s="67"/>
      <c r="M224" s="67"/>
      <c r="O224" s="67"/>
      <c r="P224" s="67"/>
      <c r="Q224" s="18"/>
      <c r="R224" s="67"/>
      <c r="S224" s="9"/>
      <c r="T224" s="107"/>
      <c r="U224" s="95"/>
      <c r="V224" s="8"/>
      <c r="W224" s="107"/>
    </row>
    <row r="225" spans="1:102" ht="18">
      <c r="A225" s="13">
        <v>1</v>
      </c>
      <c r="B225" s="5" t="s">
        <v>2338</v>
      </c>
      <c r="C225" s="9"/>
      <c r="D225" s="9"/>
      <c r="E225" s="9"/>
      <c r="F225" s="9"/>
      <c r="G225" s="9"/>
      <c r="I225" s="23"/>
      <c r="J225" s="23"/>
      <c r="K225" s="23"/>
      <c r="L225" s="67"/>
      <c r="M225" s="67"/>
      <c r="O225" s="65">
        <v>120</v>
      </c>
      <c r="P225" s="67"/>
      <c r="Q225" s="18">
        <v>120</v>
      </c>
      <c r="R225" s="65">
        <v>12000</v>
      </c>
      <c r="S225" s="9">
        <v>0</v>
      </c>
      <c r="T225" s="107">
        <f>SUM(R225:S225)</f>
        <v>12000</v>
      </c>
      <c r="U225" s="8">
        <v>10700</v>
      </c>
      <c r="V225" s="8"/>
      <c r="W225" s="271">
        <f>SUM(U225:V225)</f>
        <v>10700</v>
      </c>
    </row>
    <row r="226" spans="1:102" s="149" customFormat="1" ht="18">
      <c r="A226" s="144"/>
      <c r="B226" s="145" t="s">
        <v>2339</v>
      </c>
      <c r="C226" s="148"/>
      <c r="D226" s="148"/>
      <c r="E226" s="148"/>
      <c r="F226" s="148"/>
      <c r="G226" s="148"/>
      <c r="H226" s="165"/>
      <c r="I226" s="165"/>
      <c r="J226" s="165"/>
      <c r="K226" s="165"/>
      <c r="L226" s="147"/>
      <c r="M226" s="147"/>
      <c r="N226" s="153"/>
      <c r="O226" s="147">
        <f>SUM(O225)</f>
        <v>120</v>
      </c>
      <c r="P226" s="147">
        <f t="shared" ref="P226:Q226" si="141">SUM(P225)</f>
        <v>0</v>
      </c>
      <c r="Q226" s="147">
        <f t="shared" si="141"/>
        <v>120</v>
      </c>
      <c r="R226" s="147">
        <f>SUM(R225)</f>
        <v>12000</v>
      </c>
      <c r="S226" s="148">
        <f t="shared" ref="S226:T226" si="142">SUM(S225)</f>
        <v>0</v>
      </c>
      <c r="T226" s="148">
        <f t="shared" si="142"/>
        <v>12000</v>
      </c>
      <c r="U226" s="169">
        <f>SUM(U225)</f>
        <v>10700</v>
      </c>
      <c r="V226" s="148"/>
      <c r="W226" s="169">
        <f>SUM(U226:V226)</f>
        <v>10700</v>
      </c>
      <c r="X226" s="255"/>
      <c r="Y226" s="255"/>
      <c r="Z226" s="255"/>
      <c r="AA226" s="255"/>
      <c r="AB226" s="255"/>
      <c r="AC226" s="255"/>
      <c r="AD226" s="255"/>
      <c r="AE226" s="255"/>
      <c r="AF226" s="255"/>
      <c r="AG226" s="255"/>
      <c r="AH226" s="255"/>
      <c r="AI226" s="255"/>
      <c r="AJ226" s="255"/>
      <c r="AK226" s="255"/>
      <c r="AL226" s="255"/>
      <c r="AM226" s="255"/>
      <c r="AN226" s="255"/>
      <c r="AO226" s="255"/>
      <c r="AP226" s="255"/>
      <c r="AQ226" s="255"/>
      <c r="AR226" s="255"/>
      <c r="AS226" s="255"/>
      <c r="AT226" s="255"/>
      <c r="AU226" s="255"/>
      <c r="AV226" s="255"/>
      <c r="AW226" s="255"/>
      <c r="AX226" s="255"/>
      <c r="AY226" s="255"/>
      <c r="AZ226" s="255"/>
      <c r="BA226" s="255"/>
      <c r="BB226" s="255"/>
      <c r="BC226" s="255"/>
      <c r="BD226" s="255"/>
      <c r="BE226" s="255"/>
      <c r="BF226" s="255"/>
      <c r="BG226" s="255"/>
      <c r="BH226" s="255"/>
      <c r="BI226" s="255"/>
      <c r="BJ226" s="255"/>
      <c r="BK226" s="255"/>
      <c r="BL226" s="255"/>
      <c r="BM226" s="255"/>
      <c r="BN226" s="255"/>
      <c r="BO226" s="255"/>
      <c r="BP226" s="255"/>
      <c r="BQ226" s="255"/>
      <c r="BR226" s="255"/>
      <c r="BS226" s="255"/>
      <c r="BT226" s="255"/>
      <c r="BU226" s="255"/>
      <c r="BV226" s="255"/>
      <c r="BW226" s="255"/>
      <c r="BX226" s="255"/>
      <c r="BY226" s="255"/>
      <c r="BZ226" s="255"/>
      <c r="CA226" s="255"/>
      <c r="CB226" s="255"/>
      <c r="CC226" s="255"/>
      <c r="CD226" s="255"/>
      <c r="CE226" s="255"/>
      <c r="CF226" s="255"/>
      <c r="CG226" s="255"/>
      <c r="CH226" s="255"/>
      <c r="CI226" s="255"/>
      <c r="CJ226" s="255"/>
      <c r="CK226" s="255"/>
      <c r="CL226" s="255"/>
      <c r="CM226" s="255"/>
      <c r="CN226" s="255"/>
      <c r="CO226" s="255"/>
      <c r="CP226" s="255"/>
      <c r="CQ226" s="255"/>
      <c r="CR226" s="255"/>
      <c r="CS226" s="255"/>
      <c r="CT226" s="255"/>
      <c r="CU226" s="255"/>
      <c r="CV226" s="255"/>
      <c r="CW226" s="255"/>
      <c r="CX226" s="255"/>
    </row>
    <row r="227" spans="1:102" s="24" customFormat="1" ht="18">
      <c r="A227" s="17">
        <v>9</v>
      </c>
      <c r="B227" s="7" t="s">
        <v>367</v>
      </c>
      <c r="C227" s="9"/>
      <c r="D227" s="9"/>
      <c r="E227" s="9"/>
      <c r="F227" s="6"/>
      <c r="G227" s="6"/>
      <c r="H227" s="3"/>
      <c r="I227" s="18"/>
      <c r="J227" s="18"/>
      <c r="K227" s="213"/>
      <c r="L227" s="67"/>
      <c r="M227" s="67"/>
      <c r="N227" s="18"/>
      <c r="O227" s="67"/>
      <c r="P227" s="67"/>
      <c r="Q227" s="18"/>
      <c r="R227" s="67"/>
      <c r="S227" s="9"/>
      <c r="T227" s="107"/>
      <c r="U227" s="9"/>
      <c r="V227" s="9"/>
      <c r="W227" s="107"/>
      <c r="X227" s="258"/>
      <c r="Y227" s="258"/>
      <c r="Z227" s="258"/>
      <c r="AA227" s="258"/>
      <c r="AB227" s="258"/>
      <c r="AC227" s="258"/>
      <c r="AD227" s="258"/>
      <c r="AE227" s="258"/>
      <c r="AF227" s="258"/>
      <c r="AG227" s="258"/>
      <c r="AH227" s="258"/>
      <c r="AI227" s="258"/>
      <c r="AJ227" s="258"/>
      <c r="AK227" s="258"/>
      <c r="AL227" s="258"/>
      <c r="AM227" s="258"/>
      <c r="AN227" s="258"/>
      <c r="AO227" s="258"/>
      <c r="AP227" s="258"/>
      <c r="AQ227" s="258"/>
      <c r="AR227" s="258"/>
      <c r="AS227" s="258"/>
      <c r="AT227" s="258"/>
      <c r="AU227" s="258"/>
      <c r="AV227" s="258"/>
      <c r="AW227" s="258"/>
      <c r="AX227" s="258"/>
      <c r="AY227" s="258"/>
      <c r="AZ227" s="258"/>
      <c r="BA227" s="258"/>
      <c r="BB227" s="258"/>
      <c r="BC227" s="258"/>
      <c r="BD227" s="258"/>
      <c r="BE227" s="258"/>
      <c r="BF227" s="258"/>
      <c r="BG227" s="258"/>
      <c r="BH227" s="258"/>
      <c r="BI227" s="258"/>
      <c r="BJ227" s="258"/>
      <c r="BK227" s="258"/>
      <c r="BL227" s="258"/>
      <c r="BM227" s="258"/>
      <c r="BN227" s="258"/>
      <c r="BO227" s="258"/>
      <c r="BP227" s="258"/>
      <c r="BQ227" s="258"/>
      <c r="BR227" s="258"/>
      <c r="BS227" s="258"/>
      <c r="BT227" s="258"/>
      <c r="BU227" s="258"/>
      <c r="BV227" s="258"/>
      <c r="BW227" s="258"/>
      <c r="BX227" s="258"/>
      <c r="BY227" s="258"/>
      <c r="BZ227" s="258"/>
      <c r="CA227" s="258"/>
      <c r="CB227" s="258"/>
      <c r="CC227" s="258"/>
      <c r="CD227" s="258"/>
      <c r="CE227" s="258"/>
      <c r="CF227" s="258"/>
      <c r="CG227" s="258"/>
      <c r="CH227" s="258"/>
      <c r="CI227" s="258"/>
      <c r="CJ227" s="258"/>
      <c r="CK227" s="258"/>
      <c r="CL227" s="258"/>
      <c r="CM227" s="258"/>
      <c r="CN227" s="258"/>
      <c r="CO227" s="258"/>
      <c r="CP227" s="258"/>
      <c r="CQ227" s="258"/>
      <c r="CR227" s="258"/>
      <c r="CS227" s="258"/>
      <c r="CT227" s="258"/>
      <c r="CU227" s="258"/>
      <c r="CV227" s="258"/>
      <c r="CW227" s="258"/>
      <c r="CX227" s="258"/>
    </row>
    <row r="228" spans="1:102" s="24" customFormat="1" ht="18">
      <c r="A228" s="13">
        <v>1</v>
      </c>
      <c r="B228" s="5" t="s">
        <v>368</v>
      </c>
      <c r="C228" s="8">
        <v>1000</v>
      </c>
      <c r="D228" s="8"/>
      <c r="E228" s="9">
        <f t="shared" ref="E228:E264" si="143">SUM(C228:D228)</f>
        <v>1000</v>
      </c>
      <c r="F228" s="2">
        <v>600</v>
      </c>
      <c r="G228" s="2">
        <v>0</v>
      </c>
      <c r="H228" s="3">
        <f>F228+G228</f>
        <v>600</v>
      </c>
      <c r="I228" s="10">
        <v>100</v>
      </c>
      <c r="J228" s="10"/>
      <c r="K228" s="213">
        <f t="shared" si="101"/>
        <v>100</v>
      </c>
      <c r="L228" s="65">
        <v>0.01</v>
      </c>
      <c r="M228" s="65"/>
      <c r="N228" s="18">
        <f>SUM(L228:M228)</f>
        <v>0.01</v>
      </c>
      <c r="O228" s="65"/>
      <c r="P228" s="65"/>
      <c r="Q228" s="18">
        <f>SUM(O228:P228)</f>
        <v>0</v>
      </c>
      <c r="R228" s="65">
        <v>0</v>
      </c>
      <c r="S228" s="8">
        <v>0</v>
      </c>
      <c r="T228" s="107">
        <f>SUM(R228:S228)</f>
        <v>0</v>
      </c>
      <c r="U228" s="8"/>
      <c r="V228" s="8"/>
      <c r="W228" s="107"/>
      <c r="X228" s="258"/>
      <c r="Y228" s="258"/>
      <c r="Z228" s="258"/>
      <c r="AA228" s="258"/>
      <c r="AB228" s="258"/>
      <c r="AC228" s="258"/>
      <c r="AD228" s="258"/>
      <c r="AE228" s="258"/>
      <c r="AF228" s="258"/>
      <c r="AG228" s="258"/>
      <c r="AH228" s="258"/>
      <c r="AI228" s="258"/>
      <c r="AJ228" s="258"/>
      <c r="AK228" s="258"/>
      <c r="AL228" s="258"/>
      <c r="AM228" s="258"/>
      <c r="AN228" s="258"/>
      <c r="AO228" s="258"/>
      <c r="AP228" s="258"/>
      <c r="AQ228" s="258"/>
      <c r="AR228" s="258"/>
      <c r="AS228" s="258"/>
      <c r="AT228" s="258"/>
      <c r="AU228" s="258"/>
      <c r="AV228" s="258"/>
      <c r="AW228" s="258"/>
      <c r="AX228" s="258"/>
      <c r="AY228" s="258"/>
      <c r="AZ228" s="258"/>
      <c r="BA228" s="258"/>
      <c r="BB228" s="258"/>
      <c r="BC228" s="258"/>
      <c r="BD228" s="258"/>
      <c r="BE228" s="258"/>
      <c r="BF228" s="258"/>
      <c r="BG228" s="258"/>
      <c r="BH228" s="258"/>
      <c r="BI228" s="258"/>
      <c r="BJ228" s="258"/>
      <c r="BK228" s="258"/>
      <c r="BL228" s="258"/>
      <c r="BM228" s="258"/>
      <c r="BN228" s="258"/>
      <c r="BO228" s="258"/>
      <c r="BP228" s="258"/>
      <c r="BQ228" s="258"/>
      <c r="BR228" s="258"/>
      <c r="BS228" s="258"/>
      <c r="BT228" s="258"/>
      <c r="BU228" s="258"/>
      <c r="BV228" s="258"/>
      <c r="BW228" s="258"/>
      <c r="BX228" s="258"/>
      <c r="BY228" s="258"/>
      <c r="BZ228" s="258"/>
      <c r="CA228" s="258"/>
      <c r="CB228" s="258"/>
      <c r="CC228" s="258"/>
      <c r="CD228" s="258"/>
      <c r="CE228" s="258"/>
      <c r="CF228" s="258"/>
      <c r="CG228" s="258"/>
      <c r="CH228" s="258"/>
      <c r="CI228" s="258"/>
      <c r="CJ228" s="258"/>
      <c r="CK228" s="258"/>
      <c r="CL228" s="258"/>
      <c r="CM228" s="258"/>
      <c r="CN228" s="258"/>
      <c r="CO228" s="258"/>
      <c r="CP228" s="258"/>
      <c r="CQ228" s="258"/>
      <c r="CR228" s="258"/>
      <c r="CS228" s="258"/>
      <c r="CT228" s="258"/>
      <c r="CU228" s="258"/>
      <c r="CV228" s="258"/>
      <c r="CW228" s="258"/>
      <c r="CX228" s="258"/>
    </row>
    <row r="229" spans="1:102" s="24" customFormat="1" ht="18">
      <c r="A229" s="13">
        <v>2</v>
      </c>
      <c r="B229" s="5" t="s">
        <v>1399</v>
      </c>
      <c r="C229" s="8"/>
      <c r="D229" s="8"/>
      <c r="E229" s="9"/>
      <c r="F229" s="2"/>
      <c r="G229" s="2"/>
      <c r="H229" s="3"/>
      <c r="I229" s="10">
        <v>500</v>
      </c>
      <c r="J229" s="10"/>
      <c r="K229" s="213">
        <f>SUM(I229:J229)</f>
        <v>500</v>
      </c>
      <c r="L229" s="65">
        <v>755</v>
      </c>
      <c r="M229" s="65"/>
      <c r="N229" s="18">
        <f t="shared" ref="N229:N249" si="144">SUM(L229:M229)</f>
        <v>755</v>
      </c>
      <c r="O229" s="65">
        <v>1000</v>
      </c>
      <c r="P229" s="65"/>
      <c r="Q229" s="18">
        <f>SUM(O229:P229)</f>
        <v>1000</v>
      </c>
      <c r="R229" s="65">
        <v>1000</v>
      </c>
      <c r="S229" s="8">
        <v>0</v>
      </c>
      <c r="T229" s="107">
        <f>SUM(R229:S229)</f>
        <v>1000</v>
      </c>
      <c r="U229" s="8">
        <v>1000</v>
      </c>
      <c r="V229" s="8"/>
      <c r="W229" s="107">
        <f>SUM(U229:V229)</f>
        <v>1000</v>
      </c>
      <c r="X229" s="258"/>
      <c r="Y229" s="258"/>
      <c r="Z229" s="258"/>
      <c r="AA229" s="258"/>
      <c r="AB229" s="258"/>
      <c r="AC229" s="258"/>
      <c r="AD229" s="258"/>
      <c r="AE229" s="258"/>
      <c r="AF229" s="258"/>
      <c r="AG229" s="258"/>
      <c r="AH229" s="258"/>
      <c r="AI229" s="258"/>
      <c r="AJ229" s="258"/>
      <c r="AK229" s="258"/>
      <c r="AL229" s="258"/>
      <c r="AM229" s="258"/>
      <c r="AN229" s="258"/>
      <c r="AO229" s="258"/>
      <c r="AP229" s="258"/>
      <c r="AQ229" s="258"/>
      <c r="AR229" s="258"/>
      <c r="AS229" s="258"/>
      <c r="AT229" s="258"/>
      <c r="AU229" s="258"/>
      <c r="AV229" s="258"/>
      <c r="AW229" s="258"/>
      <c r="AX229" s="258"/>
      <c r="AY229" s="258"/>
      <c r="AZ229" s="258"/>
      <c r="BA229" s="258"/>
      <c r="BB229" s="258"/>
      <c r="BC229" s="258"/>
      <c r="BD229" s="258"/>
      <c r="BE229" s="258"/>
      <c r="BF229" s="258"/>
      <c r="BG229" s="258"/>
      <c r="BH229" s="258"/>
      <c r="BI229" s="258"/>
      <c r="BJ229" s="258"/>
      <c r="BK229" s="258"/>
      <c r="BL229" s="258"/>
      <c r="BM229" s="258"/>
      <c r="BN229" s="258"/>
      <c r="BO229" s="258"/>
      <c r="BP229" s="258"/>
      <c r="BQ229" s="258"/>
      <c r="BR229" s="258"/>
      <c r="BS229" s="258"/>
      <c r="BT229" s="258"/>
      <c r="BU229" s="258"/>
      <c r="BV229" s="258"/>
      <c r="BW229" s="258"/>
      <c r="BX229" s="258"/>
      <c r="BY229" s="258"/>
      <c r="BZ229" s="258"/>
      <c r="CA229" s="258"/>
      <c r="CB229" s="258"/>
      <c r="CC229" s="258"/>
      <c r="CD229" s="258"/>
      <c r="CE229" s="258"/>
      <c r="CF229" s="258"/>
      <c r="CG229" s="258"/>
      <c r="CH229" s="258"/>
      <c r="CI229" s="258"/>
      <c r="CJ229" s="258"/>
      <c r="CK229" s="258"/>
      <c r="CL229" s="258"/>
      <c r="CM229" s="258"/>
      <c r="CN229" s="258"/>
      <c r="CO229" s="258"/>
      <c r="CP229" s="258"/>
      <c r="CQ229" s="258"/>
      <c r="CR229" s="258"/>
      <c r="CS229" s="258"/>
      <c r="CT229" s="258"/>
      <c r="CU229" s="258"/>
      <c r="CV229" s="258"/>
      <c r="CW229" s="258"/>
      <c r="CX229" s="258"/>
    </row>
    <row r="230" spans="1:102" ht="18">
      <c r="A230" s="13">
        <v>3</v>
      </c>
      <c r="B230" s="5" t="s">
        <v>369</v>
      </c>
      <c r="C230" s="8">
        <v>89.99</v>
      </c>
      <c r="D230" s="8">
        <v>135.02000000000001</v>
      </c>
      <c r="E230" s="9">
        <f t="shared" si="143"/>
        <v>225.01</v>
      </c>
      <c r="F230" s="2">
        <v>75</v>
      </c>
      <c r="G230" s="2">
        <v>112.5</v>
      </c>
      <c r="H230" s="3">
        <f t="shared" ref="H230:H267" si="145">F230+G230</f>
        <v>187.5</v>
      </c>
      <c r="I230" s="10">
        <v>7.0000000000000007E-2</v>
      </c>
      <c r="J230" s="10">
        <v>7.0000000000000007E-2</v>
      </c>
      <c r="K230" s="213">
        <f>SUM(I230:J230)</f>
        <v>0.14000000000000001</v>
      </c>
      <c r="L230" s="65"/>
      <c r="M230" s="65"/>
      <c r="N230" s="18">
        <f t="shared" si="144"/>
        <v>0</v>
      </c>
      <c r="O230" s="65"/>
      <c r="P230" s="65"/>
      <c r="Q230" s="18">
        <f t="shared" ref="Q230:Q269" si="146">SUM(O230:P230)</f>
        <v>0</v>
      </c>
      <c r="R230" s="65">
        <v>0</v>
      </c>
      <c r="S230" s="8">
        <v>0</v>
      </c>
      <c r="T230" s="107">
        <f t="shared" ref="T230:T269" si="147">SUM(R230:S230)</f>
        <v>0</v>
      </c>
      <c r="U230" s="8"/>
      <c r="V230" s="8"/>
      <c r="W230" s="107"/>
    </row>
    <row r="231" spans="1:102" ht="18">
      <c r="A231" s="13">
        <v>4</v>
      </c>
      <c r="B231" s="5" t="s">
        <v>370</v>
      </c>
      <c r="C231" s="8"/>
      <c r="D231" s="8">
        <v>0.27</v>
      </c>
      <c r="E231" s="9">
        <f t="shared" si="143"/>
        <v>0.27</v>
      </c>
      <c r="F231" s="2">
        <v>40.72</v>
      </c>
      <c r="G231" s="2">
        <v>61.08</v>
      </c>
      <c r="H231" s="3">
        <f t="shared" si="145"/>
        <v>101.8</v>
      </c>
      <c r="I231" s="10">
        <v>104.41</v>
      </c>
      <c r="J231" s="10">
        <v>156.6</v>
      </c>
      <c r="K231" s="213">
        <f>SUM(I231:J231)</f>
        <v>261.01</v>
      </c>
      <c r="L231" s="65">
        <v>160.19999999999999</v>
      </c>
      <c r="M231" s="65">
        <v>240.28</v>
      </c>
      <c r="N231" s="18">
        <f t="shared" si="144"/>
        <v>400.48</v>
      </c>
      <c r="O231" s="65">
        <v>240.05</v>
      </c>
      <c r="P231" s="65">
        <v>360.05</v>
      </c>
      <c r="Q231" s="18">
        <f t="shared" si="146"/>
        <v>600.1</v>
      </c>
      <c r="R231" s="65">
        <v>240.05</v>
      </c>
      <c r="S231" s="8">
        <v>360.05</v>
      </c>
      <c r="T231" s="107">
        <f t="shared" si="147"/>
        <v>600.1</v>
      </c>
      <c r="U231" s="8">
        <v>80.08</v>
      </c>
      <c r="V231" s="8">
        <v>120.08</v>
      </c>
      <c r="W231" s="107">
        <f>SUM(U231:V231)</f>
        <v>200.16</v>
      </c>
    </row>
    <row r="232" spans="1:102" ht="18">
      <c r="A232" s="13">
        <v>5</v>
      </c>
      <c r="B232" s="5" t="s">
        <v>371</v>
      </c>
      <c r="C232" s="8">
        <v>4.2300000000000004</v>
      </c>
      <c r="D232" s="8">
        <v>5.67</v>
      </c>
      <c r="E232" s="9">
        <f t="shared" si="143"/>
        <v>9.9</v>
      </c>
      <c r="F232" s="2">
        <v>2.72</v>
      </c>
      <c r="G232" s="2">
        <v>4.08</v>
      </c>
      <c r="H232" s="3">
        <f t="shared" si="145"/>
        <v>6.8000000000000007</v>
      </c>
      <c r="I232" s="10">
        <v>0.01</v>
      </c>
      <c r="J232" s="10">
        <v>0.01</v>
      </c>
      <c r="K232" s="213">
        <f>SUM(I232:J232)</f>
        <v>0.02</v>
      </c>
      <c r="L232" s="65"/>
      <c r="M232" s="65"/>
      <c r="N232" s="18">
        <f t="shared" si="144"/>
        <v>0</v>
      </c>
      <c r="O232" s="65"/>
      <c r="P232" s="65"/>
      <c r="Q232" s="18">
        <f t="shared" si="146"/>
        <v>0</v>
      </c>
      <c r="R232" s="65">
        <v>0</v>
      </c>
      <c r="S232" s="8">
        <v>0</v>
      </c>
      <c r="T232" s="107">
        <f t="shared" si="147"/>
        <v>0</v>
      </c>
      <c r="U232" s="8"/>
      <c r="V232" s="8"/>
      <c r="W232" s="107"/>
    </row>
    <row r="233" spans="1:102" ht="18">
      <c r="A233" s="13">
        <v>6</v>
      </c>
      <c r="B233" s="5" t="s">
        <v>1400</v>
      </c>
      <c r="C233" s="8"/>
      <c r="D233" s="8"/>
      <c r="E233" s="9"/>
      <c r="F233" s="2"/>
      <c r="G233" s="2"/>
      <c r="H233" s="3"/>
      <c r="I233" s="10">
        <v>1000</v>
      </c>
      <c r="J233" s="10"/>
      <c r="K233" s="213">
        <f t="shared" ref="K233:K267" si="148">SUM(I233:J233)</f>
        <v>1000</v>
      </c>
      <c r="L233" s="65">
        <v>250</v>
      </c>
      <c r="M233" s="65"/>
      <c r="N233" s="18">
        <f t="shared" si="144"/>
        <v>250</v>
      </c>
      <c r="O233" s="65">
        <v>100</v>
      </c>
      <c r="P233" s="65">
        <v>0</v>
      </c>
      <c r="Q233" s="18">
        <f t="shared" si="146"/>
        <v>100</v>
      </c>
      <c r="R233" s="65">
        <v>100</v>
      </c>
      <c r="S233" s="8">
        <v>0</v>
      </c>
      <c r="T233" s="107">
        <f t="shared" si="147"/>
        <v>100</v>
      </c>
      <c r="U233" s="8">
        <v>100</v>
      </c>
      <c r="V233" s="8"/>
      <c r="W233" s="107">
        <f t="shared" ref="W233:W244" si="149">SUM(U233:V233)</f>
        <v>100</v>
      </c>
    </row>
    <row r="234" spans="1:102" ht="18">
      <c r="A234" s="13">
        <v>7</v>
      </c>
      <c r="B234" s="5" t="s">
        <v>2190</v>
      </c>
      <c r="C234" s="8">
        <v>368.04</v>
      </c>
      <c r="D234" s="8"/>
      <c r="E234" s="9">
        <f t="shared" si="143"/>
        <v>368.04</v>
      </c>
      <c r="F234" s="2">
        <v>454.03</v>
      </c>
      <c r="G234" s="2">
        <v>0</v>
      </c>
      <c r="H234" s="3">
        <f t="shared" si="145"/>
        <v>454.03</v>
      </c>
      <c r="I234" s="10">
        <v>459.04</v>
      </c>
      <c r="J234" s="10"/>
      <c r="K234" s="213">
        <f t="shared" si="148"/>
        <v>459.04</v>
      </c>
      <c r="L234" s="65">
        <v>508.57</v>
      </c>
      <c r="M234" s="65"/>
      <c r="N234" s="18">
        <f t="shared" si="144"/>
        <v>508.57</v>
      </c>
      <c r="O234" s="65">
        <v>575.07000000000005</v>
      </c>
      <c r="P234" s="65">
        <v>0</v>
      </c>
      <c r="Q234" s="18">
        <f t="shared" si="146"/>
        <v>575.07000000000005</v>
      </c>
      <c r="R234" s="65">
        <v>604.46</v>
      </c>
      <c r="S234" s="8">
        <v>0</v>
      </c>
      <c r="T234" s="107">
        <f t="shared" si="147"/>
        <v>604.46</v>
      </c>
      <c r="U234" s="8">
        <v>699.84</v>
      </c>
      <c r="V234" s="8"/>
      <c r="W234" s="107">
        <f t="shared" si="149"/>
        <v>699.84</v>
      </c>
    </row>
    <row r="235" spans="1:102" ht="18">
      <c r="A235" s="13">
        <v>8</v>
      </c>
      <c r="B235" s="5" t="s">
        <v>2452</v>
      </c>
      <c r="C235" s="8"/>
      <c r="D235" s="8"/>
      <c r="E235" s="9"/>
      <c r="F235" s="2"/>
      <c r="G235" s="2"/>
      <c r="H235" s="3"/>
      <c r="I235" s="10"/>
      <c r="J235" s="10"/>
      <c r="L235" s="65"/>
      <c r="M235" s="65"/>
      <c r="O235" s="65"/>
      <c r="P235" s="65"/>
      <c r="Q235" s="18"/>
      <c r="R235" s="65"/>
      <c r="S235" s="8"/>
      <c r="T235" s="107"/>
      <c r="U235" s="8"/>
      <c r="V235" s="8">
        <v>105.14</v>
      </c>
      <c r="W235" s="107">
        <f t="shared" si="149"/>
        <v>105.14</v>
      </c>
    </row>
    <row r="236" spans="1:102" ht="18">
      <c r="A236" s="13">
        <v>9</v>
      </c>
      <c r="B236" s="5" t="s">
        <v>2453</v>
      </c>
      <c r="C236" s="8"/>
      <c r="D236" s="8"/>
      <c r="E236" s="9"/>
      <c r="F236" s="2"/>
      <c r="G236" s="2"/>
      <c r="H236" s="3"/>
      <c r="I236" s="10"/>
      <c r="J236" s="10"/>
      <c r="L236" s="65"/>
      <c r="M236" s="65"/>
      <c r="O236" s="65"/>
      <c r="P236" s="65"/>
      <c r="Q236" s="18"/>
      <c r="R236" s="65"/>
      <c r="S236" s="8"/>
      <c r="T236" s="107"/>
      <c r="U236" s="8"/>
      <c r="V236" s="8">
        <v>31.56</v>
      </c>
      <c r="W236" s="107">
        <f t="shared" si="149"/>
        <v>31.56</v>
      </c>
    </row>
    <row r="237" spans="1:102" ht="18">
      <c r="A237" s="13">
        <v>10</v>
      </c>
      <c r="B237" s="5" t="s">
        <v>2454</v>
      </c>
      <c r="C237" s="8"/>
      <c r="D237" s="8"/>
      <c r="E237" s="9"/>
      <c r="F237" s="2"/>
      <c r="G237" s="2"/>
      <c r="H237" s="3"/>
      <c r="I237" s="10"/>
      <c r="J237" s="10"/>
      <c r="L237" s="65"/>
      <c r="M237" s="65"/>
      <c r="O237" s="65"/>
      <c r="P237" s="65"/>
      <c r="Q237" s="18"/>
      <c r="R237" s="65"/>
      <c r="S237" s="8"/>
      <c r="T237" s="107"/>
      <c r="U237" s="8"/>
      <c r="V237" s="8">
        <v>25.03</v>
      </c>
      <c r="W237" s="107">
        <f t="shared" si="149"/>
        <v>25.03</v>
      </c>
    </row>
    <row r="238" spans="1:102" ht="18">
      <c r="A238" s="13">
        <v>11</v>
      </c>
      <c r="B238" s="5" t="s">
        <v>2455</v>
      </c>
      <c r="C238" s="8"/>
      <c r="D238" s="8"/>
      <c r="E238" s="9"/>
      <c r="F238" s="2"/>
      <c r="G238" s="2"/>
      <c r="H238" s="3"/>
      <c r="I238" s="10"/>
      <c r="J238" s="10"/>
      <c r="L238" s="65"/>
      <c r="M238" s="65"/>
      <c r="O238" s="65"/>
      <c r="P238" s="65"/>
      <c r="Q238" s="18"/>
      <c r="R238" s="65"/>
      <c r="S238" s="8"/>
      <c r="T238" s="107"/>
      <c r="U238" s="8">
        <v>33.340000000000003</v>
      </c>
      <c r="V238" s="8">
        <v>50.01</v>
      </c>
      <c r="W238" s="107">
        <f t="shared" si="149"/>
        <v>83.35</v>
      </c>
    </row>
    <row r="239" spans="1:102" ht="18">
      <c r="A239" s="13">
        <v>12</v>
      </c>
      <c r="B239" s="5" t="s">
        <v>2195</v>
      </c>
      <c r="C239" s="8"/>
      <c r="D239" s="8"/>
      <c r="E239" s="9"/>
      <c r="F239" s="2"/>
      <c r="G239" s="2"/>
      <c r="H239" s="3"/>
      <c r="I239" s="10"/>
      <c r="J239" s="10"/>
      <c r="L239" s="65"/>
      <c r="M239" s="65"/>
      <c r="O239" s="65">
        <v>0</v>
      </c>
      <c r="P239" s="65">
        <v>0.06</v>
      </c>
      <c r="Q239" s="18">
        <f t="shared" si="146"/>
        <v>0.06</v>
      </c>
      <c r="R239" s="65">
        <v>0</v>
      </c>
      <c r="S239" s="8">
        <v>0.06</v>
      </c>
      <c r="T239" s="107">
        <f t="shared" si="147"/>
        <v>0.06</v>
      </c>
      <c r="U239" s="8"/>
      <c r="V239" s="8">
        <v>4410.03</v>
      </c>
      <c r="W239" s="107">
        <f t="shared" si="149"/>
        <v>4410.03</v>
      </c>
    </row>
    <row r="240" spans="1:102" ht="18">
      <c r="A240" s="13">
        <v>13</v>
      </c>
      <c r="B240" s="5" t="s">
        <v>2196</v>
      </c>
      <c r="C240" s="8"/>
      <c r="D240" s="8"/>
      <c r="E240" s="9"/>
      <c r="F240" s="2"/>
      <c r="G240" s="2"/>
      <c r="H240" s="3"/>
      <c r="I240" s="10"/>
      <c r="J240" s="10"/>
      <c r="L240" s="65"/>
      <c r="M240" s="65"/>
      <c r="O240" s="65">
        <v>0.03</v>
      </c>
      <c r="P240" s="65">
        <v>0.03</v>
      </c>
      <c r="Q240" s="18">
        <f t="shared" si="146"/>
        <v>0.06</v>
      </c>
      <c r="R240" s="65">
        <v>0.03</v>
      </c>
      <c r="S240" s="8">
        <v>0.03</v>
      </c>
      <c r="T240" s="107">
        <f t="shared" si="147"/>
        <v>0.06</v>
      </c>
      <c r="U240" s="8">
        <v>0.03</v>
      </c>
      <c r="V240" s="8">
        <v>0.03</v>
      </c>
      <c r="W240" s="107">
        <f t="shared" si="149"/>
        <v>0.06</v>
      </c>
    </row>
    <row r="241" spans="1:102" ht="18">
      <c r="A241" s="13">
        <v>14</v>
      </c>
      <c r="B241" s="5" t="s">
        <v>2197</v>
      </c>
      <c r="C241" s="8"/>
      <c r="D241" s="8"/>
      <c r="E241" s="9"/>
      <c r="F241" s="2"/>
      <c r="G241" s="2"/>
      <c r="H241" s="3"/>
      <c r="I241" s="10"/>
      <c r="J241" s="10"/>
      <c r="L241" s="65"/>
      <c r="M241" s="65"/>
      <c r="O241" s="65">
        <v>0</v>
      </c>
      <c r="P241" s="65">
        <v>0.06</v>
      </c>
      <c r="Q241" s="18">
        <f t="shared" si="146"/>
        <v>0.06</v>
      </c>
      <c r="R241" s="65">
        <v>0</v>
      </c>
      <c r="S241" s="8">
        <v>0.06</v>
      </c>
      <c r="T241" s="107">
        <f t="shared" si="147"/>
        <v>0.06</v>
      </c>
      <c r="U241" s="8"/>
      <c r="V241" s="8">
        <v>0.06</v>
      </c>
      <c r="W241" s="107">
        <f t="shared" si="149"/>
        <v>0.06</v>
      </c>
    </row>
    <row r="242" spans="1:102" ht="18">
      <c r="A242" s="13">
        <v>15</v>
      </c>
      <c r="B242" s="5" t="s">
        <v>2198</v>
      </c>
      <c r="C242" s="8"/>
      <c r="D242" s="8"/>
      <c r="E242" s="9"/>
      <c r="F242" s="2"/>
      <c r="G242" s="2"/>
      <c r="H242" s="3"/>
      <c r="I242" s="10"/>
      <c r="J242" s="10"/>
      <c r="L242" s="65"/>
      <c r="M242" s="65"/>
      <c r="O242" s="65">
        <v>0.06</v>
      </c>
      <c r="P242" s="65">
        <v>0.06</v>
      </c>
      <c r="Q242" s="18">
        <f t="shared" si="146"/>
        <v>0.12</v>
      </c>
      <c r="R242" s="65">
        <v>0.06</v>
      </c>
      <c r="S242" s="8">
        <v>0.06</v>
      </c>
      <c r="T242" s="107">
        <f t="shared" si="147"/>
        <v>0.12</v>
      </c>
      <c r="U242" s="8">
        <v>0.06</v>
      </c>
      <c r="V242" s="8">
        <v>0.06</v>
      </c>
      <c r="W242" s="107">
        <f t="shared" si="149"/>
        <v>0.12</v>
      </c>
    </row>
    <row r="243" spans="1:102" ht="18">
      <c r="A243" s="13">
        <v>16</v>
      </c>
      <c r="B243" s="5" t="s">
        <v>2191</v>
      </c>
      <c r="C243" s="8">
        <v>17434.400000000001</v>
      </c>
      <c r="D243" s="8"/>
      <c r="E243" s="9">
        <f t="shared" si="143"/>
        <v>17434.400000000001</v>
      </c>
      <c r="F243" s="2">
        <v>24693.5</v>
      </c>
      <c r="G243" s="2">
        <v>0</v>
      </c>
      <c r="H243" s="3">
        <f t="shared" si="145"/>
        <v>24693.5</v>
      </c>
      <c r="I243" s="10">
        <v>26037.68</v>
      </c>
      <c r="J243" s="10"/>
      <c r="K243" s="213">
        <f t="shared" si="148"/>
        <v>26037.68</v>
      </c>
      <c r="L243" s="65">
        <v>36591.11</v>
      </c>
      <c r="M243" s="65"/>
      <c r="N243" s="18">
        <f t="shared" si="144"/>
        <v>36591.11</v>
      </c>
      <c r="O243" s="65">
        <v>43474.06</v>
      </c>
      <c r="P243" s="65">
        <v>0</v>
      </c>
      <c r="Q243" s="18">
        <f t="shared" si="146"/>
        <v>43474.06</v>
      </c>
      <c r="R243" s="65">
        <v>43649.71</v>
      </c>
      <c r="S243" s="8">
        <v>0</v>
      </c>
      <c r="T243" s="107">
        <f t="shared" si="147"/>
        <v>43649.71</v>
      </c>
      <c r="U243" s="8">
        <v>53041.42</v>
      </c>
      <c r="V243" s="8"/>
      <c r="W243" s="107">
        <f t="shared" si="149"/>
        <v>53041.42</v>
      </c>
    </row>
    <row r="244" spans="1:102" ht="18">
      <c r="A244" s="13">
        <v>17</v>
      </c>
      <c r="B244" s="5" t="s">
        <v>2192</v>
      </c>
      <c r="C244" s="8">
        <v>100</v>
      </c>
      <c r="D244" s="8"/>
      <c r="E244" s="9">
        <f t="shared" si="143"/>
        <v>100</v>
      </c>
      <c r="F244" s="2">
        <v>225</v>
      </c>
      <c r="G244" s="2">
        <v>0</v>
      </c>
      <c r="H244" s="3">
        <f t="shared" si="145"/>
        <v>225</v>
      </c>
      <c r="I244" s="10">
        <v>350</v>
      </c>
      <c r="J244" s="10"/>
      <c r="K244" s="213">
        <f t="shared" si="148"/>
        <v>350</v>
      </c>
      <c r="L244" s="65">
        <v>1100</v>
      </c>
      <c r="M244" s="65"/>
      <c r="N244" s="18">
        <f t="shared" si="144"/>
        <v>1100</v>
      </c>
      <c r="O244" s="65">
        <v>1500</v>
      </c>
      <c r="P244" s="65">
        <v>0</v>
      </c>
      <c r="Q244" s="18">
        <f t="shared" si="146"/>
        <v>1500</v>
      </c>
      <c r="R244" s="65">
        <v>1541.75</v>
      </c>
      <c r="S244" s="8">
        <v>0</v>
      </c>
      <c r="T244" s="107">
        <f t="shared" si="147"/>
        <v>1541.75</v>
      </c>
      <c r="U244" s="8">
        <v>10000</v>
      </c>
      <c r="V244" s="8"/>
      <c r="W244" s="107">
        <f t="shared" si="149"/>
        <v>10000</v>
      </c>
    </row>
    <row r="245" spans="1:102" ht="18">
      <c r="A245" s="13">
        <v>18</v>
      </c>
      <c r="B245" s="142" t="s">
        <v>2456</v>
      </c>
      <c r="C245" s="8">
        <v>2500</v>
      </c>
      <c r="D245" s="8"/>
      <c r="E245" s="9">
        <f t="shared" si="143"/>
        <v>2500</v>
      </c>
      <c r="F245" s="2">
        <v>1000</v>
      </c>
      <c r="G245" s="2">
        <v>0</v>
      </c>
      <c r="H245" s="3">
        <f t="shared" si="145"/>
        <v>1000</v>
      </c>
      <c r="I245" s="10">
        <v>500</v>
      </c>
      <c r="J245" s="10"/>
      <c r="K245" s="213">
        <f t="shared" si="148"/>
        <v>500</v>
      </c>
      <c r="L245" s="65">
        <v>1650</v>
      </c>
      <c r="M245" s="65"/>
      <c r="N245" s="18">
        <f t="shared" si="144"/>
        <v>1650</v>
      </c>
      <c r="O245" s="65">
        <v>200</v>
      </c>
      <c r="P245" s="65"/>
      <c r="Q245" s="18">
        <f t="shared" si="146"/>
        <v>200</v>
      </c>
      <c r="R245" s="65">
        <v>200</v>
      </c>
      <c r="S245" s="8">
        <v>0</v>
      </c>
      <c r="T245" s="107">
        <f t="shared" si="147"/>
        <v>200</v>
      </c>
      <c r="U245" s="8"/>
      <c r="V245" s="8"/>
      <c r="W245" s="107"/>
    </row>
    <row r="246" spans="1:102" s="24" customFormat="1" ht="18">
      <c r="A246" s="13">
        <v>19</v>
      </c>
      <c r="B246" s="5" t="s">
        <v>372</v>
      </c>
      <c r="C246" s="8">
        <v>0.01</v>
      </c>
      <c r="D246" s="8"/>
      <c r="E246" s="9">
        <f t="shared" si="143"/>
        <v>0.01</v>
      </c>
      <c r="F246" s="2">
        <v>0.03</v>
      </c>
      <c r="G246" s="2">
        <v>0</v>
      </c>
      <c r="H246" s="3">
        <f t="shared" si="145"/>
        <v>0.03</v>
      </c>
      <c r="I246" s="10">
        <v>4200</v>
      </c>
      <c r="J246" s="10"/>
      <c r="K246" s="213">
        <f t="shared" si="148"/>
        <v>4200</v>
      </c>
      <c r="L246" s="65">
        <v>3000</v>
      </c>
      <c r="M246" s="65"/>
      <c r="N246" s="18">
        <f t="shared" si="144"/>
        <v>3000</v>
      </c>
      <c r="O246" s="65">
        <v>4000</v>
      </c>
      <c r="P246" s="65"/>
      <c r="Q246" s="18">
        <f t="shared" si="146"/>
        <v>4000</v>
      </c>
      <c r="R246" s="65">
        <v>4000</v>
      </c>
      <c r="S246" s="8">
        <v>0</v>
      </c>
      <c r="T246" s="107">
        <f t="shared" si="147"/>
        <v>4000</v>
      </c>
      <c r="U246" s="8">
        <v>1500</v>
      </c>
      <c r="V246" s="8"/>
      <c r="W246" s="107">
        <f t="shared" ref="W246:W258" si="150">SUM(U246:V246)</f>
        <v>1500</v>
      </c>
      <c r="X246" s="258"/>
      <c r="Y246" s="258"/>
      <c r="Z246" s="258"/>
      <c r="AA246" s="258"/>
      <c r="AB246" s="258"/>
      <c r="AC246" s="258"/>
      <c r="AD246" s="258"/>
      <c r="AE246" s="258"/>
      <c r="AF246" s="258"/>
      <c r="AG246" s="258"/>
      <c r="AH246" s="258"/>
      <c r="AI246" s="258"/>
      <c r="AJ246" s="258"/>
      <c r="AK246" s="258"/>
      <c r="AL246" s="258"/>
      <c r="AM246" s="258"/>
      <c r="AN246" s="258"/>
      <c r="AO246" s="258"/>
      <c r="AP246" s="258"/>
      <c r="AQ246" s="258"/>
      <c r="AR246" s="258"/>
      <c r="AS246" s="258"/>
      <c r="AT246" s="258"/>
      <c r="AU246" s="258"/>
      <c r="AV246" s="258"/>
      <c r="AW246" s="258"/>
      <c r="AX246" s="258"/>
      <c r="AY246" s="258"/>
      <c r="AZ246" s="258"/>
      <c r="BA246" s="258"/>
      <c r="BB246" s="258"/>
      <c r="BC246" s="258"/>
      <c r="BD246" s="258"/>
      <c r="BE246" s="258"/>
      <c r="BF246" s="258"/>
      <c r="BG246" s="258"/>
      <c r="BH246" s="258"/>
      <c r="BI246" s="258"/>
      <c r="BJ246" s="258"/>
      <c r="BK246" s="258"/>
      <c r="BL246" s="258"/>
      <c r="BM246" s="258"/>
      <c r="BN246" s="258"/>
      <c r="BO246" s="258"/>
      <c r="BP246" s="258"/>
      <c r="BQ246" s="258"/>
      <c r="BR246" s="258"/>
      <c r="BS246" s="258"/>
      <c r="BT246" s="258"/>
      <c r="BU246" s="258"/>
      <c r="BV246" s="258"/>
      <c r="BW246" s="258"/>
      <c r="BX246" s="258"/>
      <c r="BY246" s="258"/>
      <c r="BZ246" s="258"/>
      <c r="CA246" s="258"/>
      <c r="CB246" s="258"/>
      <c r="CC246" s="258"/>
      <c r="CD246" s="258"/>
      <c r="CE246" s="258"/>
      <c r="CF246" s="258"/>
      <c r="CG246" s="258"/>
      <c r="CH246" s="258"/>
      <c r="CI246" s="258"/>
      <c r="CJ246" s="258"/>
      <c r="CK246" s="258"/>
      <c r="CL246" s="258"/>
      <c r="CM246" s="258"/>
      <c r="CN246" s="258"/>
      <c r="CO246" s="258"/>
      <c r="CP246" s="258"/>
      <c r="CQ246" s="258"/>
      <c r="CR246" s="258"/>
      <c r="CS246" s="258"/>
      <c r="CT246" s="258"/>
      <c r="CU246" s="258"/>
      <c r="CV246" s="258"/>
      <c r="CW246" s="258"/>
      <c r="CX246" s="258"/>
    </row>
    <row r="247" spans="1:102" s="24" customFormat="1" ht="18">
      <c r="A247" s="13">
        <v>20</v>
      </c>
      <c r="B247" s="5" t="s">
        <v>2457</v>
      </c>
      <c r="C247" s="8"/>
      <c r="D247" s="8"/>
      <c r="E247" s="9"/>
      <c r="F247" s="2"/>
      <c r="G247" s="2"/>
      <c r="H247" s="3"/>
      <c r="I247" s="10"/>
      <c r="J247" s="10"/>
      <c r="K247" s="213"/>
      <c r="L247" s="65"/>
      <c r="M247" s="65"/>
      <c r="N247" s="18"/>
      <c r="O247" s="65"/>
      <c r="P247" s="65"/>
      <c r="Q247" s="18"/>
      <c r="R247" s="65"/>
      <c r="S247" s="8"/>
      <c r="T247" s="107"/>
      <c r="U247" s="8">
        <v>7500</v>
      </c>
      <c r="V247" s="8"/>
      <c r="W247" s="107">
        <f t="shared" si="150"/>
        <v>7500</v>
      </c>
      <c r="X247" s="258"/>
      <c r="Y247" s="258"/>
      <c r="Z247" s="258"/>
      <c r="AA247" s="258"/>
      <c r="AB247" s="258"/>
      <c r="AC247" s="258"/>
      <c r="AD247" s="258"/>
      <c r="AE247" s="258"/>
      <c r="AF247" s="258"/>
      <c r="AG247" s="258"/>
      <c r="AH247" s="258"/>
      <c r="AI247" s="258"/>
      <c r="AJ247" s="258"/>
      <c r="AK247" s="258"/>
      <c r="AL247" s="258"/>
      <c r="AM247" s="258"/>
      <c r="AN247" s="258"/>
      <c r="AO247" s="258"/>
      <c r="AP247" s="258"/>
      <c r="AQ247" s="258"/>
      <c r="AR247" s="258"/>
      <c r="AS247" s="258"/>
      <c r="AT247" s="258"/>
      <c r="AU247" s="258"/>
      <c r="AV247" s="258"/>
      <c r="AW247" s="258"/>
      <c r="AX247" s="258"/>
      <c r="AY247" s="258"/>
      <c r="AZ247" s="258"/>
      <c r="BA247" s="258"/>
      <c r="BB247" s="258"/>
      <c r="BC247" s="258"/>
      <c r="BD247" s="258"/>
      <c r="BE247" s="258"/>
      <c r="BF247" s="258"/>
      <c r="BG247" s="258"/>
      <c r="BH247" s="258"/>
      <c r="BI247" s="258"/>
      <c r="BJ247" s="258"/>
      <c r="BK247" s="258"/>
      <c r="BL247" s="258"/>
      <c r="BM247" s="258"/>
      <c r="BN247" s="258"/>
      <c r="BO247" s="258"/>
      <c r="BP247" s="258"/>
      <c r="BQ247" s="258"/>
      <c r="BR247" s="258"/>
      <c r="BS247" s="258"/>
      <c r="BT247" s="258"/>
      <c r="BU247" s="258"/>
      <c r="BV247" s="258"/>
      <c r="BW247" s="258"/>
      <c r="BX247" s="258"/>
      <c r="BY247" s="258"/>
      <c r="BZ247" s="258"/>
      <c r="CA247" s="258"/>
      <c r="CB247" s="258"/>
      <c r="CC247" s="258"/>
      <c r="CD247" s="258"/>
      <c r="CE247" s="258"/>
      <c r="CF247" s="258"/>
      <c r="CG247" s="258"/>
      <c r="CH247" s="258"/>
      <c r="CI247" s="258"/>
      <c r="CJ247" s="258"/>
      <c r="CK247" s="258"/>
      <c r="CL247" s="258"/>
      <c r="CM247" s="258"/>
      <c r="CN247" s="258"/>
      <c r="CO247" s="258"/>
      <c r="CP247" s="258"/>
      <c r="CQ247" s="258"/>
      <c r="CR247" s="258"/>
      <c r="CS247" s="258"/>
      <c r="CT247" s="258"/>
      <c r="CU247" s="258"/>
      <c r="CV247" s="258"/>
      <c r="CW247" s="258"/>
      <c r="CX247" s="258"/>
    </row>
    <row r="248" spans="1:102" s="24" customFormat="1" ht="18">
      <c r="A248" s="13">
        <v>21</v>
      </c>
      <c r="B248" s="5" t="s">
        <v>1401</v>
      </c>
      <c r="C248" s="8"/>
      <c r="D248" s="8"/>
      <c r="E248" s="9"/>
      <c r="F248" s="2"/>
      <c r="G248" s="2"/>
      <c r="H248" s="3"/>
      <c r="I248" s="10">
        <v>2572.81</v>
      </c>
      <c r="J248" s="10">
        <v>3859.21</v>
      </c>
      <c r="K248" s="213">
        <f t="shared" si="148"/>
        <v>6432.02</v>
      </c>
      <c r="L248" s="65">
        <v>2073</v>
      </c>
      <c r="M248" s="65">
        <v>3859</v>
      </c>
      <c r="N248" s="18">
        <f t="shared" si="144"/>
        <v>5932</v>
      </c>
      <c r="O248" s="65">
        <v>4213.8100000000004</v>
      </c>
      <c r="P248" s="65">
        <v>6320.71</v>
      </c>
      <c r="Q248" s="18">
        <f t="shared" si="146"/>
        <v>10534.52</v>
      </c>
      <c r="R248" s="65">
        <v>4227.28</v>
      </c>
      <c r="S248" s="8">
        <v>6320.71</v>
      </c>
      <c r="T248" s="107">
        <f t="shared" si="147"/>
        <v>10547.99</v>
      </c>
      <c r="U248" s="8">
        <v>4611</v>
      </c>
      <c r="V248" s="8">
        <v>6917</v>
      </c>
      <c r="W248" s="107">
        <f t="shared" si="150"/>
        <v>11528</v>
      </c>
      <c r="X248" s="258"/>
      <c r="Y248" s="258"/>
      <c r="Z248" s="258"/>
      <c r="AA248" s="258"/>
      <c r="AB248" s="258"/>
      <c r="AC248" s="258"/>
      <c r="AD248" s="258"/>
      <c r="AE248" s="258"/>
      <c r="AF248" s="258"/>
      <c r="AG248" s="258"/>
      <c r="AH248" s="258"/>
      <c r="AI248" s="258"/>
      <c r="AJ248" s="258"/>
      <c r="AK248" s="258"/>
      <c r="AL248" s="258"/>
      <c r="AM248" s="258"/>
      <c r="AN248" s="258"/>
      <c r="AO248" s="258"/>
      <c r="AP248" s="258"/>
      <c r="AQ248" s="258"/>
      <c r="AR248" s="258"/>
      <c r="AS248" s="258"/>
      <c r="AT248" s="258"/>
      <c r="AU248" s="258"/>
      <c r="AV248" s="258"/>
      <c r="AW248" s="258"/>
      <c r="AX248" s="258"/>
      <c r="AY248" s="258"/>
      <c r="AZ248" s="258"/>
      <c r="BA248" s="258"/>
      <c r="BB248" s="258"/>
      <c r="BC248" s="258"/>
      <c r="BD248" s="258"/>
      <c r="BE248" s="258"/>
      <c r="BF248" s="258"/>
      <c r="BG248" s="258"/>
      <c r="BH248" s="258"/>
      <c r="BI248" s="258"/>
      <c r="BJ248" s="258"/>
      <c r="BK248" s="258"/>
      <c r="BL248" s="258"/>
      <c r="BM248" s="258"/>
      <c r="BN248" s="258"/>
      <c r="BO248" s="258"/>
      <c r="BP248" s="258"/>
      <c r="BQ248" s="258"/>
      <c r="BR248" s="258"/>
      <c r="BS248" s="258"/>
      <c r="BT248" s="258"/>
      <c r="BU248" s="258"/>
      <c r="BV248" s="258"/>
      <c r="BW248" s="258"/>
      <c r="BX248" s="258"/>
      <c r="BY248" s="258"/>
      <c r="BZ248" s="258"/>
      <c r="CA248" s="258"/>
      <c r="CB248" s="258"/>
      <c r="CC248" s="258"/>
      <c r="CD248" s="258"/>
      <c r="CE248" s="258"/>
      <c r="CF248" s="258"/>
      <c r="CG248" s="258"/>
      <c r="CH248" s="258"/>
      <c r="CI248" s="258"/>
      <c r="CJ248" s="258"/>
      <c r="CK248" s="258"/>
      <c r="CL248" s="258"/>
      <c r="CM248" s="258"/>
      <c r="CN248" s="258"/>
      <c r="CO248" s="258"/>
      <c r="CP248" s="258"/>
      <c r="CQ248" s="258"/>
      <c r="CR248" s="258"/>
      <c r="CS248" s="258"/>
      <c r="CT248" s="258"/>
      <c r="CU248" s="258"/>
      <c r="CV248" s="258"/>
      <c r="CW248" s="258"/>
      <c r="CX248" s="258"/>
    </row>
    <row r="249" spans="1:102" s="24" customFormat="1" ht="18">
      <c r="A249" s="13">
        <v>22</v>
      </c>
      <c r="B249" s="5" t="s">
        <v>2012</v>
      </c>
      <c r="C249" s="8"/>
      <c r="D249" s="8"/>
      <c r="E249" s="9"/>
      <c r="F249" s="2"/>
      <c r="G249" s="2"/>
      <c r="H249" s="3"/>
      <c r="I249" s="10"/>
      <c r="J249" s="10"/>
      <c r="K249" s="213"/>
      <c r="L249" s="65">
        <v>200</v>
      </c>
      <c r="M249" s="65"/>
      <c r="N249" s="18">
        <f t="shared" si="144"/>
        <v>200</v>
      </c>
      <c r="O249" s="65">
        <v>0.03</v>
      </c>
      <c r="P249" s="65"/>
      <c r="Q249" s="18">
        <f t="shared" si="146"/>
        <v>0.03</v>
      </c>
      <c r="R249" s="65">
        <v>100</v>
      </c>
      <c r="S249" s="8">
        <v>0</v>
      </c>
      <c r="T249" s="107">
        <f t="shared" si="147"/>
        <v>100</v>
      </c>
      <c r="U249" s="8">
        <v>100</v>
      </c>
      <c r="V249" s="8"/>
      <c r="W249" s="107">
        <f t="shared" si="150"/>
        <v>100</v>
      </c>
      <c r="X249" s="258"/>
      <c r="Y249" s="258"/>
      <c r="Z249" s="258"/>
      <c r="AA249" s="258"/>
      <c r="AB249" s="258"/>
      <c r="AC249" s="258"/>
      <c r="AD249" s="258"/>
      <c r="AE249" s="258"/>
      <c r="AF249" s="258"/>
      <c r="AG249" s="258"/>
      <c r="AH249" s="258"/>
      <c r="AI249" s="258"/>
      <c r="AJ249" s="258"/>
      <c r="AK249" s="258"/>
      <c r="AL249" s="258"/>
      <c r="AM249" s="258"/>
      <c r="AN249" s="258"/>
      <c r="AO249" s="258"/>
      <c r="AP249" s="258"/>
      <c r="AQ249" s="258"/>
      <c r="AR249" s="258"/>
      <c r="AS249" s="258"/>
      <c r="AT249" s="258"/>
      <c r="AU249" s="258"/>
      <c r="AV249" s="258"/>
      <c r="AW249" s="258"/>
      <c r="AX249" s="258"/>
      <c r="AY249" s="258"/>
      <c r="AZ249" s="258"/>
      <c r="BA249" s="258"/>
      <c r="BB249" s="258"/>
      <c r="BC249" s="258"/>
      <c r="BD249" s="258"/>
      <c r="BE249" s="258"/>
      <c r="BF249" s="258"/>
      <c r="BG249" s="258"/>
      <c r="BH249" s="258"/>
      <c r="BI249" s="258"/>
      <c r="BJ249" s="258"/>
      <c r="BK249" s="258"/>
      <c r="BL249" s="258"/>
      <c r="BM249" s="258"/>
      <c r="BN249" s="258"/>
      <c r="BO249" s="258"/>
      <c r="BP249" s="258"/>
      <c r="BQ249" s="258"/>
      <c r="BR249" s="258"/>
      <c r="BS249" s="258"/>
      <c r="BT249" s="258"/>
      <c r="BU249" s="258"/>
      <c r="BV249" s="258"/>
      <c r="BW249" s="258"/>
      <c r="BX249" s="258"/>
      <c r="BY249" s="258"/>
      <c r="BZ249" s="258"/>
      <c r="CA249" s="258"/>
      <c r="CB249" s="258"/>
      <c r="CC249" s="258"/>
      <c r="CD249" s="258"/>
      <c r="CE249" s="258"/>
      <c r="CF249" s="258"/>
      <c r="CG249" s="258"/>
      <c r="CH249" s="258"/>
      <c r="CI249" s="258"/>
      <c r="CJ249" s="258"/>
      <c r="CK249" s="258"/>
      <c r="CL249" s="258"/>
      <c r="CM249" s="258"/>
      <c r="CN249" s="258"/>
      <c r="CO249" s="258"/>
      <c r="CP249" s="258"/>
      <c r="CQ249" s="258"/>
      <c r="CR249" s="258"/>
      <c r="CS249" s="258"/>
      <c r="CT249" s="258"/>
      <c r="CU249" s="258"/>
      <c r="CV249" s="258"/>
      <c r="CW249" s="258"/>
      <c r="CX249" s="258"/>
    </row>
    <row r="250" spans="1:102" s="24" customFormat="1" ht="18">
      <c r="A250" s="13">
        <v>23</v>
      </c>
      <c r="B250" s="5" t="s">
        <v>1403</v>
      </c>
      <c r="C250" s="8"/>
      <c r="D250" s="8"/>
      <c r="E250" s="9"/>
      <c r="F250" s="2"/>
      <c r="G250" s="2"/>
      <c r="H250" s="3"/>
      <c r="I250" s="10">
        <v>500</v>
      </c>
      <c r="J250" s="10"/>
      <c r="K250" s="213">
        <f t="shared" si="148"/>
        <v>500</v>
      </c>
      <c r="L250" s="65">
        <v>0.03</v>
      </c>
      <c r="M250" s="65"/>
      <c r="N250" s="18">
        <f t="shared" ref="N250:N267" si="151">SUM(L250:M250)</f>
        <v>0.03</v>
      </c>
      <c r="O250" s="65">
        <v>0.03</v>
      </c>
      <c r="P250" s="65"/>
      <c r="Q250" s="18">
        <f t="shared" si="146"/>
        <v>0.03</v>
      </c>
      <c r="R250" s="65">
        <v>0.03</v>
      </c>
      <c r="S250" s="8">
        <v>0</v>
      </c>
      <c r="T250" s="107">
        <f t="shared" si="147"/>
        <v>0.03</v>
      </c>
      <c r="U250" s="8">
        <v>0.03</v>
      </c>
      <c r="V250" s="8"/>
      <c r="W250" s="107">
        <f t="shared" si="150"/>
        <v>0.03</v>
      </c>
      <c r="X250" s="258"/>
      <c r="Y250" s="258"/>
      <c r="Z250" s="258"/>
      <c r="AA250" s="258"/>
      <c r="AB250" s="258"/>
      <c r="AC250" s="258"/>
      <c r="AD250" s="258"/>
      <c r="AE250" s="258"/>
      <c r="AF250" s="258"/>
      <c r="AG250" s="258"/>
      <c r="AH250" s="258"/>
      <c r="AI250" s="258"/>
      <c r="AJ250" s="258"/>
      <c r="AK250" s="258"/>
      <c r="AL250" s="258"/>
      <c r="AM250" s="258"/>
      <c r="AN250" s="258"/>
      <c r="AO250" s="258"/>
      <c r="AP250" s="258"/>
      <c r="AQ250" s="258"/>
      <c r="AR250" s="258"/>
      <c r="AS250" s="258"/>
      <c r="AT250" s="258"/>
      <c r="AU250" s="258"/>
      <c r="AV250" s="258"/>
      <c r="AW250" s="258"/>
      <c r="AX250" s="258"/>
      <c r="AY250" s="258"/>
      <c r="AZ250" s="258"/>
      <c r="BA250" s="258"/>
      <c r="BB250" s="258"/>
      <c r="BC250" s="258"/>
      <c r="BD250" s="258"/>
      <c r="BE250" s="258"/>
      <c r="BF250" s="258"/>
      <c r="BG250" s="258"/>
      <c r="BH250" s="258"/>
      <c r="BI250" s="258"/>
      <c r="BJ250" s="258"/>
      <c r="BK250" s="258"/>
      <c r="BL250" s="258"/>
      <c r="BM250" s="258"/>
      <c r="BN250" s="258"/>
      <c r="BO250" s="258"/>
      <c r="BP250" s="258"/>
      <c r="BQ250" s="258"/>
      <c r="BR250" s="258"/>
      <c r="BS250" s="258"/>
      <c r="BT250" s="258"/>
      <c r="BU250" s="258"/>
      <c r="BV250" s="258"/>
      <c r="BW250" s="258"/>
      <c r="BX250" s="258"/>
      <c r="BY250" s="258"/>
      <c r="BZ250" s="258"/>
      <c r="CA250" s="258"/>
      <c r="CB250" s="258"/>
      <c r="CC250" s="258"/>
      <c r="CD250" s="258"/>
      <c r="CE250" s="258"/>
      <c r="CF250" s="258"/>
      <c r="CG250" s="258"/>
      <c r="CH250" s="258"/>
      <c r="CI250" s="258"/>
      <c r="CJ250" s="258"/>
      <c r="CK250" s="258"/>
      <c r="CL250" s="258"/>
      <c r="CM250" s="258"/>
      <c r="CN250" s="258"/>
      <c r="CO250" s="258"/>
      <c r="CP250" s="258"/>
      <c r="CQ250" s="258"/>
      <c r="CR250" s="258"/>
      <c r="CS250" s="258"/>
      <c r="CT250" s="258"/>
      <c r="CU250" s="258"/>
      <c r="CV250" s="258"/>
      <c r="CW250" s="258"/>
      <c r="CX250" s="258"/>
    </row>
    <row r="251" spans="1:102" s="24" customFormat="1" ht="18">
      <c r="A251" s="13">
        <v>24</v>
      </c>
      <c r="B251" s="5" t="s">
        <v>2193</v>
      </c>
      <c r="C251" s="8"/>
      <c r="D251" s="8"/>
      <c r="E251" s="9"/>
      <c r="F251" s="2"/>
      <c r="G251" s="2"/>
      <c r="H251" s="3"/>
      <c r="I251" s="10"/>
      <c r="J251" s="10"/>
      <c r="K251" s="213"/>
      <c r="L251" s="65"/>
      <c r="M251" s="65"/>
      <c r="N251" s="18"/>
      <c r="O251" s="65">
        <v>0</v>
      </c>
      <c r="P251" s="65">
        <v>0.12</v>
      </c>
      <c r="Q251" s="18">
        <f t="shared" si="146"/>
        <v>0.12</v>
      </c>
      <c r="R251" s="65">
        <v>0</v>
      </c>
      <c r="S251" s="8">
        <v>0.12</v>
      </c>
      <c r="T251" s="107">
        <f t="shared" si="147"/>
        <v>0.12</v>
      </c>
      <c r="U251" s="8"/>
      <c r="V251" s="8">
        <v>140</v>
      </c>
      <c r="W251" s="107">
        <f t="shared" si="150"/>
        <v>140</v>
      </c>
      <c r="X251" s="258"/>
      <c r="Y251" s="258"/>
      <c r="Z251" s="258"/>
      <c r="AA251" s="258"/>
      <c r="AB251" s="258"/>
      <c r="AC251" s="258"/>
      <c r="AD251" s="258"/>
      <c r="AE251" s="258"/>
      <c r="AF251" s="258"/>
      <c r="AG251" s="258"/>
      <c r="AH251" s="258"/>
      <c r="AI251" s="258"/>
      <c r="AJ251" s="258"/>
      <c r="AK251" s="258"/>
      <c r="AL251" s="258"/>
      <c r="AM251" s="258"/>
      <c r="AN251" s="258"/>
      <c r="AO251" s="258"/>
      <c r="AP251" s="258"/>
      <c r="AQ251" s="258"/>
      <c r="AR251" s="258"/>
      <c r="AS251" s="258"/>
      <c r="AT251" s="258"/>
      <c r="AU251" s="258"/>
      <c r="AV251" s="258"/>
      <c r="AW251" s="258"/>
      <c r="AX251" s="258"/>
      <c r="AY251" s="258"/>
      <c r="AZ251" s="258"/>
      <c r="BA251" s="258"/>
      <c r="BB251" s="258"/>
      <c r="BC251" s="258"/>
      <c r="BD251" s="258"/>
      <c r="BE251" s="258"/>
      <c r="BF251" s="258"/>
      <c r="BG251" s="258"/>
      <c r="BH251" s="258"/>
      <c r="BI251" s="258"/>
      <c r="BJ251" s="258"/>
      <c r="BK251" s="258"/>
      <c r="BL251" s="258"/>
      <c r="BM251" s="258"/>
      <c r="BN251" s="258"/>
      <c r="BO251" s="258"/>
      <c r="BP251" s="258"/>
      <c r="BQ251" s="258"/>
      <c r="BR251" s="258"/>
      <c r="BS251" s="258"/>
      <c r="BT251" s="258"/>
      <c r="BU251" s="258"/>
      <c r="BV251" s="258"/>
      <c r="BW251" s="258"/>
      <c r="BX251" s="258"/>
      <c r="BY251" s="258"/>
      <c r="BZ251" s="258"/>
      <c r="CA251" s="258"/>
      <c r="CB251" s="258"/>
      <c r="CC251" s="258"/>
      <c r="CD251" s="258"/>
      <c r="CE251" s="258"/>
      <c r="CF251" s="258"/>
      <c r="CG251" s="258"/>
      <c r="CH251" s="258"/>
      <c r="CI251" s="258"/>
      <c r="CJ251" s="258"/>
      <c r="CK251" s="258"/>
      <c r="CL251" s="258"/>
      <c r="CM251" s="258"/>
      <c r="CN251" s="258"/>
      <c r="CO251" s="258"/>
      <c r="CP251" s="258"/>
      <c r="CQ251" s="258"/>
      <c r="CR251" s="258"/>
      <c r="CS251" s="258"/>
      <c r="CT251" s="258"/>
      <c r="CU251" s="258"/>
      <c r="CV251" s="258"/>
      <c r="CW251" s="258"/>
      <c r="CX251" s="258"/>
    </row>
    <row r="252" spans="1:102" s="24" customFormat="1" ht="18">
      <c r="A252" s="13">
        <v>25</v>
      </c>
      <c r="B252" s="5" t="s">
        <v>2194</v>
      </c>
      <c r="C252" s="8"/>
      <c r="D252" s="8"/>
      <c r="E252" s="9"/>
      <c r="F252" s="2"/>
      <c r="G252" s="2"/>
      <c r="H252" s="3"/>
      <c r="I252" s="10"/>
      <c r="J252" s="10"/>
      <c r="K252" s="213"/>
      <c r="L252" s="65"/>
      <c r="M252" s="65"/>
      <c r="N252" s="18"/>
      <c r="O252" s="65">
        <v>20.010000000000002</v>
      </c>
      <c r="P252" s="65">
        <v>20.010000000000002</v>
      </c>
      <c r="Q252" s="18">
        <f t="shared" si="146"/>
        <v>40.020000000000003</v>
      </c>
      <c r="R252" s="65">
        <v>20.010000000000002</v>
      </c>
      <c r="S252" s="8">
        <v>20.010000000000002</v>
      </c>
      <c r="T252" s="107">
        <f t="shared" si="147"/>
        <v>40.020000000000003</v>
      </c>
      <c r="U252" s="8">
        <v>20</v>
      </c>
      <c r="V252" s="8">
        <v>20</v>
      </c>
      <c r="W252" s="107">
        <f t="shared" si="150"/>
        <v>40</v>
      </c>
      <c r="X252" s="258"/>
      <c r="Y252" s="258"/>
      <c r="Z252" s="258"/>
      <c r="AA252" s="258"/>
      <c r="AB252" s="258"/>
      <c r="AC252" s="258"/>
      <c r="AD252" s="258"/>
      <c r="AE252" s="258"/>
      <c r="AF252" s="258"/>
      <c r="AG252" s="258"/>
      <c r="AH252" s="258"/>
      <c r="AI252" s="258"/>
      <c r="AJ252" s="258"/>
      <c r="AK252" s="258"/>
      <c r="AL252" s="258"/>
      <c r="AM252" s="258"/>
      <c r="AN252" s="258"/>
      <c r="AO252" s="258"/>
      <c r="AP252" s="258"/>
      <c r="AQ252" s="258"/>
      <c r="AR252" s="258"/>
      <c r="AS252" s="258"/>
      <c r="AT252" s="258"/>
      <c r="AU252" s="258"/>
      <c r="AV252" s="258"/>
      <c r="AW252" s="258"/>
      <c r="AX252" s="258"/>
      <c r="AY252" s="258"/>
      <c r="AZ252" s="258"/>
      <c r="BA252" s="258"/>
      <c r="BB252" s="258"/>
      <c r="BC252" s="258"/>
      <c r="BD252" s="258"/>
      <c r="BE252" s="258"/>
      <c r="BF252" s="258"/>
      <c r="BG252" s="258"/>
      <c r="BH252" s="258"/>
      <c r="BI252" s="258"/>
      <c r="BJ252" s="258"/>
      <c r="BK252" s="258"/>
      <c r="BL252" s="258"/>
      <c r="BM252" s="258"/>
      <c r="BN252" s="258"/>
      <c r="BO252" s="258"/>
      <c r="BP252" s="258"/>
      <c r="BQ252" s="258"/>
      <c r="BR252" s="258"/>
      <c r="BS252" s="258"/>
      <c r="BT252" s="258"/>
      <c r="BU252" s="258"/>
      <c r="BV252" s="258"/>
      <c r="BW252" s="258"/>
      <c r="BX252" s="258"/>
      <c r="BY252" s="258"/>
      <c r="BZ252" s="258"/>
      <c r="CA252" s="258"/>
      <c r="CB252" s="258"/>
      <c r="CC252" s="258"/>
      <c r="CD252" s="258"/>
      <c r="CE252" s="258"/>
      <c r="CF252" s="258"/>
      <c r="CG252" s="258"/>
      <c r="CH252" s="258"/>
      <c r="CI252" s="258"/>
      <c r="CJ252" s="258"/>
      <c r="CK252" s="258"/>
      <c r="CL252" s="258"/>
      <c r="CM252" s="258"/>
      <c r="CN252" s="258"/>
      <c r="CO252" s="258"/>
      <c r="CP252" s="258"/>
      <c r="CQ252" s="258"/>
      <c r="CR252" s="258"/>
      <c r="CS252" s="258"/>
      <c r="CT252" s="258"/>
      <c r="CU252" s="258"/>
      <c r="CV252" s="258"/>
      <c r="CW252" s="258"/>
      <c r="CX252" s="258"/>
    </row>
    <row r="253" spans="1:102" ht="18">
      <c r="A253" s="13">
        <v>26</v>
      </c>
      <c r="B253" s="5" t="s">
        <v>1402</v>
      </c>
      <c r="C253" s="8">
        <v>234.9</v>
      </c>
      <c r="D253" s="8">
        <v>381.63</v>
      </c>
      <c r="E253" s="9">
        <f t="shared" si="143"/>
        <v>616.53</v>
      </c>
      <c r="F253" s="2">
        <v>167.74</v>
      </c>
      <c r="G253" s="2">
        <v>268.11</v>
      </c>
      <c r="H253" s="3">
        <f t="shared" si="145"/>
        <v>435.85</v>
      </c>
      <c r="I253" s="10">
        <v>742.82</v>
      </c>
      <c r="J253" s="10">
        <v>1130.73</v>
      </c>
      <c r="K253" s="213">
        <f t="shared" si="148"/>
        <v>1873.5500000000002</v>
      </c>
      <c r="L253" s="65">
        <v>1971.6</v>
      </c>
      <c r="M253" s="65">
        <v>3142.4</v>
      </c>
      <c r="N253" s="18">
        <f t="shared" si="151"/>
        <v>5114</v>
      </c>
      <c r="O253" s="65">
        <v>647.20000000000005</v>
      </c>
      <c r="P253" s="65">
        <v>1083.3</v>
      </c>
      <c r="Q253" s="18">
        <f t="shared" si="146"/>
        <v>1730.5</v>
      </c>
      <c r="R253" s="65">
        <v>647.20000000000005</v>
      </c>
      <c r="S253" s="8">
        <v>1083.3</v>
      </c>
      <c r="T253" s="107">
        <f t="shared" si="147"/>
        <v>1730.5</v>
      </c>
      <c r="U253" s="8">
        <v>2952.04</v>
      </c>
      <c r="V253" s="8">
        <v>4428.1000000000004</v>
      </c>
      <c r="W253" s="107">
        <f t="shared" si="150"/>
        <v>7380.14</v>
      </c>
    </row>
    <row r="254" spans="1:102" ht="18">
      <c r="A254" s="13">
        <v>27</v>
      </c>
      <c r="B254" s="5" t="s">
        <v>2199</v>
      </c>
      <c r="C254" s="8"/>
      <c r="D254" s="8"/>
      <c r="E254" s="9"/>
      <c r="F254" s="2"/>
      <c r="G254" s="2"/>
      <c r="H254" s="3"/>
      <c r="I254" s="10"/>
      <c r="J254" s="10"/>
      <c r="L254" s="65"/>
      <c r="M254" s="65"/>
      <c r="O254" s="65">
        <v>0</v>
      </c>
      <c r="P254" s="65">
        <v>44.44</v>
      </c>
      <c r="Q254" s="18">
        <f t="shared" si="146"/>
        <v>44.44</v>
      </c>
      <c r="R254" s="65">
        <v>0</v>
      </c>
      <c r="S254" s="8">
        <v>65.099999999999994</v>
      </c>
      <c r="T254" s="107">
        <f t="shared" si="147"/>
        <v>65.099999999999994</v>
      </c>
      <c r="U254" s="8"/>
      <c r="V254" s="8">
        <v>65.099999999999994</v>
      </c>
      <c r="W254" s="107">
        <f t="shared" si="150"/>
        <v>65.099999999999994</v>
      </c>
    </row>
    <row r="255" spans="1:102" ht="18">
      <c r="A255" s="13">
        <v>28</v>
      </c>
      <c r="B255" s="5" t="s">
        <v>2200</v>
      </c>
      <c r="C255" s="8"/>
      <c r="D255" s="8"/>
      <c r="E255" s="9"/>
      <c r="F255" s="2"/>
      <c r="G255" s="2"/>
      <c r="H255" s="3"/>
      <c r="I255" s="10"/>
      <c r="J255" s="10"/>
      <c r="L255" s="65"/>
      <c r="M255" s="65"/>
      <c r="O255" s="65">
        <v>0.15</v>
      </c>
      <c r="P255" s="65">
        <v>0.15</v>
      </c>
      <c r="Q255" s="18">
        <f t="shared" si="146"/>
        <v>0.3</v>
      </c>
      <c r="R255" s="65">
        <v>0.15</v>
      </c>
      <c r="S255" s="8">
        <v>0.15</v>
      </c>
      <c r="T255" s="107">
        <f t="shared" si="147"/>
        <v>0.3</v>
      </c>
      <c r="U255" s="8">
        <v>28.12</v>
      </c>
      <c r="V255" s="8">
        <v>42.12</v>
      </c>
      <c r="W255" s="107">
        <f t="shared" si="150"/>
        <v>70.239999999999995</v>
      </c>
    </row>
    <row r="256" spans="1:102" ht="18">
      <c r="A256" s="13">
        <v>29</v>
      </c>
      <c r="B256" s="5" t="s">
        <v>373</v>
      </c>
      <c r="C256" s="8">
        <v>100</v>
      </c>
      <c r="D256" s="8">
        <v>150</v>
      </c>
      <c r="E256" s="9">
        <f t="shared" si="143"/>
        <v>250</v>
      </c>
      <c r="F256" s="2">
        <v>26.88</v>
      </c>
      <c r="G256" s="2">
        <v>40.33</v>
      </c>
      <c r="H256" s="3">
        <f t="shared" si="145"/>
        <v>67.209999999999994</v>
      </c>
      <c r="I256" s="10">
        <v>1458</v>
      </c>
      <c r="J256" s="10">
        <v>1970</v>
      </c>
      <c r="K256" s="213">
        <f t="shared" si="148"/>
        <v>3428</v>
      </c>
      <c r="L256" s="65">
        <v>4000</v>
      </c>
      <c r="M256" s="65">
        <v>1000</v>
      </c>
      <c r="N256" s="18">
        <f t="shared" si="151"/>
        <v>5000</v>
      </c>
      <c r="O256" s="65">
        <v>630</v>
      </c>
      <c r="P256" s="65">
        <v>1015</v>
      </c>
      <c r="Q256" s="18">
        <f t="shared" si="146"/>
        <v>1645</v>
      </c>
      <c r="R256" s="65">
        <v>630</v>
      </c>
      <c r="S256" s="8">
        <v>1015</v>
      </c>
      <c r="T256" s="107">
        <f t="shared" si="147"/>
        <v>1645</v>
      </c>
      <c r="U256" s="8">
        <v>600</v>
      </c>
      <c r="V256" s="8">
        <v>899.64</v>
      </c>
      <c r="W256" s="107">
        <f t="shared" si="150"/>
        <v>1499.6399999999999</v>
      </c>
    </row>
    <row r="257" spans="1:102" ht="18">
      <c r="A257" s="13">
        <v>30</v>
      </c>
      <c r="B257" s="5" t="s">
        <v>2204</v>
      </c>
      <c r="C257" s="8"/>
      <c r="D257" s="8">
        <v>175.26</v>
      </c>
      <c r="E257" s="9">
        <f t="shared" si="143"/>
        <v>175.26</v>
      </c>
      <c r="F257" s="2">
        <v>0</v>
      </c>
      <c r="G257" s="2">
        <v>140</v>
      </c>
      <c r="H257" s="3">
        <f t="shared" si="145"/>
        <v>140</v>
      </c>
      <c r="I257" s="10">
        <v>0</v>
      </c>
      <c r="J257" s="10">
        <v>85</v>
      </c>
      <c r="K257" s="213">
        <f t="shared" si="148"/>
        <v>85</v>
      </c>
      <c r="L257" s="65"/>
      <c r="M257" s="65">
        <v>0.01</v>
      </c>
      <c r="N257" s="18">
        <f t="shared" si="151"/>
        <v>0.01</v>
      </c>
      <c r="O257" s="65">
        <v>0</v>
      </c>
      <c r="P257" s="65">
        <v>20</v>
      </c>
      <c r="Q257" s="18">
        <f t="shared" si="146"/>
        <v>20</v>
      </c>
      <c r="R257" s="65">
        <v>0</v>
      </c>
      <c r="S257" s="8">
        <v>20</v>
      </c>
      <c r="T257" s="107">
        <f t="shared" si="147"/>
        <v>20</v>
      </c>
      <c r="U257" s="8"/>
      <c r="V257" s="8">
        <v>1956.66</v>
      </c>
      <c r="W257" s="107">
        <f t="shared" si="150"/>
        <v>1956.66</v>
      </c>
    </row>
    <row r="258" spans="1:102" ht="18">
      <c r="A258" s="13">
        <v>31</v>
      </c>
      <c r="B258" s="5" t="s">
        <v>1921</v>
      </c>
      <c r="C258" s="8">
        <v>2000</v>
      </c>
      <c r="D258" s="8"/>
      <c r="E258" s="9">
        <f t="shared" si="143"/>
        <v>2000</v>
      </c>
      <c r="F258" s="2">
        <v>2000</v>
      </c>
      <c r="G258" s="2">
        <v>0</v>
      </c>
      <c r="H258" s="3">
        <f t="shared" si="145"/>
        <v>2000</v>
      </c>
      <c r="I258" s="10">
        <v>2000</v>
      </c>
      <c r="J258" s="10">
        <v>0</v>
      </c>
      <c r="K258" s="213">
        <f t="shared" si="148"/>
        <v>2000</v>
      </c>
      <c r="L258" s="65">
        <v>1500</v>
      </c>
      <c r="M258" s="65"/>
      <c r="N258" s="18">
        <f t="shared" si="151"/>
        <v>1500</v>
      </c>
      <c r="O258" s="65">
        <v>500</v>
      </c>
      <c r="P258" s="65">
        <v>0</v>
      </c>
      <c r="Q258" s="18">
        <f t="shared" si="146"/>
        <v>500</v>
      </c>
      <c r="R258" s="65">
        <v>1980</v>
      </c>
      <c r="S258" s="8">
        <v>0</v>
      </c>
      <c r="T258" s="107">
        <f t="shared" si="147"/>
        <v>1980</v>
      </c>
      <c r="U258" s="8">
        <v>500</v>
      </c>
      <c r="V258" s="8"/>
      <c r="W258" s="107">
        <f t="shared" si="150"/>
        <v>500</v>
      </c>
    </row>
    <row r="259" spans="1:102" ht="18">
      <c r="A259" s="13">
        <v>32</v>
      </c>
      <c r="B259" s="5" t="s">
        <v>374</v>
      </c>
      <c r="C259" s="8">
        <v>179.74</v>
      </c>
      <c r="D259" s="8">
        <v>238.41</v>
      </c>
      <c r="E259" s="9">
        <f t="shared" si="143"/>
        <v>418.15</v>
      </c>
      <c r="F259" s="2">
        <v>123.02</v>
      </c>
      <c r="G259" s="2">
        <v>184.52</v>
      </c>
      <c r="H259" s="3">
        <f t="shared" si="145"/>
        <v>307.54000000000002</v>
      </c>
      <c r="I259" s="10">
        <v>0.02</v>
      </c>
      <c r="J259" s="10">
        <v>0.23</v>
      </c>
      <c r="K259" s="213">
        <f t="shared" si="148"/>
        <v>0.25</v>
      </c>
      <c r="L259" s="65">
        <v>0.23</v>
      </c>
      <c r="M259" s="65">
        <v>0.23</v>
      </c>
      <c r="N259" s="18">
        <f t="shared" si="151"/>
        <v>0.46</v>
      </c>
      <c r="O259" s="65"/>
      <c r="P259" s="65"/>
      <c r="Q259" s="18">
        <f t="shared" si="146"/>
        <v>0</v>
      </c>
      <c r="R259" s="65">
        <v>0</v>
      </c>
      <c r="S259" s="8">
        <v>0</v>
      </c>
      <c r="T259" s="107">
        <f t="shared" si="147"/>
        <v>0</v>
      </c>
      <c r="U259" s="8"/>
      <c r="V259" s="8"/>
      <c r="W259" s="107"/>
    </row>
    <row r="260" spans="1:102" ht="18">
      <c r="A260" s="13">
        <v>33</v>
      </c>
      <c r="B260" s="5" t="s">
        <v>375</v>
      </c>
      <c r="C260" s="8"/>
      <c r="D260" s="8">
        <v>5</v>
      </c>
      <c r="E260" s="9">
        <f t="shared" si="143"/>
        <v>5</v>
      </c>
      <c r="F260" s="2">
        <v>0</v>
      </c>
      <c r="G260" s="2">
        <v>5</v>
      </c>
      <c r="H260" s="3">
        <f t="shared" si="145"/>
        <v>5</v>
      </c>
      <c r="I260" s="10">
        <v>0.01</v>
      </c>
      <c r="J260" s="10">
        <v>0.03</v>
      </c>
      <c r="K260" s="213">
        <f t="shared" si="148"/>
        <v>0.04</v>
      </c>
      <c r="L260" s="65">
        <v>0.04</v>
      </c>
      <c r="M260" s="65">
        <v>0.04</v>
      </c>
      <c r="N260" s="18">
        <f t="shared" si="151"/>
        <v>0.08</v>
      </c>
      <c r="O260" s="65"/>
      <c r="P260" s="65"/>
      <c r="Q260" s="18">
        <f t="shared" si="146"/>
        <v>0</v>
      </c>
      <c r="R260" s="65">
        <v>0</v>
      </c>
      <c r="S260" s="8">
        <v>0</v>
      </c>
      <c r="T260" s="107">
        <f t="shared" si="147"/>
        <v>0</v>
      </c>
      <c r="U260" s="8"/>
      <c r="V260" s="8"/>
      <c r="W260" s="107"/>
    </row>
    <row r="261" spans="1:102" ht="18">
      <c r="A261" s="13">
        <v>34</v>
      </c>
      <c r="B261" s="5" t="s">
        <v>376</v>
      </c>
      <c r="C261" s="8">
        <v>296.97000000000003</v>
      </c>
      <c r="D261" s="8">
        <v>445.46</v>
      </c>
      <c r="E261" s="9">
        <f t="shared" si="143"/>
        <v>742.43000000000006</v>
      </c>
      <c r="F261" s="2">
        <v>68.59</v>
      </c>
      <c r="G261" s="2">
        <v>102.89</v>
      </c>
      <c r="H261" s="3">
        <f t="shared" si="145"/>
        <v>171.48000000000002</v>
      </c>
      <c r="I261" s="10">
        <v>244.94</v>
      </c>
      <c r="J261" s="10">
        <v>367.39</v>
      </c>
      <c r="K261" s="213">
        <f t="shared" si="148"/>
        <v>612.32999999999993</v>
      </c>
      <c r="L261" s="65">
        <v>251.52</v>
      </c>
      <c r="M261" s="65">
        <v>276.51</v>
      </c>
      <c r="N261" s="18">
        <f t="shared" si="151"/>
        <v>528.03</v>
      </c>
      <c r="O261" s="65"/>
      <c r="P261" s="65"/>
      <c r="Q261" s="18">
        <f t="shared" si="146"/>
        <v>0</v>
      </c>
      <c r="R261" s="65">
        <v>0</v>
      </c>
      <c r="S261" s="8">
        <v>0</v>
      </c>
      <c r="T261" s="107">
        <f t="shared" si="147"/>
        <v>0</v>
      </c>
      <c r="U261" s="8"/>
      <c r="V261" s="8"/>
      <c r="W261" s="107"/>
    </row>
    <row r="262" spans="1:102" ht="18">
      <c r="A262" s="13">
        <v>35</v>
      </c>
      <c r="B262" s="5" t="s">
        <v>2458</v>
      </c>
      <c r="C262" s="8">
        <v>192.43</v>
      </c>
      <c r="D262" s="8">
        <v>261.58</v>
      </c>
      <c r="E262" s="9">
        <f t="shared" si="143"/>
        <v>454.01</v>
      </c>
      <c r="F262" s="2">
        <v>192.5</v>
      </c>
      <c r="G262" s="2">
        <v>231.5</v>
      </c>
      <c r="H262" s="3">
        <f t="shared" si="145"/>
        <v>424</v>
      </c>
      <c r="I262" s="10">
        <v>215.01</v>
      </c>
      <c r="J262" s="10">
        <v>267</v>
      </c>
      <c r="K262" s="213">
        <f t="shared" si="148"/>
        <v>482.01</v>
      </c>
      <c r="L262" s="65">
        <v>10000</v>
      </c>
      <c r="M262" s="65"/>
      <c r="N262" s="18">
        <f t="shared" si="151"/>
        <v>10000</v>
      </c>
      <c r="O262" s="65">
        <v>244.43</v>
      </c>
      <c r="P262" s="65">
        <v>241.92</v>
      </c>
      <c r="Q262" s="18">
        <f t="shared" si="146"/>
        <v>486.35</v>
      </c>
      <c r="R262" s="65">
        <v>244.43</v>
      </c>
      <c r="S262" s="8">
        <v>241.92</v>
      </c>
      <c r="T262" s="107">
        <f t="shared" si="147"/>
        <v>486.35</v>
      </c>
      <c r="U262" s="8">
        <v>261.16000000000003</v>
      </c>
      <c r="V262" s="8">
        <v>256.14999999999998</v>
      </c>
      <c r="W262" s="107">
        <f>SUM(U262:V262)</f>
        <v>517.30999999999995</v>
      </c>
    </row>
    <row r="263" spans="1:102" ht="18">
      <c r="A263" s="13">
        <v>36</v>
      </c>
      <c r="B263" s="5" t="s">
        <v>2201</v>
      </c>
      <c r="C263" s="8"/>
      <c r="D263" s="8"/>
      <c r="E263" s="9"/>
      <c r="F263" s="2"/>
      <c r="G263" s="2"/>
      <c r="H263" s="3"/>
      <c r="I263" s="10"/>
      <c r="J263" s="10"/>
      <c r="L263" s="65"/>
      <c r="M263" s="65"/>
      <c r="O263" s="65">
        <v>1000</v>
      </c>
      <c r="P263" s="65">
        <v>0</v>
      </c>
      <c r="Q263" s="18">
        <f t="shared" si="146"/>
        <v>1000</v>
      </c>
      <c r="R263" s="65">
        <v>0.03</v>
      </c>
      <c r="S263" s="8">
        <v>0</v>
      </c>
      <c r="T263" s="107">
        <f t="shared" si="147"/>
        <v>0.03</v>
      </c>
      <c r="U263" s="8"/>
      <c r="V263" s="8"/>
      <c r="W263" s="107"/>
    </row>
    <row r="264" spans="1:102" ht="18">
      <c r="A264" s="13">
        <v>37</v>
      </c>
      <c r="B264" s="5" t="s">
        <v>377</v>
      </c>
      <c r="C264" s="8">
        <v>4131</v>
      </c>
      <c r="D264" s="8"/>
      <c r="E264" s="9">
        <f t="shared" si="143"/>
        <v>4131</v>
      </c>
      <c r="F264" s="2">
        <v>4114.51</v>
      </c>
      <c r="G264" s="2">
        <v>0</v>
      </c>
      <c r="H264" s="3">
        <f t="shared" si="145"/>
        <v>4114.51</v>
      </c>
      <c r="I264" s="10">
        <v>5156.51</v>
      </c>
      <c r="J264" s="10"/>
      <c r="K264" s="213">
        <f t="shared" si="148"/>
        <v>5156.51</v>
      </c>
      <c r="L264" s="65">
        <v>5190.51</v>
      </c>
      <c r="M264" s="65"/>
      <c r="N264" s="18">
        <f t="shared" si="151"/>
        <v>5190.51</v>
      </c>
      <c r="O264" s="65">
        <v>6293.51</v>
      </c>
      <c r="P264" s="65"/>
      <c r="Q264" s="18">
        <f t="shared" si="146"/>
        <v>6293.51</v>
      </c>
      <c r="R264" s="65">
        <v>6299.51</v>
      </c>
      <c r="S264" s="8">
        <v>0</v>
      </c>
      <c r="T264" s="107">
        <f t="shared" si="147"/>
        <v>6299.51</v>
      </c>
      <c r="U264" s="8">
        <v>9353.51</v>
      </c>
      <c r="V264" s="8"/>
      <c r="W264" s="107">
        <f>SUM(U264:V264)</f>
        <v>9353.51</v>
      </c>
    </row>
    <row r="265" spans="1:102" ht="18">
      <c r="A265" s="13">
        <v>38</v>
      </c>
      <c r="B265" s="5" t="s">
        <v>2357</v>
      </c>
      <c r="C265" s="8"/>
      <c r="D265" s="8"/>
      <c r="E265" s="9"/>
      <c r="F265" s="2"/>
      <c r="G265" s="2"/>
      <c r="H265" s="3"/>
      <c r="I265" s="10"/>
      <c r="J265" s="10"/>
      <c r="L265" s="65"/>
      <c r="M265" s="65"/>
      <c r="O265" s="65"/>
      <c r="P265" s="65"/>
      <c r="Q265" s="18"/>
      <c r="R265" s="65">
        <v>100</v>
      </c>
      <c r="S265" s="8">
        <v>0</v>
      </c>
      <c r="T265" s="107">
        <f t="shared" si="147"/>
        <v>100</v>
      </c>
      <c r="U265" s="8">
        <v>100</v>
      </c>
      <c r="V265" s="8"/>
      <c r="W265" s="107">
        <f>SUM(U265:V265)</f>
        <v>100</v>
      </c>
    </row>
    <row r="266" spans="1:102" ht="18">
      <c r="A266" s="13">
        <v>39</v>
      </c>
      <c r="B266" s="5" t="s">
        <v>2358</v>
      </c>
      <c r="C266" s="8"/>
      <c r="D266" s="8"/>
      <c r="E266" s="9"/>
      <c r="F266" s="2"/>
      <c r="G266" s="2"/>
      <c r="H266" s="3"/>
      <c r="I266" s="10"/>
      <c r="J266" s="10"/>
      <c r="L266" s="65"/>
      <c r="M266" s="65"/>
      <c r="O266" s="65"/>
      <c r="P266" s="65"/>
      <c r="Q266" s="18"/>
      <c r="R266" s="65">
        <v>7499.97</v>
      </c>
      <c r="S266" s="8">
        <v>0</v>
      </c>
      <c r="T266" s="107">
        <f t="shared" si="147"/>
        <v>7499.97</v>
      </c>
      <c r="U266" s="8">
        <v>10000</v>
      </c>
      <c r="V266" s="8"/>
      <c r="W266" s="107">
        <f>SUM(U266:V266)</f>
        <v>10000</v>
      </c>
    </row>
    <row r="267" spans="1:102" ht="18">
      <c r="A267" s="13">
        <v>40</v>
      </c>
      <c r="B267" s="5" t="s">
        <v>1962</v>
      </c>
      <c r="C267" s="8"/>
      <c r="D267" s="8"/>
      <c r="F267" s="2">
        <v>8000</v>
      </c>
      <c r="G267" s="2">
        <v>0</v>
      </c>
      <c r="H267" s="3">
        <f t="shared" si="145"/>
        <v>8000</v>
      </c>
      <c r="I267" s="10">
        <v>3000</v>
      </c>
      <c r="J267" s="10"/>
      <c r="K267" s="213">
        <f t="shared" si="148"/>
        <v>3000</v>
      </c>
      <c r="L267" s="65">
        <v>3000</v>
      </c>
      <c r="M267" s="65"/>
      <c r="N267" s="18">
        <f t="shared" si="151"/>
        <v>3000</v>
      </c>
      <c r="O267" s="65">
        <v>1000</v>
      </c>
      <c r="P267" s="65"/>
      <c r="Q267" s="18">
        <f t="shared" si="146"/>
        <v>1000</v>
      </c>
      <c r="R267" s="65">
        <v>1000</v>
      </c>
      <c r="S267" s="8">
        <v>0</v>
      </c>
      <c r="T267" s="107">
        <f t="shared" si="147"/>
        <v>1000</v>
      </c>
      <c r="U267" s="8"/>
      <c r="V267" s="8"/>
      <c r="W267" s="107"/>
    </row>
    <row r="268" spans="1:102" ht="18">
      <c r="A268" s="13">
        <v>41</v>
      </c>
      <c r="B268" s="5" t="s">
        <v>2202</v>
      </c>
      <c r="C268" s="8"/>
      <c r="D268" s="8"/>
      <c r="F268" s="2"/>
      <c r="G268" s="2"/>
      <c r="H268" s="3"/>
      <c r="I268" s="59"/>
      <c r="J268" s="59"/>
      <c r="L268" s="65"/>
      <c r="M268" s="65"/>
      <c r="O268" s="65">
        <v>0.09</v>
      </c>
      <c r="P268" s="65"/>
      <c r="Q268" s="18">
        <f t="shared" si="146"/>
        <v>0.09</v>
      </c>
      <c r="R268" s="65">
        <v>0.09</v>
      </c>
      <c r="S268" s="8">
        <v>0</v>
      </c>
      <c r="T268" s="107">
        <f t="shared" si="147"/>
        <v>0.09</v>
      </c>
      <c r="U268" s="8">
        <v>0.09</v>
      </c>
      <c r="V268" s="8"/>
      <c r="W268" s="107">
        <f>SUM(U268:V268)</f>
        <v>0.09</v>
      </c>
    </row>
    <row r="269" spans="1:102" ht="18">
      <c r="A269" s="13">
        <v>42</v>
      </c>
      <c r="B269" s="5" t="s">
        <v>2203</v>
      </c>
      <c r="C269" s="8"/>
      <c r="D269" s="8"/>
      <c r="F269" s="2"/>
      <c r="G269" s="2"/>
      <c r="H269" s="3"/>
      <c r="I269" s="59"/>
      <c r="J269" s="59"/>
      <c r="L269" s="65"/>
      <c r="M269" s="65"/>
      <c r="O269" s="65">
        <v>0.12</v>
      </c>
      <c r="P269" s="65"/>
      <c r="Q269" s="18">
        <f t="shared" si="146"/>
        <v>0.12</v>
      </c>
      <c r="R269" s="65">
        <v>0.12</v>
      </c>
      <c r="S269" s="8">
        <v>0</v>
      </c>
      <c r="T269" s="107">
        <f t="shared" si="147"/>
        <v>0.12</v>
      </c>
      <c r="U269" s="8">
        <v>300</v>
      </c>
      <c r="V269" s="8"/>
      <c r="W269" s="107">
        <f>SUM(U269:V269)</f>
        <v>300</v>
      </c>
    </row>
    <row r="270" spans="1:102" s="155" customFormat="1" ht="18">
      <c r="A270" s="152"/>
      <c r="B270" s="145" t="s">
        <v>26</v>
      </c>
      <c r="C270" s="148">
        <f t="shared" ref="C270:N270" si="152">SUM(C228:C267)</f>
        <v>28631.710000000003</v>
      </c>
      <c r="D270" s="148">
        <f t="shared" si="152"/>
        <v>1798.3</v>
      </c>
      <c r="E270" s="148">
        <f t="shared" si="152"/>
        <v>30430.01</v>
      </c>
      <c r="F270" s="148">
        <f t="shared" si="152"/>
        <v>41784.240000000005</v>
      </c>
      <c r="G270" s="148">
        <f t="shared" si="152"/>
        <v>1150.0099999999998</v>
      </c>
      <c r="H270" s="165">
        <f t="shared" si="152"/>
        <v>42934.25</v>
      </c>
      <c r="I270" s="165">
        <f t="shared" si="152"/>
        <v>49141.33</v>
      </c>
      <c r="J270" s="165">
        <f t="shared" si="152"/>
        <v>7836.2699999999995</v>
      </c>
      <c r="K270" s="165">
        <f t="shared" si="152"/>
        <v>56977.600000000013</v>
      </c>
      <c r="L270" s="147">
        <f t="shared" si="152"/>
        <v>72201.819999999992</v>
      </c>
      <c r="M270" s="147">
        <f t="shared" si="152"/>
        <v>8518.4700000000012</v>
      </c>
      <c r="N270" s="153">
        <f t="shared" si="152"/>
        <v>80720.289999999994</v>
      </c>
      <c r="O270" s="147">
        <f>SUM(O229:O269)</f>
        <v>65638.649999999994</v>
      </c>
      <c r="P270" s="147">
        <f t="shared" ref="P270:Q270" si="153">SUM(P229:P269)</f>
        <v>9105.91</v>
      </c>
      <c r="Q270" s="147">
        <f t="shared" si="153"/>
        <v>74744.56</v>
      </c>
      <c r="R270" s="147">
        <f>SUM(R229:R269)</f>
        <v>74084.87999999999</v>
      </c>
      <c r="S270" s="148">
        <f t="shared" ref="S270:T270" si="154">SUM(S229:S269)</f>
        <v>9126.5700000000015</v>
      </c>
      <c r="T270" s="148">
        <f t="shared" si="154"/>
        <v>83211.45</v>
      </c>
      <c r="U270" s="148">
        <f>SUM(U229:U269)</f>
        <v>102780.71999999997</v>
      </c>
      <c r="V270" s="148">
        <f>SUM(V229:V269)</f>
        <v>19466.770000000004</v>
      </c>
      <c r="W270" s="148">
        <f>SUM(U270:V270)</f>
        <v>122247.48999999998</v>
      </c>
      <c r="X270" s="257"/>
      <c r="Y270" s="257"/>
      <c r="Z270" s="257"/>
      <c r="AA270" s="257"/>
      <c r="AB270" s="257"/>
      <c r="AC270" s="257"/>
      <c r="AD270" s="257"/>
      <c r="AE270" s="257"/>
      <c r="AF270" s="257"/>
      <c r="AG270" s="257"/>
      <c r="AH270" s="257"/>
      <c r="AI270" s="257"/>
      <c r="AJ270" s="257"/>
      <c r="AK270" s="257"/>
      <c r="AL270" s="257"/>
      <c r="AM270" s="257"/>
      <c r="AN270" s="257"/>
      <c r="AO270" s="257"/>
      <c r="AP270" s="257"/>
      <c r="AQ270" s="257"/>
      <c r="AR270" s="257"/>
      <c r="AS270" s="257"/>
      <c r="AT270" s="257"/>
      <c r="AU270" s="257"/>
      <c r="AV270" s="257"/>
      <c r="AW270" s="257"/>
      <c r="AX270" s="257"/>
      <c r="AY270" s="257"/>
      <c r="AZ270" s="257"/>
      <c r="BA270" s="257"/>
      <c r="BB270" s="257"/>
      <c r="BC270" s="257"/>
      <c r="BD270" s="257"/>
      <c r="BE270" s="257"/>
      <c r="BF270" s="257"/>
      <c r="BG270" s="257"/>
      <c r="BH270" s="257"/>
      <c r="BI270" s="257"/>
      <c r="BJ270" s="257"/>
      <c r="BK270" s="257"/>
      <c r="BL270" s="257"/>
      <c r="BM270" s="257"/>
      <c r="BN270" s="257"/>
      <c r="BO270" s="257"/>
      <c r="BP270" s="257"/>
      <c r="BQ270" s="257"/>
      <c r="BR270" s="257"/>
      <c r="BS270" s="257"/>
      <c r="BT270" s="257"/>
      <c r="BU270" s="257"/>
      <c r="BV270" s="257"/>
      <c r="BW270" s="257"/>
      <c r="BX270" s="257"/>
      <c r="BY270" s="257"/>
      <c r="BZ270" s="257"/>
      <c r="CA270" s="257"/>
      <c r="CB270" s="257"/>
      <c r="CC270" s="257"/>
      <c r="CD270" s="257"/>
      <c r="CE270" s="257"/>
      <c r="CF270" s="257"/>
      <c r="CG270" s="257"/>
      <c r="CH270" s="257"/>
      <c r="CI270" s="257"/>
      <c r="CJ270" s="257"/>
      <c r="CK270" s="257"/>
      <c r="CL270" s="257"/>
      <c r="CM270" s="257"/>
      <c r="CN270" s="257"/>
      <c r="CO270" s="257"/>
      <c r="CP270" s="257"/>
      <c r="CQ270" s="257"/>
      <c r="CR270" s="257"/>
      <c r="CS270" s="257"/>
      <c r="CT270" s="257"/>
      <c r="CU270" s="257"/>
      <c r="CV270" s="257"/>
      <c r="CW270" s="257"/>
      <c r="CX270" s="257"/>
    </row>
    <row r="271" spans="1:102" s="24" customFormat="1" ht="18">
      <c r="A271" s="17">
        <v>10</v>
      </c>
      <c r="B271" s="7" t="s">
        <v>272</v>
      </c>
      <c r="C271" s="9"/>
      <c r="D271" s="9"/>
      <c r="E271" s="9"/>
      <c r="F271" s="6"/>
      <c r="G271" s="6"/>
      <c r="H271" s="3"/>
      <c r="I271" s="18"/>
      <c r="J271" s="18"/>
      <c r="K271" s="213"/>
      <c r="L271" s="67"/>
      <c r="M271" s="67"/>
      <c r="N271" s="18"/>
      <c r="O271" s="67"/>
      <c r="P271" s="67"/>
      <c r="Q271" s="18"/>
      <c r="R271" s="67"/>
      <c r="S271" s="9"/>
      <c r="T271" s="107"/>
      <c r="U271" s="8"/>
      <c r="V271" s="8"/>
      <c r="W271" s="107"/>
      <c r="X271" s="258"/>
      <c r="Y271" s="258"/>
      <c r="Z271" s="258"/>
      <c r="AA271" s="258"/>
      <c r="AB271" s="258"/>
      <c r="AC271" s="258"/>
      <c r="AD271" s="258"/>
      <c r="AE271" s="258"/>
      <c r="AF271" s="258"/>
      <c r="AG271" s="258"/>
      <c r="AH271" s="258"/>
      <c r="AI271" s="258"/>
      <c r="AJ271" s="258"/>
      <c r="AK271" s="258"/>
      <c r="AL271" s="258"/>
      <c r="AM271" s="258"/>
      <c r="AN271" s="258"/>
      <c r="AO271" s="258"/>
      <c r="AP271" s="258"/>
      <c r="AQ271" s="258"/>
      <c r="AR271" s="258"/>
      <c r="AS271" s="258"/>
      <c r="AT271" s="258"/>
      <c r="AU271" s="258"/>
      <c r="AV271" s="258"/>
      <c r="AW271" s="258"/>
      <c r="AX271" s="258"/>
      <c r="AY271" s="258"/>
      <c r="AZ271" s="258"/>
      <c r="BA271" s="258"/>
      <c r="BB271" s="258"/>
      <c r="BC271" s="258"/>
      <c r="BD271" s="258"/>
      <c r="BE271" s="258"/>
      <c r="BF271" s="258"/>
      <c r="BG271" s="258"/>
      <c r="BH271" s="258"/>
      <c r="BI271" s="258"/>
      <c r="BJ271" s="258"/>
      <c r="BK271" s="258"/>
      <c r="BL271" s="258"/>
      <c r="BM271" s="258"/>
      <c r="BN271" s="258"/>
      <c r="BO271" s="258"/>
      <c r="BP271" s="258"/>
      <c r="BQ271" s="258"/>
      <c r="BR271" s="258"/>
      <c r="BS271" s="258"/>
      <c r="BT271" s="258"/>
      <c r="BU271" s="258"/>
      <c r="BV271" s="258"/>
      <c r="BW271" s="258"/>
      <c r="BX271" s="258"/>
      <c r="BY271" s="258"/>
      <c r="BZ271" s="258"/>
      <c r="CA271" s="258"/>
      <c r="CB271" s="258"/>
      <c r="CC271" s="258"/>
      <c r="CD271" s="258"/>
      <c r="CE271" s="258"/>
      <c r="CF271" s="258"/>
      <c r="CG271" s="258"/>
      <c r="CH271" s="258"/>
      <c r="CI271" s="258"/>
      <c r="CJ271" s="258"/>
      <c r="CK271" s="258"/>
      <c r="CL271" s="258"/>
      <c r="CM271" s="258"/>
      <c r="CN271" s="258"/>
      <c r="CO271" s="258"/>
      <c r="CP271" s="258"/>
      <c r="CQ271" s="258"/>
      <c r="CR271" s="258"/>
      <c r="CS271" s="258"/>
      <c r="CT271" s="258"/>
      <c r="CU271" s="258"/>
      <c r="CV271" s="258"/>
      <c r="CW271" s="258"/>
      <c r="CX271" s="258"/>
    </row>
    <row r="272" spans="1:102" ht="18">
      <c r="A272" s="13">
        <v>1</v>
      </c>
      <c r="B272" s="5" t="s">
        <v>378</v>
      </c>
      <c r="C272" s="9">
        <v>115.4</v>
      </c>
      <c r="D272" s="8">
        <v>209.65</v>
      </c>
      <c r="E272" s="9">
        <f t="shared" ref="E272:E280" si="155">SUM(C272:D272)</f>
        <v>325.05</v>
      </c>
      <c r="F272" s="2">
        <v>93.15</v>
      </c>
      <c r="G272" s="2">
        <v>112.71</v>
      </c>
      <c r="H272" s="3">
        <f>F272+G272</f>
        <v>205.86</v>
      </c>
      <c r="I272" s="10">
        <v>170.04</v>
      </c>
      <c r="J272" s="10">
        <v>284.75</v>
      </c>
      <c r="K272" s="213">
        <f>SUM(I272:J272)</f>
        <v>454.78999999999996</v>
      </c>
      <c r="L272" s="70">
        <v>18.07</v>
      </c>
      <c r="M272" s="70">
        <v>7.0000000000000007E-2</v>
      </c>
      <c r="N272" s="18">
        <f>SUM(L272:M272)</f>
        <v>18.14</v>
      </c>
      <c r="O272" s="75">
        <v>0.02</v>
      </c>
      <c r="P272" s="70"/>
      <c r="Q272" s="18">
        <f>SUM(O272:P272)</f>
        <v>0.02</v>
      </c>
      <c r="R272" s="75">
        <v>0.02</v>
      </c>
      <c r="S272" s="98">
        <v>0</v>
      </c>
      <c r="T272" s="107">
        <f>SUM(R272:S272)</f>
        <v>0.02</v>
      </c>
      <c r="U272" s="8">
        <v>30</v>
      </c>
      <c r="V272" s="8"/>
      <c r="W272" s="272">
        <f>SUM(U272:V272)</f>
        <v>30</v>
      </c>
    </row>
    <row r="273" spans="1:102" ht="18">
      <c r="A273" s="13">
        <v>2</v>
      </c>
      <c r="B273" s="5" t="s">
        <v>379</v>
      </c>
      <c r="C273" s="8">
        <v>114.04</v>
      </c>
      <c r="D273" s="8">
        <v>0</v>
      </c>
      <c r="E273" s="9">
        <f t="shared" si="155"/>
        <v>114.04</v>
      </c>
      <c r="F273" s="2">
        <v>106.85</v>
      </c>
      <c r="G273" s="2">
        <v>0</v>
      </c>
      <c r="H273" s="3">
        <f t="shared" ref="H273:H280" si="156">F273+G273</f>
        <v>106.85</v>
      </c>
      <c r="I273" s="10">
        <v>208.03</v>
      </c>
      <c r="J273" s="10"/>
      <c r="K273" s="213">
        <f t="shared" ref="K273:K280" si="157">SUM(I273:J273)</f>
        <v>208.03</v>
      </c>
      <c r="L273" s="68">
        <v>343.11</v>
      </c>
      <c r="M273" s="69"/>
      <c r="N273" s="18">
        <f t="shared" ref="N273:N280" si="158">SUM(L273:M273)</f>
        <v>343.11</v>
      </c>
      <c r="O273" s="76">
        <v>258.83999999999997</v>
      </c>
      <c r="P273" s="69"/>
      <c r="Q273" s="18">
        <f t="shared" ref="Q273:Q280" si="159">SUM(O273:P273)</f>
        <v>258.83999999999997</v>
      </c>
      <c r="R273" s="76">
        <v>259.83999999999997</v>
      </c>
      <c r="S273" s="100">
        <v>0</v>
      </c>
      <c r="T273" s="107">
        <f t="shared" ref="T273:T280" si="160">SUM(R273:S273)</f>
        <v>259.83999999999997</v>
      </c>
      <c r="U273" s="8">
        <v>383.64</v>
      </c>
      <c r="V273" s="8"/>
      <c r="W273" s="107">
        <f>SUM(U273:V273)</f>
        <v>383.64</v>
      </c>
    </row>
    <row r="274" spans="1:102" ht="18">
      <c r="A274" s="13">
        <v>3</v>
      </c>
      <c r="B274" s="5" t="s">
        <v>380</v>
      </c>
      <c r="C274" s="8">
        <v>0.2</v>
      </c>
      <c r="D274" s="8">
        <v>0</v>
      </c>
      <c r="E274" s="9">
        <f t="shared" si="155"/>
        <v>0.2</v>
      </c>
      <c r="F274" s="2">
        <v>0.21</v>
      </c>
      <c r="G274" s="2">
        <v>0</v>
      </c>
      <c r="H274" s="3">
        <f t="shared" si="156"/>
        <v>0.21</v>
      </c>
      <c r="I274" s="10">
        <v>0.21</v>
      </c>
      <c r="J274" s="10"/>
      <c r="K274" s="213">
        <f t="shared" si="157"/>
        <v>0.21</v>
      </c>
      <c r="L274" s="70">
        <v>0.3</v>
      </c>
      <c r="M274" s="69"/>
      <c r="N274" s="18">
        <f t="shared" si="158"/>
        <v>0.3</v>
      </c>
      <c r="O274" s="75">
        <v>0.3</v>
      </c>
      <c r="P274" s="69"/>
      <c r="Q274" s="18">
        <f t="shared" si="159"/>
        <v>0.3</v>
      </c>
      <c r="R274" s="75">
        <v>0.3</v>
      </c>
      <c r="S274" s="100">
        <v>0</v>
      </c>
      <c r="T274" s="107">
        <f t="shared" si="160"/>
        <v>0.3</v>
      </c>
      <c r="U274" s="8">
        <v>0.3</v>
      </c>
      <c r="V274" s="8"/>
      <c r="W274" s="107">
        <f>SUM(U274:V274)</f>
        <v>0.3</v>
      </c>
    </row>
    <row r="275" spans="1:102" ht="18">
      <c r="A275" s="13">
        <v>4</v>
      </c>
      <c r="B275" s="5" t="s">
        <v>2459</v>
      </c>
      <c r="C275" s="8">
        <v>0</v>
      </c>
      <c r="D275" s="8">
        <v>40</v>
      </c>
      <c r="E275" s="9">
        <f t="shared" si="155"/>
        <v>40</v>
      </c>
      <c r="F275" s="2">
        <v>0</v>
      </c>
      <c r="G275" s="2">
        <v>0.05</v>
      </c>
      <c r="H275" s="3">
        <f t="shared" si="156"/>
        <v>0.05</v>
      </c>
      <c r="I275" s="10">
        <v>1</v>
      </c>
      <c r="J275" s="10"/>
      <c r="K275" s="213">
        <f t="shared" si="157"/>
        <v>1</v>
      </c>
      <c r="L275" s="70">
        <v>0.01</v>
      </c>
      <c r="M275" s="69"/>
      <c r="N275" s="18">
        <f t="shared" si="158"/>
        <v>0.01</v>
      </c>
      <c r="O275" s="75"/>
      <c r="P275" s="69"/>
      <c r="Q275" s="18">
        <f t="shared" si="159"/>
        <v>0</v>
      </c>
      <c r="R275" s="75">
        <v>0</v>
      </c>
      <c r="S275" s="100">
        <v>0</v>
      </c>
      <c r="T275" s="107">
        <f t="shared" si="160"/>
        <v>0</v>
      </c>
      <c r="U275" s="9"/>
      <c r="V275" s="9"/>
      <c r="W275" s="107">
        <f>SUM(U276:V276)</f>
        <v>0.5</v>
      </c>
    </row>
    <row r="276" spans="1:102" ht="18">
      <c r="A276" s="13">
        <v>5</v>
      </c>
      <c r="B276" s="5" t="s">
        <v>381</v>
      </c>
      <c r="C276" s="8">
        <v>1</v>
      </c>
      <c r="D276" s="8">
        <v>0</v>
      </c>
      <c r="E276" s="9">
        <f t="shared" si="155"/>
        <v>1</v>
      </c>
      <c r="F276" s="2">
        <v>1</v>
      </c>
      <c r="G276" s="2">
        <v>0</v>
      </c>
      <c r="H276" s="3">
        <f t="shared" si="156"/>
        <v>1</v>
      </c>
      <c r="I276" s="10">
        <v>0.01</v>
      </c>
      <c r="J276" s="10"/>
      <c r="K276" s="213">
        <f t="shared" si="157"/>
        <v>0.01</v>
      </c>
      <c r="L276" s="70">
        <v>0.01</v>
      </c>
      <c r="M276" s="69"/>
      <c r="N276" s="18">
        <f t="shared" si="158"/>
        <v>0.01</v>
      </c>
      <c r="O276" s="75">
        <v>0.01</v>
      </c>
      <c r="P276" s="69"/>
      <c r="Q276" s="18">
        <f t="shared" si="159"/>
        <v>0.01</v>
      </c>
      <c r="R276" s="75">
        <v>0.01</v>
      </c>
      <c r="S276" s="100">
        <v>0</v>
      </c>
      <c r="T276" s="107">
        <f t="shared" si="160"/>
        <v>0.01</v>
      </c>
      <c r="U276" s="9">
        <v>0.5</v>
      </c>
      <c r="V276" s="9"/>
      <c r="W276" s="107">
        <f>SUM(U277:V277)</f>
        <v>50</v>
      </c>
    </row>
    <row r="277" spans="1:102" ht="18">
      <c r="A277" s="13">
        <v>6</v>
      </c>
      <c r="B277" s="5" t="s">
        <v>2336</v>
      </c>
      <c r="C277" s="8"/>
      <c r="D277" s="8"/>
      <c r="E277" s="9"/>
      <c r="F277" s="2"/>
      <c r="G277" s="2"/>
      <c r="H277" s="3"/>
      <c r="I277" s="10"/>
      <c r="J277" s="10"/>
      <c r="L277" s="70"/>
      <c r="M277" s="69"/>
      <c r="O277" s="75">
        <v>0.01</v>
      </c>
      <c r="P277" s="69"/>
      <c r="Q277" s="18">
        <f t="shared" si="159"/>
        <v>0.01</v>
      </c>
      <c r="R277" s="75">
        <v>0.01</v>
      </c>
      <c r="S277" s="100">
        <v>0</v>
      </c>
      <c r="T277" s="107">
        <f t="shared" si="160"/>
        <v>0.01</v>
      </c>
      <c r="U277" s="9">
        <v>50</v>
      </c>
      <c r="V277" s="9"/>
      <c r="W277" s="272">
        <f>SUM(U278:V278)</f>
        <v>10</v>
      </c>
    </row>
    <row r="278" spans="1:102" ht="18">
      <c r="A278" s="13">
        <v>6</v>
      </c>
      <c r="B278" s="5" t="s">
        <v>382</v>
      </c>
      <c r="C278" s="8">
        <v>9.25</v>
      </c>
      <c r="D278" s="8">
        <v>0</v>
      </c>
      <c r="E278" s="9">
        <f t="shared" si="155"/>
        <v>9.25</v>
      </c>
      <c r="F278" s="2">
        <v>9.75</v>
      </c>
      <c r="G278" s="2">
        <v>0</v>
      </c>
      <c r="H278" s="3">
        <f t="shared" si="156"/>
        <v>9.75</v>
      </c>
      <c r="I278" s="10">
        <v>9.75</v>
      </c>
      <c r="J278" s="10"/>
      <c r="K278" s="213">
        <f t="shared" si="157"/>
        <v>9.75</v>
      </c>
      <c r="L278" s="70">
        <v>9.75</v>
      </c>
      <c r="M278" s="69"/>
      <c r="N278" s="18">
        <f t="shared" si="158"/>
        <v>9.75</v>
      </c>
      <c r="O278" s="75">
        <v>10</v>
      </c>
      <c r="P278" s="69"/>
      <c r="Q278" s="18">
        <f t="shared" si="159"/>
        <v>10</v>
      </c>
      <c r="R278" s="75">
        <v>10</v>
      </c>
      <c r="S278" s="100">
        <v>0</v>
      </c>
      <c r="T278" s="107">
        <f t="shared" si="160"/>
        <v>10</v>
      </c>
      <c r="U278" s="99">
        <v>10</v>
      </c>
      <c r="V278" s="97"/>
      <c r="W278" s="271">
        <f>SUM(U279:V279)</f>
        <v>0.01</v>
      </c>
    </row>
    <row r="279" spans="1:102" ht="18">
      <c r="A279" s="13">
        <v>7</v>
      </c>
      <c r="B279" s="5" t="s">
        <v>384</v>
      </c>
      <c r="C279" s="8">
        <v>0.01</v>
      </c>
      <c r="D279" s="8"/>
      <c r="E279" s="9">
        <f t="shared" si="155"/>
        <v>0.01</v>
      </c>
      <c r="F279" s="2">
        <v>0.01</v>
      </c>
      <c r="G279" s="2">
        <v>0</v>
      </c>
      <c r="H279" s="3">
        <f t="shared" si="156"/>
        <v>0.01</v>
      </c>
      <c r="I279" s="10">
        <v>0.01</v>
      </c>
      <c r="J279" s="10"/>
      <c r="K279" s="213">
        <f t="shared" si="157"/>
        <v>0.01</v>
      </c>
      <c r="L279" s="70">
        <v>0.01</v>
      </c>
      <c r="M279" s="69"/>
      <c r="N279" s="18">
        <f t="shared" si="158"/>
        <v>0.01</v>
      </c>
      <c r="O279" s="75">
        <v>0.01</v>
      </c>
      <c r="P279" s="69"/>
      <c r="Q279" s="18">
        <f t="shared" si="159"/>
        <v>0.01</v>
      </c>
      <c r="R279" s="75">
        <v>0.01</v>
      </c>
      <c r="S279" s="100">
        <v>0</v>
      </c>
      <c r="T279" s="107">
        <f t="shared" si="160"/>
        <v>0.01</v>
      </c>
      <c r="U279" s="101">
        <v>0.01</v>
      </c>
      <c r="V279" s="96"/>
      <c r="W279" s="272">
        <f>SUM(U280:V280)</f>
        <v>36.299999999999997</v>
      </c>
    </row>
    <row r="280" spans="1:102" ht="18">
      <c r="A280" s="13">
        <v>8</v>
      </c>
      <c r="B280" s="5" t="s">
        <v>383</v>
      </c>
      <c r="C280" s="8">
        <v>0.35</v>
      </c>
      <c r="D280" s="8"/>
      <c r="E280" s="8">
        <f t="shared" si="155"/>
        <v>0.35</v>
      </c>
      <c r="F280" s="2">
        <v>0.35</v>
      </c>
      <c r="G280" s="2">
        <v>0</v>
      </c>
      <c r="H280" s="3">
        <f t="shared" si="156"/>
        <v>0.35</v>
      </c>
      <c r="I280" s="10">
        <v>8.25</v>
      </c>
      <c r="J280" s="10"/>
      <c r="K280" s="213">
        <f t="shared" si="157"/>
        <v>8.25</v>
      </c>
      <c r="L280" s="70">
        <v>1</v>
      </c>
      <c r="M280" s="69"/>
      <c r="N280" s="18">
        <f t="shared" si="158"/>
        <v>1</v>
      </c>
      <c r="O280" s="75">
        <v>0.5</v>
      </c>
      <c r="P280" s="69"/>
      <c r="Q280" s="18">
        <f t="shared" si="159"/>
        <v>0.5</v>
      </c>
      <c r="R280" s="75">
        <v>0.5</v>
      </c>
      <c r="S280" s="100">
        <v>0</v>
      </c>
      <c r="T280" s="107">
        <f t="shared" si="160"/>
        <v>0.5</v>
      </c>
      <c r="U280" s="99">
        <v>36.299999999999997</v>
      </c>
      <c r="V280" s="96"/>
      <c r="W280" s="272"/>
    </row>
    <row r="281" spans="1:102" s="155" customFormat="1" ht="18">
      <c r="A281" s="152"/>
      <c r="B281" s="145" t="s">
        <v>12</v>
      </c>
      <c r="C281" s="148">
        <f>SUM(C272:C280)</f>
        <v>240.24999999999997</v>
      </c>
      <c r="D281" s="148">
        <f t="shared" ref="D281:K281" si="161">SUM(D272:D280)</f>
        <v>249.65</v>
      </c>
      <c r="E281" s="148">
        <f t="shared" si="161"/>
        <v>489.90000000000003</v>
      </c>
      <c r="F281" s="148">
        <f t="shared" si="161"/>
        <v>211.32</v>
      </c>
      <c r="G281" s="148">
        <f t="shared" si="161"/>
        <v>112.75999999999999</v>
      </c>
      <c r="H281" s="165">
        <f t="shared" si="161"/>
        <v>324.08000000000004</v>
      </c>
      <c r="I281" s="165">
        <f t="shared" si="161"/>
        <v>397.29999999999995</v>
      </c>
      <c r="J281" s="165">
        <f t="shared" si="161"/>
        <v>284.75</v>
      </c>
      <c r="K281" s="165">
        <f t="shared" si="161"/>
        <v>682.05</v>
      </c>
      <c r="L281" s="147">
        <f t="shared" ref="L281:N281" si="162">SUM(L272:L280)</f>
        <v>372.26</v>
      </c>
      <c r="M281" s="147">
        <f t="shared" si="162"/>
        <v>7.0000000000000007E-2</v>
      </c>
      <c r="N281" s="153">
        <f t="shared" si="162"/>
        <v>372.33</v>
      </c>
      <c r="O281" s="170">
        <f>SUM(O272:O280)</f>
        <v>269.68999999999994</v>
      </c>
      <c r="P281" s="170">
        <f t="shared" ref="P281:Q281" si="163">SUM(P272:P280)</f>
        <v>0</v>
      </c>
      <c r="Q281" s="170">
        <f t="shared" si="163"/>
        <v>269.68999999999994</v>
      </c>
      <c r="R281" s="170">
        <f>SUM(R272:R280)</f>
        <v>270.68999999999994</v>
      </c>
      <c r="S281" s="146">
        <f t="shared" ref="S281" si="164">SUM(S272:S280)</f>
        <v>0</v>
      </c>
      <c r="T281" s="146">
        <f>SUM(T272:T280)</f>
        <v>270.68999999999994</v>
      </c>
      <c r="U281" s="146">
        <f>SUM(U272:U280)</f>
        <v>510.75</v>
      </c>
      <c r="V281" s="146">
        <f>SUM(V272:V280)</f>
        <v>0</v>
      </c>
      <c r="W281" s="146">
        <f t="shared" ref="W281" si="165">SUM(W272:W280)</f>
        <v>510.75</v>
      </c>
      <c r="X281" s="257"/>
      <c r="Y281" s="257"/>
      <c r="Z281" s="257"/>
      <c r="AA281" s="257"/>
      <c r="AB281" s="257"/>
      <c r="AC281" s="257"/>
      <c r="AD281" s="257"/>
      <c r="AE281" s="257"/>
      <c r="AF281" s="257"/>
      <c r="AG281" s="257"/>
      <c r="AH281" s="257"/>
      <c r="AI281" s="257"/>
      <c r="AJ281" s="257"/>
      <c r="AK281" s="257"/>
      <c r="AL281" s="257"/>
      <c r="AM281" s="257"/>
      <c r="AN281" s="257"/>
      <c r="AO281" s="257"/>
      <c r="AP281" s="257"/>
      <c r="AQ281" s="257"/>
      <c r="AR281" s="257"/>
      <c r="AS281" s="257"/>
      <c r="AT281" s="257"/>
      <c r="AU281" s="257"/>
      <c r="AV281" s="257"/>
      <c r="AW281" s="257"/>
      <c r="AX281" s="257"/>
      <c r="AY281" s="257"/>
      <c r="AZ281" s="257"/>
      <c r="BA281" s="257"/>
      <c r="BB281" s="257"/>
      <c r="BC281" s="257"/>
      <c r="BD281" s="257"/>
      <c r="BE281" s="257"/>
      <c r="BF281" s="257"/>
      <c r="BG281" s="257"/>
      <c r="BH281" s="257"/>
      <c r="BI281" s="257"/>
      <c r="BJ281" s="257"/>
      <c r="BK281" s="257"/>
      <c r="BL281" s="257"/>
      <c r="BM281" s="257"/>
      <c r="BN281" s="257"/>
      <c r="BO281" s="257"/>
      <c r="BP281" s="257"/>
      <c r="BQ281" s="257"/>
      <c r="BR281" s="257"/>
      <c r="BS281" s="257"/>
      <c r="BT281" s="257"/>
      <c r="BU281" s="257"/>
      <c r="BV281" s="257"/>
      <c r="BW281" s="257"/>
      <c r="BX281" s="257"/>
      <c r="BY281" s="257"/>
      <c r="BZ281" s="257"/>
      <c r="CA281" s="257"/>
      <c r="CB281" s="257"/>
      <c r="CC281" s="257"/>
      <c r="CD281" s="257"/>
      <c r="CE281" s="257"/>
      <c r="CF281" s="257"/>
      <c r="CG281" s="257"/>
      <c r="CH281" s="257"/>
      <c r="CI281" s="257"/>
      <c r="CJ281" s="257"/>
      <c r="CK281" s="257"/>
      <c r="CL281" s="257"/>
      <c r="CM281" s="257"/>
      <c r="CN281" s="257"/>
      <c r="CO281" s="257"/>
      <c r="CP281" s="257"/>
      <c r="CQ281" s="257"/>
      <c r="CR281" s="257"/>
      <c r="CS281" s="257"/>
      <c r="CT281" s="257"/>
      <c r="CU281" s="257"/>
      <c r="CV281" s="257"/>
      <c r="CW281" s="257"/>
      <c r="CX281" s="257"/>
    </row>
    <row r="282" spans="1:102" s="24" customFormat="1" ht="18">
      <c r="A282" s="17">
        <v>11</v>
      </c>
      <c r="B282" s="7" t="s">
        <v>2013</v>
      </c>
      <c r="C282" s="9"/>
      <c r="D282" s="9"/>
      <c r="E282" s="9"/>
      <c r="F282" s="9"/>
      <c r="G282" s="9"/>
      <c r="H282" s="23"/>
      <c r="I282" s="23"/>
      <c r="J282" s="23"/>
      <c r="K282" s="23"/>
      <c r="L282" s="67"/>
      <c r="M282" s="67"/>
      <c r="N282" s="18"/>
      <c r="O282" s="67"/>
      <c r="P282" s="67"/>
      <c r="Q282" s="18"/>
      <c r="R282" s="67"/>
      <c r="S282" s="9"/>
      <c r="T282" s="107"/>
      <c r="U282" s="96"/>
      <c r="V282" s="96"/>
      <c r="W282" s="272"/>
      <c r="X282" s="258"/>
      <c r="Y282" s="258"/>
      <c r="Z282" s="258"/>
      <c r="AA282" s="258"/>
      <c r="AB282" s="258"/>
      <c r="AC282" s="258"/>
      <c r="AD282" s="258"/>
      <c r="AE282" s="258"/>
      <c r="AF282" s="258"/>
      <c r="AG282" s="258"/>
      <c r="AH282" s="258"/>
      <c r="AI282" s="258"/>
      <c r="AJ282" s="258"/>
      <c r="AK282" s="258"/>
      <c r="AL282" s="258"/>
      <c r="AM282" s="258"/>
      <c r="AN282" s="258"/>
      <c r="AO282" s="258"/>
      <c r="AP282" s="258"/>
      <c r="AQ282" s="258"/>
      <c r="AR282" s="258"/>
      <c r="AS282" s="258"/>
      <c r="AT282" s="258"/>
      <c r="AU282" s="258"/>
      <c r="AV282" s="258"/>
      <c r="AW282" s="258"/>
      <c r="AX282" s="258"/>
      <c r="AY282" s="258"/>
      <c r="AZ282" s="258"/>
      <c r="BA282" s="258"/>
      <c r="BB282" s="258"/>
      <c r="BC282" s="258"/>
      <c r="BD282" s="258"/>
      <c r="BE282" s="258"/>
      <c r="BF282" s="258"/>
      <c r="BG282" s="258"/>
      <c r="BH282" s="258"/>
      <c r="BI282" s="258"/>
      <c r="BJ282" s="258"/>
      <c r="BK282" s="258"/>
      <c r="BL282" s="258"/>
      <c r="BM282" s="258"/>
      <c r="BN282" s="258"/>
      <c r="BO282" s="258"/>
      <c r="BP282" s="258"/>
      <c r="BQ282" s="258"/>
      <c r="BR282" s="258"/>
      <c r="BS282" s="258"/>
      <c r="BT282" s="258"/>
      <c r="BU282" s="258"/>
      <c r="BV282" s="258"/>
      <c r="BW282" s="258"/>
      <c r="BX282" s="258"/>
      <c r="BY282" s="258"/>
      <c r="BZ282" s="258"/>
      <c r="CA282" s="258"/>
      <c r="CB282" s="258"/>
      <c r="CC282" s="258"/>
      <c r="CD282" s="258"/>
      <c r="CE282" s="258"/>
      <c r="CF282" s="258"/>
      <c r="CG282" s="258"/>
      <c r="CH282" s="258"/>
      <c r="CI282" s="258"/>
      <c r="CJ282" s="258"/>
      <c r="CK282" s="258"/>
      <c r="CL282" s="258"/>
      <c r="CM282" s="258"/>
      <c r="CN282" s="258"/>
      <c r="CO282" s="258"/>
      <c r="CP282" s="258"/>
      <c r="CQ282" s="258"/>
      <c r="CR282" s="258"/>
      <c r="CS282" s="258"/>
      <c r="CT282" s="258"/>
      <c r="CU282" s="258"/>
      <c r="CV282" s="258"/>
      <c r="CW282" s="258"/>
      <c r="CX282" s="258"/>
    </row>
    <row r="283" spans="1:102" s="24" customFormat="1" ht="18">
      <c r="A283" s="17"/>
      <c r="B283" s="7" t="s">
        <v>2359</v>
      </c>
      <c r="C283" s="9"/>
      <c r="D283" s="9"/>
      <c r="E283" s="9"/>
      <c r="F283" s="9"/>
      <c r="G283" s="9"/>
      <c r="H283" s="23"/>
      <c r="I283" s="23"/>
      <c r="J283" s="23"/>
      <c r="K283" s="23"/>
      <c r="L283" s="67"/>
      <c r="M283" s="67"/>
      <c r="N283" s="18"/>
      <c r="O283" s="67"/>
      <c r="P283" s="67"/>
      <c r="Q283" s="18"/>
      <c r="R283" s="67">
        <v>0.12</v>
      </c>
      <c r="S283" s="9">
        <v>0.33</v>
      </c>
      <c r="T283" s="107">
        <f>SUM(R283:S283)</f>
        <v>0.45</v>
      </c>
      <c r="U283" s="99">
        <v>72200</v>
      </c>
      <c r="V283" s="96"/>
      <c r="W283" s="272">
        <f>SUM(U283:V283)</f>
        <v>72200</v>
      </c>
      <c r="X283" s="258"/>
      <c r="Y283" s="258"/>
      <c r="Z283" s="258"/>
      <c r="AA283" s="258"/>
      <c r="AB283" s="258"/>
      <c r="AC283" s="258"/>
      <c r="AD283" s="258"/>
      <c r="AE283" s="258"/>
      <c r="AF283" s="258"/>
      <c r="AG283" s="258"/>
      <c r="AH283" s="258"/>
      <c r="AI283" s="258"/>
      <c r="AJ283" s="258"/>
      <c r="AK283" s="258"/>
      <c r="AL283" s="258"/>
      <c r="AM283" s="258"/>
      <c r="AN283" s="258"/>
      <c r="AO283" s="258"/>
      <c r="AP283" s="258"/>
      <c r="AQ283" s="258"/>
      <c r="AR283" s="258"/>
      <c r="AS283" s="258"/>
      <c r="AT283" s="258"/>
      <c r="AU283" s="258"/>
      <c r="AV283" s="258"/>
      <c r="AW283" s="258"/>
      <c r="AX283" s="258"/>
      <c r="AY283" s="258"/>
      <c r="AZ283" s="258"/>
      <c r="BA283" s="258"/>
      <c r="BB283" s="258"/>
      <c r="BC283" s="258"/>
      <c r="BD283" s="258"/>
      <c r="BE283" s="258"/>
      <c r="BF283" s="258"/>
      <c r="BG283" s="258"/>
      <c r="BH283" s="258"/>
      <c r="BI283" s="258"/>
      <c r="BJ283" s="258"/>
      <c r="BK283" s="258"/>
      <c r="BL283" s="258"/>
      <c r="BM283" s="258"/>
      <c r="BN283" s="258"/>
      <c r="BO283" s="258"/>
      <c r="BP283" s="258"/>
      <c r="BQ283" s="258"/>
      <c r="BR283" s="258"/>
      <c r="BS283" s="258"/>
      <c r="BT283" s="258"/>
      <c r="BU283" s="258"/>
      <c r="BV283" s="258"/>
      <c r="BW283" s="258"/>
      <c r="BX283" s="258"/>
      <c r="BY283" s="258"/>
      <c r="BZ283" s="258"/>
      <c r="CA283" s="258"/>
      <c r="CB283" s="258"/>
      <c r="CC283" s="258"/>
      <c r="CD283" s="258"/>
      <c r="CE283" s="258"/>
      <c r="CF283" s="258"/>
      <c r="CG283" s="258"/>
      <c r="CH283" s="258"/>
      <c r="CI283" s="258"/>
      <c r="CJ283" s="258"/>
      <c r="CK283" s="258"/>
      <c r="CL283" s="258"/>
      <c r="CM283" s="258"/>
      <c r="CN283" s="258"/>
      <c r="CO283" s="258"/>
      <c r="CP283" s="258"/>
      <c r="CQ283" s="258"/>
      <c r="CR283" s="258"/>
      <c r="CS283" s="258"/>
      <c r="CT283" s="258"/>
      <c r="CU283" s="258"/>
      <c r="CV283" s="258"/>
      <c r="CW283" s="258"/>
      <c r="CX283" s="258"/>
    </row>
    <row r="284" spans="1:102" s="24" customFormat="1" ht="18">
      <c r="A284" s="17"/>
      <c r="B284" s="5" t="s">
        <v>2014</v>
      </c>
      <c r="C284" s="9"/>
      <c r="D284" s="9"/>
      <c r="E284" s="9"/>
      <c r="F284" s="9"/>
      <c r="G284" s="9"/>
      <c r="H284" s="23"/>
      <c r="I284" s="23"/>
      <c r="J284" s="23"/>
      <c r="K284" s="23"/>
      <c r="L284" s="65">
        <v>86400</v>
      </c>
      <c r="M284" s="65"/>
      <c r="N284" s="18">
        <f>SUM(L284:M284)</f>
        <v>86400</v>
      </c>
      <c r="O284" s="65">
        <v>102500</v>
      </c>
      <c r="P284" s="65"/>
      <c r="Q284" s="18">
        <f>SUM(O284:P284)</f>
        <v>102500</v>
      </c>
      <c r="R284" s="65">
        <v>102500</v>
      </c>
      <c r="S284" s="8">
        <v>0</v>
      </c>
      <c r="T284" s="107">
        <f>SUM(R284:S284)</f>
        <v>102500</v>
      </c>
      <c r="U284" s="99">
        <v>59108</v>
      </c>
      <c r="V284" s="99">
        <v>73268.61</v>
      </c>
      <c r="W284" s="272">
        <f>SUM(U284:V284)</f>
        <v>132376.60999999999</v>
      </c>
      <c r="X284" s="258"/>
      <c r="Y284" s="258"/>
      <c r="Z284" s="258"/>
      <c r="AA284" s="258"/>
      <c r="AB284" s="258"/>
      <c r="AC284" s="258"/>
      <c r="AD284" s="258"/>
      <c r="AE284" s="258"/>
      <c r="AF284" s="258"/>
      <c r="AG284" s="258"/>
      <c r="AH284" s="258"/>
      <c r="AI284" s="258"/>
      <c r="AJ284" s="258"/>
      <c r="AK284" s="258"/>
      <c r="AL284" s="258"/>
      <c r="AM284" s="258"/>
      <c r="AN284" s="258"/>
      <c r="AO284" s="258"/>
      <c r="AP284" s="258"/>
      <c r="AQ284" s="258"/>
      <c r="AR284" s="258"/>
      <c r="AS284" s="258"/>
      <c r="AT284" s="258"/>
      <c r="AU284" s="258"/>
      <c r="AV284" s="258"/>
      <c r="AW284" s="258"/>
      <c r="AX284" s="258"/>
      <c r="AY284" s="258"/>
      <c r="AZ284" s="258"/>
      <c r="BA284" s="258"/>
      <c r="BB284" s="258"/>
      <c r="BC284" s="258"/>
      <c r="BD284" s="258"/>
      <c r="BE284" s="258"/>
      <c r="BF284" s="258"/>
      <c r="BG284" s="258"/>
      <c r="BH284" s="258"/>
      <c r="BI284" s="258"/>
      <c r="BJ284" s="258"/>
      <c r="BK284" s="258"/>
      <c r="BL284" s="258"/>
      <c r="BM284" s="258"/>
      <c r="BN284" s="258"/>
      <c r="BO284" s="258"/>
      <c r="BP284" s="258"/>
      <c r="BQ284" s="258"/>
      <c r="BR284" s="258"/>
      <c r="BS284" s="258"/>
      <c r="BT284" s="258"/>
      <c r="BU284" s="258"/>
      <c r="BV284" s="258"/>
      <c r="BW284" s="258"/>
      <c r="BX284" s="258"/>
      <c r="BY284" s="258"/>
      <c r="BZ284" s="258"/>
      <c r="CA284" s="258"/>
      <c r="CB284" s="258"/>
      <c r="CC284" s="258"/>
      <c r="CD284" s="258"/>
      <c r="CE284" s="258"/>
      <c r="CF284" s="258"/>
      <c r="CG284" s="258"/>
      <c r="CH284" s="258"/>
      <c r="CI284" s="258"/>
      <c r="CJ284" s="258"/>
      <c r="CK284" s="258"/>
      <c r="CL284" s="258"/>
      <c r="CM284" s="258"/>
      <c r="CN284" s="258"/>
      <c r="CO284" s="258"/>
      <c r="CP284" s="258"/>
      <c r="CQ284" s="258"/>
      <c r="CR284" s="258"/>
      <c r="CS284" s="258"/>
      <c r="CT284" s="258"/>
      <c r="CU284" s="258"/>
      <c r="CV284" s="258"/>
      <c r="CW284" s="258"/>
      <c r="CX284" s="258"/>
    </row>
    <row r="285" spans="1:102" s="155" customFormat="1" ht="18">
      <c r="A285" s="152"/>
      <c r="B285" s="145" t="s">
        <v>2015</v>
      </c>
      <c r="C285" s="148"/>
      <c r="D285" s="148"/>
      <c r="E285" s="148"/>
      <c r="F285" s="148"/>
      <c r="G285" s="148"/>
      <c r="H285" s="165"/>
      <c r="I285" s="165"/>
      <c r="J285" s="165"/>
      <c r="K285" s="165"/>
      <c r="L285" s="147">
        <f>SUM(L284)</f>
        <v>86400</v>
      </c>
      <c r="M285" s="147"/>
      <c r="N285" s="153">
        <f>SUM(L285:M285)</f>
        <v>86400</v>
      </c>
      <c r="O285" s="147">
        <f>SUM(O284)</f>
        <v>102500</v>
      </c>
      <c r="P285" s="147">
        <f t="shared" ref="P285:Q285" si="166">SUM(P284)</f>
        <v>0</v>
      </c>
      <c r="Q285" s="147">
        <f t="shared" si="166"/>
        <v>102500</v>
      </c>
      <c r="R285" s="147">
        <f t="shared" ref="R285:S285" si="167">SUM(R283:R284)</f>
        <v>102500.12</v>
      </c>
      <c r="S285" s="148">
        <f t="shared" si="167"/>
        <v>0.33</v>
      </c>
      <c r="T285" s="148">
        <f>SUM(T283:T284)</f>
        <v>102500.45</v>
      </c>
      <c r="U285" s="146">
        <f>SUM(U283:U284)</f>
        <v>131308</v>
      </c>
      <c r="V285" s="148">
        <f>SUM(V283:V284)</f>
        <v>73268.61</v>
      </c>
      <c r="W285" s="146">
        <f>SUM(U285:V285)</f>
        <v>204576.61</v>
      </c>
      <c r="X285" s="257"/>
      <c r="Y285" s="257"/>
      <c r="Z285" s="257"/>
      <c r="AA285" s="257"/>
      <c r="AB285" s="257"/>
      <c r="AC285" s="257"/>
      <c r="AD285" s="257"/>
      <c r="AE285" s="257"/>
      <c r="AF285" s="257"/>
      <c r="AG285" s="257"/>
      <c r="AH285" s="257"/>
      <c r="AI285" s="257"/>
      <c r="AJ285" s="257"/>
      <c r="AK285" s="257"/>
      <c r="AL285" s="257"/>
      <c r="AM285" s="257"/>
      <c r="AN285" s="257"/>
      <c r="AO285" s="257"/>
      <c r="AP285" s="257"/>
      <c r="AQ285" s="257"/>
      <c r="AR285" s="257"/>
      <c r="AS285" s="257"/>
      <c r="AT285" s="257"/>
      <c r="AU285" s="257"/>
      <c r="AV285" s="257"/>
      <c r="AW285" s="257"/>
      <c r="AX285" s="257"/>
      <c r="AY285" s="257"/>
      <c r="AZ285" s="257"/>
      <c r="BA285" s="257"/>
      <c r="BB285" s="257"/>
      <c r="BC285" s="257"/>
      <c r="BD285" s="257"/>
      <c r="BE285" s="257"/>
      <c r="BF285" s="257"/>
      <c r="BG285" s="257"/>
      <c r="BH285" s="257"/>
      <c r="BI285" s="257"/>
      <c r="BJ285" s="257"/>
      <c r="BK285" s="257"/>
      <c r="BL285" s="257"/>
      <c r="BM285" s="257"/>
      <c r="BN285" s="257"/>
      <c r="BO285" s="257"/>
      <c r="BP285" s="257"/>
      <c r="BQ285" s="257"/>
      <c r="BR285" s="257"/>
      <c r="BS285" s="257"/>
      <c r="BT285" s="257"/>
      <c r="BU285" s="257"/>
      <c r="BV285" s="257"/>
      <c r="BW285" s="257"/>
      <c r="BX285" s="257"/>
      <c r="BY285" s="257"/>
      <c r="BZ285" s="257"/>
      <c r="CA285" s="257"/>
      <c r="CB285" s="257"/>
      <c r="CC285" s="257"/>
      <c r="CD285" s="257"/>
      <c r="CE285" s="257"/>
      <c r="CF285" s="257"/>
      <c r="CG285" s="257"/>
      <c r="CH285" s="257"/>
      <c r="CI285" s="257"/>
      <c r="CJ285" s="257"/>
      <c r="CK285" s="257"/>
      <c r="CL285" s="257"/>
      <c r="CM285" s="257"/>
      <c r="CN285" s="257"/>
      <c r="CO285" s="257"/>
      <c r="CP285" s="257"/>
      <c r="CQ285" s="257"/>
      <c r="CR285" s="257"/>
      <c r="CS285" s="257"/>
      <c r="CT285" s="257"/>
      <c r="CU285" s="257"/>
      <c r="CV285" s="257"/>
      <c r="CW285" s="257"/>
      <c r="CX285" s="257"/>
    </row>
    <row r="286" spans="1:102" s="24" customFormat="1" ht="18">
      <c r="A286" s="17">
        <v>12</v>
      </c>
      <c r="B286" s="7" t="s">
        <v>385</v>
      </c>
      <c r="C286" s="9"/>
      <c r="D286" s="9"/>
      <c r="E286" s="9"/>
      <c r="F286" s="6"/>
      <c r="G286" s="6"/>
      <c r="H286" s="3"/>
      <c r="I286" s="18"/>
      <c r="J286" s="18"/>
      <c r="K286" s="213"/>
      <c r="L286" s="67"/>
      <c r="M286" s="67"/>
      <c r="N286" s="18"/>
      <c r="O286" s="67"/>
      <c r="P286" s="67"/>
      <c r="Q286" s="18"/>
      <c r="R286" s="67"/>
      <c r="S286" s="9"/>
      <c r="T286" s="107"/>
      <c r="U286" s="20"/>
      <c r="V286" s="20"/>
      <c r="W286" s="272"/>
      <c r="X286" s="258"/>
      <c r="Y286" s="258"/>
      <c r="Z286" s="258"/>
      <c r="AA286" s="258"/>
      <c r="AB286" s="258"/>
      <c r="AC286" s="258"/>
      <c r="AD286" s="258"/>
      <c r="AE286" s="258"/>
      <c r="AF286" s="258"/>
      <c r="AG286" s="258"/>
      <c r="AH286" s="258"/>
      <c r="AI286" s="258"/>
      <c r="AJ286" s="258"/>
      <c r="AK286" s="258"/>
      <c r="AL286" s="258"/>
      <c r="AM286" s="258"/>
      <c r="AN286" s="258"/>
      <c r="AO286" s="258"/>
      <c r="AP286" s="258"/>
      <c r="AQ286" s="258"/>
      <c r="AR286" s="258"/>
      <c r="AS286" s="258"/>
      <c r="AT286" s="258"/>
      <c r="AU286" s="258"/>
      <c r="AV286" s="258"/>
      <c r="AW286" s="258"/>
      <c r="AX286" s="258"/>
      <c r="AY286" s="258"/>
      <c r="AZ286" s="258"/>
      <c r="BA286" s="258"/>
      <c r="BB286" s="258"/>
      <c r="BC286" s="258"/>
      <c r="BD286" s="258"/>
      <c r="BE286" s="258"/>
      <c r="BF286" s="258"/>
      <c r="BG286" s="258"/>
      <c r="BH286" s="258"/>
      <c r="BI286" s="258"/>
      <c r="BJ286" s="258"/>
      <c r="BK286" s="258"/>
      <c r="BL286" s="258"/>
      <c r="BM286" s="258"/>
      <c r="BN286" s="258"/>
      <c r="BO286" s="258"/>
      <c r="BP286" s="258"/>
      <c r="BQ286" s="258"/>
      <c r="BR286" s="258"/>
      <c r="BS286" s="258"/>
      <c r="BT286" s="258"/>
      <c r="BU286" s="258"/>
      <c r="BV286" s="258"/>
      <c r="BW286" s="258"/>
      <c r="BX286" s="258"/>
      <c r="BY286" s="258"/>
      <c r="BZ286" s="258"/>
      <c r="CA286" s="258"/>
      <c r="CB286" s="258"/>
      <c r="CC286" s="258"/>
      <c r="CD286" s="258"/>
      <c r="CE286" s="258"/>
      <c r="CF286" s="258"/>
      <c r="CG286" s="258"/>
      <c r="CH286" s="258"/>
      <c r="CI286" s="258"/>
      <c r="CJ286" s="258"/>
      <c r="CK286" s="258"/>
      <c r="CL286" s="258"/>
      <c r="CM286" s="258"/>
      <c r="CN286" s="258"/>
      <c r="CO286" s="258"/>
      <c r="CP286" s="258"/>
      <c r="CQ286" s="258"/>
      <c r="CR286" s="258"/>
      <c r="CS286" s="258"/>
      <c r="CT286" s="258"/>
      <c r="CU286" s="258"/>
      <c r="CV286" s="258"/>
      <c r="CW286" s="258"/>
      <c r="CX286" s="258"/>
    </row>
    <row r="287" spans="1:102" s="24" customFormat="1" ht="18">
      <c r="A287" s="17">
        <v>1</v>
      </c>
      <c r="B287" s="5" t="s">
        <v>2360</v>
      </c>
      <c r="C287" s="9"/>
      <c r="D287" s="9"/>
      <c r="E287" s="9"/>
      <c r="F287" s="6"/>
      <c r="G287" s="6"/>
      <c r="H287" s="3"/>
      <c r="I287" s="18"/>
      <c r="J287" s="18"/>
      <c r="K287" s="213"/>
      <c r="L287" s="67"/>
      <c r="M287" s="67"/>
      <c r="N287" s="18"/>
      <c r="O287" s="67"/>
      <c r="P287" s="67"/>
      <c r="Q287" s="18"/>
      <c r="R287" s="67">
        <v>5000</v>
      </c>
      <c r="S287" s="9">
        <v>0</v>
      </c>
      <c r="T287" s="107">
        <f>SUM(R287:S287)</f>
        <v>5000</v>
      </c>
      <c r="U287" s="20"/>
      <c r="V287" s="20"/>
      <c r="W287" s="107"/>
      <c r="X287" s="258"/>
      <c r="Y287" s="258"/>
      <c r="Z287" s="258"/>
      <c r="AA287" s="258"/>
      <c r="AB287" s="258"/>
      <c r="AC287" s="258"/>
      <c r="AD287" s="258"/>
      <c r="AE287" s="258"/>
      <c r="AF287" s="258"/>
      <c r="AG287" s="258"/>
      <c r="AH287" s="258"/>
      <c r="AI287" s="258"/>
      <c r="AJ287" s="258"/>
      <c r="AK287" s="258"/>
      <c r="AL287" s="258"/>
      <c r="AM287" s="258"/>
      <c r="AN287" s="258"/>
      <c r="AO287" s="258"/>
      <c r="AP287" s="258"/>
      <c r="AQ287" s="258"/>
      <c r="AR287" s="258"/>
      <c r="AS287" s="258"/>
      <c r="AT287" s="258"/>
      <c r="AU287" s="258"/>
      <c r="AV287" s="258"/>
      <c r="AW287" s="258"/>
      <c r="AX287" s="258"/>
      <c r="AY287" s="258"/>
      <c r="AZ287" s="258"/>
      <c r="BA287" s="258"/>
      <c r="BB287" s="258"/>
      <c r="BC287" s="258"/>
      <c r="BD287" s="258"/>
      <c r="BE287" s="258"/>
      <c r="BF287" s="258"/>
      <c r="BG287" s="258"/>
      <c r="BH287" s="258"/>
      <c r="BI287" s="258"/>
      <c r="BJ287" s="258"/>
      <c r="BK287" s="258"/>
      <c r="BL287" s="258"/>
      <c r="BM287" s="258"/>
      <c r="BN287" s="258"/>
      <c r="BO287" s="258"/>
      <c r="BP287" s="258"/>
      <c r="BQ287" s="258"/>
      <c r="BR287" s="258"/>
      <c r="BS287" s="258"/>
      <c r="BT287" s="258"/>
      <c r="BU287" s="258"/>
      <c r="BV287" s="258"/>
      <c r="BW287" s="258"/>
      <c r="BX287" s="258"/>
      <c r="BY287" s="258"/>
      <c r="BZ287" s="258"/>
      <c r="CA287" s="258"/>
      <c r="CB287" s="258"/>
      <c r="CC287" s="258"/>
      <c r="CD287" s="258"/>
      <c r="CE287" s="258"/>
      <c r="CF287" s="258"/>
      <c r="CG287" s="258"/>
      <c r="CH287" s="258"/>
      <c r="CI287" s="258"/>
      <c r="CJ287" s="258"/>
      <c r="CK287" s="258"/>
      <c r="CL287" s="258"/>
      <c r="CM287" s="258"/>
      <c r="CN287" s="258"/>
      <c r="CO287" s="258"/>
      <c r="CP287" s="258"/>
      <c r="CQ287" s="258"/>
      <c r="CR287" s="258"/>
      <c r="CS287" s="258"/>
      <c r="CT287" s="258"/>
      <c r="CU287" s="258"/>
      <c r="CV287" s="258"/>
      <c r="CW287" s="258"/>
      <c r="CX287" s="258"/>
    </row>
    <row r="288" spans="1:102" ht="18">
      <c r="A288" s="13">
        <v>2</v>
      </c>
      <c r="B288" s="5" t="s">
        <v>2460</v>
      </c>
      <c r="C288" s="8"/>
      <c r="D288" s="8"/>
      <c r="F288" s="2"/>
      <c r="G288" s="2"/>
      <c r="H288" s="4"/>
      <c r="I288" s="10"/>
      <c r="J288" s="10"/>
      <c r="K288" s="59"/>
      <c r="L288" s="65"/>
      <c r="M288" s="65"/>
      <c r="N288" s="10"/>
      <c r="O288" s="65"/>
      <c r="P288" s="65"/>
      <c r="Q288" s="18"/>
      <c r="R288" s="65"/>
      <c r="S288" s="8"/>
      <c r="T288" s="107"/>
      <c r="U288" s="20">
        <v>0.03</v>
      </c>
      <c r="V288" s="20"/>
      <c r="W288" s="272">
        <f t="shared" ref="W288:W299" si="168">SUM(U288:V288)</f>
        <v>0.03</v>
      </c>
    </row>
    <row r="289" spans="1:102" ht="18">
      <c r="A289" s="17">
        <v>3</v>
      </c>
      <c r="B289" s="5" t="s">
        <v>386</v>
      </c>
      <c r="C289" s="8">
        <v>176</v>
      </c>
      <c r="D289" s="8">
        <v>263.01</v>
      </c>
      <c r="E289" s="9">
        <f t="shared" ref="E289:E298" si="169">SUM(C289:D289)</f>
        <v>439.01</v>
      </c>
      <c r="F289" s="2">
        <v>387.16</v>
      </c>
      <c r="G289" s="2">
        <v>580.79999999999995</v>
      </c>
      <c r="H289" s="3">
        <f>SUM(F289:G289)</f>
        <v>967.96</v>
      </c>
      <c r="I289" s="10">
        <v>364</v>
      </c>
      <c r="J289" s="10">
        <v>546</v>
      </c>
      <c r="K289" s="213">
        <f>SUM(I289:J289)</f>
        <v>910</v>
      </c>
      <c r="L289" s="65">
        <v>240.03</v>
      </c>
      <c r="M289" s="65">
        <v>360.03</v>
      </c>
      <c r="N289" s="18">
        <f>SUM(L289:M289)</f>
        <v>600.05999999999995</v>
      </c>
      <c r="O289" s="65">
        <v>593.37</v>
      </c>
      <c r="P289" s="65">
        <v>890.05</v>
      </c>
      <c r="Q289" s="18">
        <f>SUM(O289:P289)</f>
        <v>1483.42</v>
      </c>
      <c r="R289" s="65">
        <v>593.37</v>
      </c>
      <c r="S289" s="8">
        <v>890.05</v>
      </c>
      <c r="T289" s="107">
        <f>SUM(R289:S289)</f>
        <v>1483.42</v>
      </c>
      <c r="U289" s="8">
        <v>2714.06</v>
      </c>
      <c r="V289" s="8">
        <v>4071.09</v>
      </c>
      <c r="W289" s="107">
        <f t="shared" si="168"/>
        <v>6785.15</v>
      </c>
    </row>
    <row r="290" spans="1:102" ht="18">
      <c r="A290" s="13">
        <v>4</v>
      </c>
      <c r="B290" s="5" t="s">
        <v>387</v>
      </c>
      <c r="C290" s="8">
        <v>0.03</v>
      </c>
      <c r="D290" s="8">
        <v>0.03</v>
      </c>
      <c r="E290" s="9">
        <f t="shared" si="169"/>
        <v>0.06</v>
      </c>
      <c r="F290" s="2">
        <v>800</v>
      </c>
      <c r="G290" s="2">
        <v>1200</v>
      </c>
      <c r="H290" s="3">
        <f t="shared" ref="H290:H299" si="170">F290+G290</f>
        <v>2000</v>
      </c>
      <c r="I290" s="10">
        <v>320</v>
      </c>
      <c r="J290" s="10">
        <v>480</v>
      </c>
      <c r="K290" s="213">
        <f t="shared" ref="K290:K299" si="171">SUM(I290:J290)</f>
        <v>800</v>
      </c>
      <c r="L290" s="65">
        <v>240</v>
      </c>
      <c r="M290" s="65">
        <v>360</v>
      </c>
      <c r="N290" s="18">
        <f t="shared" ref="N290:N299" si="172">SUM(L290:M290)</f>
        <v>600</v>
      </c>
      <c r="O290" s="65">
        <v>400</v>
      </c>
      <c r="P290" s="65">
        <v>600</v>
      </c>
      <c r="Q290" s="18">
        <f t="shared" ref="Q290:Q299" si="173">SUM(O290:P290)</f>
        <v>1000</v>
      </c>
      <c r="R290" s="65">
        <v>400</v>
      </c>
      <c r="S290" s="8">
        <v>600</v>
      </c>
      <c r="T290" s="107">
        <f t="shared" ref="T290:T299" si="174">SUM(R290:S290)</f>
        <v>1000</v>
      </c>
      <c r="U290" s="8">
        <v>720</v>
      </c>
      <c r="V290" s="8">
        <v>1080</v>
      </c>
      <c r="W290" s="107">
        <f t="shared" si="168"/>
        <v>1800</v>
      </c>
    </row>
    <row r="291" spans="1:102" ht="18">
      <c r="A291" s="17">
        <v>5</v>
      </c>
      <c r="B291" s="5" t="s">
        <v>2016</v>
      </c>
      <c r="C291" s="8"/>
      <c r="D291" s="8"/>
      <c r="E291" s="9"/>
      <c r="F291" s="2"/>
      <c r="G291" s="2"/>
      <c r="H291" s="3"/>
      <c r="I291" s="10"/>
      <c r="J291" s="10"/>
      <c r="L291" s="65">
        <v>11500</v>
      </c>
      <c r="M291" s="65"/>
      <c r="N291" s="18">
        <f t="shared" si="172"/>
        <v>11500</v>
      </c>
      <c r="O291" s="65">
        <v>15000.02</v>
      </c>
      <c r="P291" s="65"/>
      <c r="Q291" s="18">
        <f t="shared" si="173"/>
        <v>15000.02</v>
      </c>
      <c r="R291" s="65">
        <v>15000.02</v>
      </c>
      <c r="S291" s="8">
        <v>0</v>
      </c>
      <c r="T291" s="107">
        <f t="shared" si="174"/>
        <v>15000.02</v>
      </c>
      <c r="U291" s="8">
        <v>15009</v>
      </c>
      <c r="V291" s="8"/>
      <c r="W291" s="107">
        <f t="shared" si="168"/>
        <v>15009</v>
      </c>
    </row>
    <row r="292" spans="1:102" ht="18">
      <c r="A292" s="13">
        <v>6</v>
      </c>
      <c r="B292" s="5" t="s">
        <v>388</v>
      </c>
      <c r="C292" s="8">
        <v>31000</v>
      </c>
      <c r="D292" s="8">
        <v>31014.240000000002</v>
      </c>
      <c r="E292" s="9">
        <f t="shared" si="169"/>
        <v>62014.240000000005</v>
      </c>
      <c r="F292" s="2">
        <v>0.02</v>
      </c>
      <c r="G292" s="2">
        <v>0</v>
      </c>
      <c r="H292" s="3">
        <f t="shared" si="170"/>
        <v>0.02</v>
      </c>
      <c r="I292" s="10">
        <v>0.02</v>
      </c>
      <c r="J292" s="10"/>
      <c r="K292" s="213">
        <f t="shared" si="171"/>
        <v>0.02</v>
      </c>
      <c r="L292" s="65">
        <v>3636.6</v>
      </c>
      <c r="M292" s="65"/>
      <c r="N292" s="18">
        <f t="shared" si="172"/>
        <v>3636.6</v>
      </c>
      <c r="O292" s="65">
        <v>2000</v>
      </c>
      <c r="P292" s="65"/>
      <c r="Q292" s="18">
        <f t="shared" si="173"/>
        <v>2000</v>
      </c>
      <c r="R292" s="65">
        <v>2000</v>
      </c>
      <c r="S292" s="8">
        <v>0</v>
      </c>
      <c r="T292" s="107">
        <f t="shared" si="174"/>
        <v>2000</v>
      </c>
      <c r="U292" s="8">
        <v>1575</v>
      </c>
      <c r="V292" s="8"/>
      <c r="W292" s="107">
        <f t="shared" si="168"/>
        <v>1575</v>
      </c>
    </row>
    <row r="293" spans="1:102" ht="18">
      <c r="A293" s="17">
        <v>7</v>
      </c>
      <c r="B293" s="5" t="s">
        <v>389</v>
      </c>
      <c r="C293" s="8">
        <v>633</v>
      </c>
      <c r="D293" s="8">
        <v>907.64</v>
      </c>
      <c r="E293" s="9">
        <f t="shared" si="169"/>
        <v>1540.6399999999999</v>
      </c>
      <c r="F293" s="2">
        <v>40000</v>
      </c>
      <c r="G293" s="2">
        <v>40000</v>
      </c>
      <c r="H293" s="3">
        <f t="shared" si="170"/>
        <v>80000</v>
      </c>
      <c r="I293" s="10">
        <v>45000</v>
      </c>
      <c r="J293" s="10">
        <v>45000</v>
      </c>
      <c r="K293" s="213">
        <f t="shared" si="171"/>
        <v>90000</v>
      </c>
      <c r="L293" s="65">
        <v>60500</v>
      </c>
      <c r="M293" s="65">
        <v>60000</v>
      </c>
      <c r="N293" s="18">
        <f t="shared" si="172"/>
        <v>120500</v>
      </c>
      <c r="O293" s="65">
        <v>65500</v>
      </c>
      <c r="P293" s="65">
        <v>65000</v>
      </c>
      <c r="Q293" s="18">
        <f t="shared" si="173"/>
        <v>130500</v>
      </c>
      <c r="R293" s="65">
        <v>65500</v>
      </c>
      <c r="S293" s="8">
        <v>65000</v>
      </c>
      <c r="T293" s="107">
        <f t="shared" si="174"/>
        <v>130500</v>
      </c>
      <c r="U293" s="8">
        <v>55000</v>
      </c>
      <c r="V293" s="8">
        <v>75000</v>
      </c>
      <c r="W293" s="107">
        <f t="shared" si="168"/>
        <v>130000</v>
      </c>
    </row>
    <row r="294" spans="1:102" ht="18">
      <c r="A294" s="13">
        <v>8</v>
      </c>
      <c r="B294" s="5" t="s">
        <v>2461</v>
      </c>
      <c r="C294" s="8"/>
      <c r="D294" s="8"/>
      <c r="E294" s="9"/>
      <c r="F294" s="2"/>
      <c r="G294" s="2"/>
      <c r="H294" s="3"/>
      <c r="I294" s="10"/>
      <c r="J294" s="10"/>
      <c r="L294" s="65"/>
      <c r="M294" s="65"/>
      <c r="O294" s="65"/>
      <c r="P294" s="65"/>
      <c r="Q294" s="18"/>
      <c r="R294" s="65"/>
      <c r="S294" s="8"/>
      <c r="T294" s="107"/>
      <c r="U294" s="8">
        <v>12200</v>
      </c>
      <c r="V294" s="8"/>
      <c r="W294" s="107">
        <f t="shared" si="168"/>
        <v>12200</v>
      </c>
    </row>
    <row r="295" spans="1:102" ht="18">
      <c r="A295" s="17">
        <v>9</v>
      </c>
      <c r="B295" s="5" t="s">
        <v>2462</v>
      </c>
      <c r="C295" s="8"/>
      <c r="D295" s="8"/>
      <c r="E295" s="9"/>
      <c r="F295" s="2"/>
      <c r="G295" s="2"/>
      <c r="H295" s="3"/>
      <c r="I295" s="10"/>
      <c r="J295" s="10"/>
      <c r="L295" s="65"/>
      <c r="M295" s="65"/>
      <c r="O295" s="65"/>
      <c r="P295" s="65"/>
      <c r="Q295" s="18"/>
      <c r="R295" s="65"/>
      <c r="S295" s="8"/>
      <c r="T295" s="107"/>
      <c r="U295" s="8">
        <v>2500</v>
      </c>
      <c r="V295" s="8"/>
      <c r="W295" s="107">
        <f t="shared" si="168"/>
        <v>2500</v>
      </c>
    </row>
    <row r="296" spans="1:102" ht="18">
      <c r="A296" s="13">
        <v>10</v>
      </c>
      <c r="B296" s="5" t="s">
        <v>390</v>
      </c>
      <c r="C296" s="8">
        <v>3095.38</v>
      </c>
      <c r="D296" s="8">
        <v>12882.41</v>
      </c>
      <c r="E296" s="9">
        <f t="shared" si="169"/>
        <v>15977.79</v>
      </c>
      <c r="F296" s="2">
        <v>633.76</v>
      </c>
      <c r="G296" s="2">
        <v>700.64</v>
      </c>
      <c r="H296" s="3">
        <f t="shared" si="170"/>
        <v>1334.4</v>
      </c>
      <c r="I296" s="10">
        <v>633.76</v>
      </c>
      <c r="J296" s="10">
        <v>700.64</v>
      </c>
      <c r="K296" s="213">
        <f t="shared" si="171"/>
        <v>1334.4</v>
      </c>
      <c r="L296" s="65">
        <v>1266</v>
      </c>
      <c r="M296" s="65">
        <v>1274</v>
      </c>
      <c r="N296" s="18">
        <f t="shared" si="172"/>
        <v>2540</v>
      </c>
      <c r="O296" s="65">
        <v>662</v>
      </c>
      <c r="P296" s="65">
        <v>672</v>
      </c>
      <c r="Q296" s="18">
        <f t="shared" si="173"/>
        <v>1334</v>
      </c>
      <c r="R296" s="65">
        <v>662</v>
      </c>
      <c r="S296" s="8">
        <v>672</v>
      </c>
      <c r="T296" s="107">
        <f t="shared" si="174"/>
        <v>1334</v>
      </c>
      <c r="U296" s="8">
        <v>561.01</v>
      </c>
      <c r="V296" s="8">
        <v>561.01</v>
      </c>
      <c r="W296" s="107">
        <f t="shared" si="168"/>
        <v>1122.02</v>
      </c>
    </row>
    <row r="297" spans="1:102" ht="18">
      <c r="A297" s="17">
        <v>11</v>
      </c>
      <c r="B297" s="5" t="s">
        <v>391</v>
      </c>
      <c r="C297" s="8">
        <v>66058.740000000005</v>
      </c>
      <c r="D297" s="8">
        <v>37227.050000000003</v>
      </c>
      <c r="E297" s="9">
        <f t="shared" si="169"/>
        <v>103285.79000000001</v>
      </c>
      <c r="F297" s="2">
        <v>4311.04</v>
      </c>
      <c r="G297" s="2">
        <v>17244.36</v>
      </c>
      <c r="H297" s="3">
        <f t="shared" si="170"/>
        <v>21555.4</v>
      </c>
      <c r="I297" s="10">
        <v>4311.04</v>
      </c>
      <c r="J297" s="10">
        <v>17244.36</v>
      </c>
      <c r="K297" s="213">
        <f t="shared" si="171"/>
        <v>21555.4</v>
      </c>
      <c r="L297" s="65">
        <v>5113.1099999999997</v>
      </c>
      <c r="M297" s="65">
        <v>7669.72</v>
      </c>
      <c r="N297" s="18">
        <f t="shared" si="172"/>
        <v>12782.83</v>
      </c>
      <c r="O297" s="65">
        <v>5812.81</v>
      </c>
      <c r="P297" s="65">
        <v>8646.82</v>
      </c>
      <c r="Q297" s="18">
        <f t="shared" si="173"/>
        <v>14459.630000000001</v>
      </c>
      <c r="R297" s="65">
        <v>5812.81</v>
      </c>
      <c r="S297" s="8">
        <v>8646.82</v>
      </c>
      <c r="T297" s="107">
        <f t="shared" si="174"/>
        <v>14459.630000000001</v>
      </c>
      <c r="U297" s="8">
        <v>6106.28</v>
      </c>
      <c r="V297" s="8">
        <v>9080.66</v>
      </c>
      <c r="W297" s="107">
        <f t="shared" si="168"/>
        <v>15186.939999999999</v>
      </c>
    </row>
    <row r="298" spans="1:102" ht="18">
      <c r="A298" s="13">
        <v>12</v>
      </c>
      <c r="B298" s="5" t="s">
        <v>392</v>
      </c>
      <c r="C298" s="8">
        <v>500</v>
      </c>
      <c r="D298" s="8"/>
      <c r="E298" s="9">
        <f t="shared" si="169"/>
        <v>500</v>
      </c>
      <c r="F298" s="2">
        <v>78916.61</v>
      </c>
      <c r="G298" s="2">
        <v>38446.589999999997</v>
      </c>
      <c r="H298" s="3">
        <f t="shared" si="170"/>
        <v>117363.2</v>
      </c>
      <c r="I298" s="10">
        <v>84150.09</v>
      </c>
      <c r="J298" s="10">
        <v>40035.120000000003</v>
      </c>
      <c r="K298" s="213">
        <f t="shared" si="171"/>
        <v>124185.20999999999</v>
      </c>
      <c r="L298" s="65">
        <v>94503.02</v>
      </c>
      <c r="M298" s="65">
        <v>36962.69</v>
      </c>
      <c r="N298" s="18">
        <f t="shared" si="172"/>
        <v>131465.71000000002</v>
      </c>
      <c r="O298" s="65">
        <v>111377.48</v>
      </c>
      <c r="P298" s="65">
        <v>34658.04</v>
      </c>
      <c r="Q298" s="18">
        <f t="shared" si="173"/>
        <v>146035.51999999999</v>
      </c>
      <c r="R298" s="65">
        <v>116332.95</v>
      </c>
      <c r="S298" s="8">
        <v>37896.31</v>
      </c>
      <c r="T298" s="107">
        <f t="shared" si="174"/>
        <v>154229.26</v>
      </c>
      <c r="U298" s="8">
        <v>113121.33</v>
      </c>
      <c r="V298" s="8">
        <v>35523.879999999997</v>
      </c>
      <c r="W298" s="107">
        <f t="shared" si="168"/>
        <v>148645.21</v>
      </c>
    </row>
    <row r="299" spans="1:102" ht="18">
      <c r="A299" s="17">
        <v>13</v>
      </c>
      <c r="B299" s="5" t="s">
        <v>393</v>
      </c>
      <c r="C299" s="8"/>
      <c r="D299" s="8"/>
      <c r="F299" s="2">
        <v>500</v>
      </c>
      <c r="G299" s="2">
        <v>0</v>
      </c>
      <c r="H299" s="3">
        <f t="shared" si="170"/>
        <v>500</v>
      </c>
      <c r="I299" s="10">
        <v>350</v>
      </c>
      <c r="J299" s="10"/>
      <c r="K299" s="213">
        <f t="shared" si="171"/>
        <v>350</v>
      </c>
      <c r="L299" s="65">
        <v>500</v>
      </c>
      <c r="M299" s="65"/>
      <c r="N299" s="18">
        <f t="shared" si="172"/>
        <v>500</v>
      </c>
      <c r="O299" s="65">
        <v>400</v>
      </c>
      <c r="P299" s="65"/>
      <c r="Q299" s="18">
        <f t="shared" si="173"/>
        <v>400</v>
      </c>
      <c r="R299" s="65">
        <v>400</v>
      </c>
      <c r="S299" s="8">
        <v>0</v>
      </c>
      <c r="T299" s="107">
        <f t="shared" si="174"/>
        <v>400</v>
      </c>
      <c r="U299" s="8">
        <v>291.25</v>
      </c>
      <c r="V299" s="8"/>
      <c r="W299" s="107">
        <f t="shared" si="168"/>
        <v>291.25</v>
      </c>
    </row>
    <row r="300" spans="1:102" s="155" customFormat="1" ht="18">
      <c r="A300" s="152"/>
      <c r="B300" s="145" t="s">
        <v>27</v>
      </c>
      <c r="C300" s="148">
        <f>SUM(C289:C299)</f>
        <v>101463.15</v>
      </c>
      <c r="D300" s="148">
        <f t="shared" ref="D300:K300" si="175">SUM(D289:D299)</f>
        <v>82294.38</v>
      </c>
      <c r="E300" s="148">
        <f t="shared" si="175"/>
        <v>183757.53000000003</v>
      </c>
      <c r="F300" s="148">
        <f t="shared" si="175"/>
        <v>125548.59</v>
      </c>
      <c r="G300" s="148">
        <f t="shared" si="175"/>
        <v>98172.39</v>
      </c>
      <c r="H300" s="165">
        <f t="shared" si="175"/>
        <v>223720.97999999998</v>
      </c>
      <c r="I300" s="165">
        <f t="shared" si="175"/>
        <v>135128.91</v>
      </c>
      <c r="J300" s="165">
        <f t="shared" si="175"/>
        <v>104006.12</v>
      </c>
      <c r="K300" s="165">
        <f t="shared" si="175"/>
        <v>239135.03</v>
      </c>
      <c r="L300" s="147">
        <f t="shared" ref="L300:N300" si="176">SUM(L289:L299)</f>
        <v>177498.76</v>
      </c>
      <c r="M300" s="147">
        <f t="shared" si="176"/>
        <v>106626.44</v>
      </c>
      <c r="N300" s="153">
        <f t="shared" si="176"/>
        <v>284125.2</v>
      </c>
      <c r="O300" s="147">
        <f>SUM(O289:O299)</f>
        <v>201745.68</v>
      </c>
      <c r="P300" s="147">
        <f t="shared" ref="P300:Q300" si="177">SUM(P289:P299)</f>
        <v>110466.91</v>
      </c>
      <c r="Q300" s="147">
        <f t="shared" si="177"/>
        <v>312212.58999999997</v>
      </c>
      <c r="R300" s="147">
        <f>SUM(R287:R299)</f>
        <v>211701.15</v>
      </c>
      <c r="S300" s="147">
        <f t="shared" ref="S300:U300" si="178">SUM(S287:S299)</f>
        <v>113705.18</v>
      </c>
      <c r="T300" s="147">
        <f t="shared" si="178"/>
        <v>325406.33</v>
      </c>
      <c r="U300" s="147">
        <f t="shared" si="178"/>
        <v>209797.96</v>
      </c>
      <c r="V300" s="147">
        <f t="shared" ref="V300" si="179">SUM(V287:V299)</f>
        <v>125316.63999999998</v>
      </c>
      <c r="W300" s="147">
        <f t="shared" ref="W300" si="180">SUM(W287:W299)</f>
        <v>335114.59999999998</v>
      </c>
      <c r="X300" s="257"/>
      <c r="Y300" s="257"/>
      <c r="Z300" s="257"/>
      <c r="AA300" s="257"/>
      <c r="AB300" s="257"/>
      <c r="AC300" s="257"/>
      <c r="AD300" s="257"/>
      <c r="AE300" s="257"/>
      <c r="AF300" s="257"/>
      <c r="AG300" s="257"/>
      <c r="AH300" s="257"/>
      <c r="AI300" s="257"/>
      <c r="AJ300" s="257"/>
      <c r="AK300" s="257"/>
      <c r="AL300" s="257"/>
      <c r="AM300" s="257"/>
      <c r="AN300" s="257"/>
      <c r="AO300" s="257"/>
      <c r="AP300" s="257"/>
      <c r="AQ300" s="257"/>
      <c r="AR300" s="257"/>
      <c r="AS300" s="257"/>
      <c r="AT300" s="257"/>
      <c r="AU300" s="257"/>
      <c r="AV300" s="257"/>
      <c r="AW300" s="257"/>
      <c r="AX300" s="257"/>
      <c r="AY300" s="257"/>
      <c r="AZ300" s="257"/>
      <c r="BA300" s="257"/>
      <c r="BB300" s="257"/>
      <c r="BC300" s="257"/>
      <c r="BD300" s="257"/>
      <c r="BE300" s="257"/>
      <c r="BF300" s="257"/>
      <c r="BG300" s="257"/>
      <c r="BH300" s="257"/>
      <c r="BI300" s="257"/>
      <c r="BJ300" s="257"/>
      <c r="BK300" s="257"/>
      <c r="BL300" s="257"/>
      <c r="BM300" s="257"/>
      <c r="BN300" s="257"/>
      <c r="BO300" s="257"/>
      <c r="BP300" s="257"/>
      <c r="BQ300" s="257"/>
      <c r="BR300" s="257"/>
      <c r="BS300" s="257"/>
      <c r="BT300" s="257"/>
      <c r="BU300" s="257"/>
      <c r="BV300" s="257"/>
      <c r="BW300" s="257"/>
      <c r="BX300" s="257"/>
      <c r="BY300" s="257"/>
      <c r="BZ300" s="257"/>
      <c r="CA300" s="257"/>
      <c r="CB300" s="257"/>
      <c r="CC300" s="257"/>
      <c r="CD300" s="257"/>
      <c r="CE300" s="257"/>
      <c r="CF300" s="257"/>
      <c r="CG300" s="257"/>
      <c r="CH300" s="257"/>
      <c r="CI300" s="257"/>
      <c r="CJ300" s="257"/>
      <c r="CK300" s="257"/>
      <c r="CL300" s="257"/>
      <c r="CM300" s="257"/>
      <c r="CN300" s="257"/>
      <c r="CO300" s="257"/>
      <c r="CP300" s="257"/>
      <c r="CQ300" s="257"/>
      <c r="CR300" s="257"/>
      <c r="CS300" s="257"/>
      <c r="CT300" s="257"/>
      <c r="CU300" s="257"/>
      <c r="CV300" s="257"/>
      <c r="CW300" s="257"/>
      <c r="CX300" s="257"/>
    </row>
    <row r="301" spans="1:102" s="24" customFormat="1" ht="18">
      <c r="A301" s="17">
        <v>13</v>
      </c>
      <c r="B301" s="7" t="s">
        <v>276</v>
      </c>
      <c r="C301" s="9"/>
      <c r="D301" s="9"/>
      <c r="E301" s="9"/>
      <c r="F301" s="6"/>
      <c r="G301" s="6"/>
      <c r="H301" s="3"/>
      <c r="I301" s="18"/>
      <c r="J301" s="18"/>
      <c r="K301" s="213"/>
      <c r="L301" s="67"/>
      <c r="M301" s="67"/>
      <c r="N301" s="18"/>
      <c r="O301" s="67"/>
      <c r="P301" s="67"/>
      <c r="Q301" s="18"/>
      <c r="R301" s="67"/>
      <c r="S301" s="9"/>
      <c r="T301" s="107"/>
      <c r="U301" s="8"/>
      <c r="V301" s="8"/>
      <c r="W301" s="107"/>
      <c r="X301" s="258"/>
      <c r="Y301" s="258"/>
      <c r="Z301" s="258"/>
      <c r="AA301" s="258"/>
      <c r="AB301" s="258"/>
      <c r="AC301" s="258"/>
      <c r="AD301" s="258"/>
      <c r="AE301" s="258"/>
      <c r="AF301" s="258"/>
      <c r="AG301" s="258"/>
      <c r="AH301" s="258"/>
      <c r="AI301" s="258"/>
      <c r="AJ301" s="258"/>
      <c r="AK301" s="258"/>
      <c r="AL301" s="258"/>
      <c r="AM301" s="258"/>
      <c r="AN301" s="258"/>
      <c r="AO301" s="258"/>
      <c r="AP301" s="258"/>
      <c r="AQ301" s="258"/>
      <c r="AR301" s="258"/>
      <c r="AS301" s="258"/>
      <c r="AT301" s="258"/>
      <c r="AU301" s="258"/>
      <c r="AV301" s="258"/>
      <c r="AW301" s="258"/>
      <c r="AX301" s="258"/>
      <c r="AY301" s="258"/>
      <c r="AZ301" s="258"/>
      <c r="BA301" s="258"/>
      <c r="BB301" s="258"/>
      <c r="BC301" s="258"/>
      <c r="BD301" s="258"/>
      <c r="BE301" s="258"/>
      <c r="BF301" s="258"/>
      <c r="BG301" s="258"/>
      <c r="BH301" s="258"/>
      <c r="BI301" s="258"/>
      <c r="BJ301" s="258"/>
      <c r="BK301" s="258"/>
      <c r="BL301" s="258"/>
      <c r="BM301" s="258"/>
      <c r="BN301" s="258"/>
      <c r="BO301" s="258"/>
      <c r="BP301" s="258"/>
      <c r="BQ301" s="258"/>
      <c r="BR301" s="258"/>
      <c r="BS301" s="258"/>
      <c r="BT301" s="258"/>
      <c r="BU301" s="258"/>
      <c r="BV301" s="258"/>
      <c r="BW301" s="258"/>
      <c r="BX301" s="258"/>
      <c r="BY301" s="258"/>
      <c r="BZ301" s="258"/>
      <c r="CA301" s="258"/>
      <c r="CB301" s="258"/>
      <c r="CC301" s="258"/>
      <c r="CD301" s="258"/>
      <c r="CE301" s="258"/>
      <c r="CF301" s="258"/>
      <c r="CG301" s="258"/>
      <c r="CH301" s="258"/>
      <c r="CI301" s="258"/>
      <c r="CJ301" s="258"/>
      <c r="CK301" s="258"/>
      <c r="CL301" s="258"/>
      <c r="CM301" s="258"/>
      <c r="CN301" s="258"/>
      <c r="CO301" s="258"/>
      <c r="CP301" s="258"/>
      <c r="CQ301" s="258"/>
      <c r="CR301" s="258"/>
      <c r="CS301" s="258"/>
      <c r="CT301" s="258"/>
      <c r="CU301" s="258"/>
      <c r="CV301" s="258"/>
      <c r="CW301" s="258"/>
      <c r="CX301" s="258"/>
    </row>
    <row r="302" spans="1:102" s="24" customFormat="1" ht="18">
      <c r="A302" s="17">
        <v>1</v>
      </c>
      <c r="B302" s="5" t="s">
        <v>2463</v>
      </c>
      <c r="C302" s="9"/>
      <c r="D302" s="9"/>
      <c r="E302" s="9"/>
      <c r="F302" s="6"/>
      <c r="G302" s="6"/>
      <c r="H302" s="3"/>
      <c r="I302" s="18"/>
      <c r="J302" s="18"/>
      <c r="K302" s="213"/>
      <c r="L302" s="67"/>
      <c r="M302" s="67"/>
      <c r="N302" s="18"/>
      <c r="O302" s="67"/>
      <c r="P302" s="67"/>
      <c r="Q302" s="18"/>
      <c r="R302" s="67"/>
      <c r="S302" s="9"/>
      <c r="T302" s="107"/>
      <c r="U302" s="8">
        <v>0.01</v>
      </c>
      <c r="V302" s="8">
        <v>0.01</v>
      </c>
      <c r="W302" s="107">
        <f>SUM(U302:V302)</f>
        <v>0.02</v>
      </c>
      <c r="X302" s="258"/>
      <c r="Y302" s="258"/>
      <c r="Z302" s="258"/>
      <c r="AA302" s="258"/>
      <c r="AB302" s="258"/>
      <c r="AC302" s="258"/>
      <c r="AD302" s="258"/>
      <c r="AE302" s="258"/>
      <c r="AF302" s="258"/>
      <c r="AG302" s="258"/>
      <c r="AH302" s="258"/>
      <c r="AI302" s="258"/>
      <c r="AJ302" s="258"/>
      <c r="AK302" s="258"/>
      <c r="AL302" s="258"/>
      <c r="AM302" s="258"/>
      <c r="AN302" s="258"/>
      <c r="AO302" s="258"/>
      <c r="AP302" s="258"/>
      <c r="AQ302" s="258"/>
      <c r="AR302" s="258"/>
      <c r="AS302" s="258"/>
      <c r="AT302" s="258"/>
      <c r="AU302" s="258"/>
      <c r="AV302" s="258"/>
      <c r="AW302" s="258"/>
      <c r="AX302" s="258"/>
      <c r="AY302" s="258"/>
      <c r="AZ302" s="258"/>
      <c r="BA302" s="258"/>
      <c r="BB302" s="258"/>
      <c r="BC302" s="258"/>
      <c r="BD302" s="258"/>
      <c r="BE302" s="258"/>
      <c r="BF302" s="258"/>
      <c r="BG302" s="258"/>
      <c r="BH302" s="258"/>
      <c r="BI302" s="258"/>
      <c r="BJ302" s="258"/>
      <c r="BK302" s="258"/>
      <c r="BL302" s="258"/>
      <c r="BM302" s="258"/>
      <c r="BN302" s="258"/>
      <c r="BO302" s="258"/>
      <c r="BP302" s="258"/>
      <c r="BQ302" s="258"/>
      <c r="BR302" s="258"/>
      <c r="BS302" s="258"/>
      <c r="BT302" s="258"/>
      <c r="BU302" s="258"/>
      <c r="BV302" s="258"/>
      <c r="BW302" s="258"/>
      <c r="BX302" s="258"/>
      <c r="BY302" s="258"/>
      <c r="BZ302" s="258"/>
      <c r="CA302" s="258"/>
      <c r="CB302" s="258"/>
      <c r="CC302" s="258"/>
      <c r="CD302" s="258"/>
      <c r="CE302" s="258"/>
      <c r="CF302" s="258"/>
      <c r="CG302" s="258"/>
      <c r="CH302" s="258"/>
      <c r="CI302" s="258"/>
      <c r="CJ302" s="258"/>
      <c r="CK302" s="258"/>
      <c r="CL302" s="258"/>
      <c r="CM302" s="258"/>
      <c r="CN302" s="258"/>
      <c r="CO302" s="258"/>
      <c r="CP302" s="258"/>
      <c r="CQ302" s="258"/>
      <c r="CR302" s="258"/>
      <c r="CS302" s="258"/>
      <c r="CT302" s="258"/>
      <c r="CU302" s="258"/>
      <c r="CV302" s="258"/>
      <c r="CW302" s="258"/>
      <c r="CX302" s="258"/>
    </row>
    <row r="303" spans="1:102" ht="18">
      <c r="A303" s="13">
        <v>2</v>
      </c>
      <c r="B303" s="5" t="s">
        <v>1404</v>
      </c>
      <c r="C303" s="8"/>
      <c r="D303" s="8"/>
      <c r="F303" s="2"/>
      <c r="G303" s="2"/>
      <c r="H303" s="3"/>
      <c r="I303" s="10">
        <v>0.03</v>
      </c>
      <c r="J303" s="10"/>
      <c r="K303" s="213">
        <f>SUM(I303:J303)</f>
        <v>0.03</v>
      </c>
      <c r="L303" s="65">
        <v>0.03</v>
      </c>
      <c r="M303" s="65"/>
      <c r="N303" s="18">
        <f>SUM(L303:M303)</f>
        <v>0.03</v>
      </c>
      <c r="O303" s="65">
        <v>0.03</v>
      </c>
      <c r="P303" s="65"/>
      <c r="Q303" s="18">
        <f>SUM(O303:P303)</f>
        <v>0.03</v>
      </c>
      <c r="R303" s="65">
        <v>0.03</v>
      </c>
      <c r="S303" s="8">
        <v>0</v>
      </c>
      <c r="T303" s="107">
        <f t="shared" ref="T303:T309" si="181">SUM(R303:S303)</f>
        <v>0.03</v>
      </c>
      <c r="U303" s="8">
        <v>0.03</v>
      </c>
      <c r="V303" s="8"/>
      <c r="W303" s="107">
        <f t="shared" ref="W303:W309" si="182">SUM(U303:V303)</f>
        <v>0.03</v>
      </c>
    </row>
    <row r="304" spans="1:102" ht="18">
      <c r="A304" s="17">
        <v>3</v>
      </c>
      <c r="B304" s="5" t="s">
        <v>2361</v>
      </c>
      <c r="C304" s="8"/>
      <c r="D304" s="8"/>
      <c r="F304" s="2"/>
      <c r="G304" s="2"/>
      <c r="H304" s="3"/>
      <c r="I304" s="10"/>
      <c r="J304" s="10"/>
      <c r="L304" s="65"/>
      <c r="M304" s="65"/>
      <c r="O304" s="65"/>
      <c r="P304" s="65"/>
      <c r="Q304" s="18"/>
      <c r="R304" s="65">
        <v>0.03</v>
      </c>
      <c r="S304" s="8">
        <v>0</v>
      </c>
      <c r="T304" s="107">
        <f t="shared" si="181"/>
        <v>0.03</v>
      </c>
      <c r="U304" s="8">
        <v>8000</v>
      </c>
      <c r="V304" s="8"/>
      <c r="W304" s="107">
        <f t="shared" si="182"/>
        <v>8000</v>
      </c>
    </row>
    <row r="305" spans="1:102" ht="18">
      <c r="A305" s="13">
        <v>4</v>
      </c>
      <c r="B305" s="5" t="s">
        <v>1405</v>
      </c>
      <c r="C305" s="8"/>
      <c r="D305" s="8"/>
      <c r="F305" s="2"/>
      <c r="G305" s="2"/>
      <c r="H305" s="3"/>
      <c r="I305" s="10">
        <v>1200</v>
      </c>
      <c r="J305" s="10"/>
      <c r="K305" s="213">
        <f>SUM(I305:J305)</f>
        <v>1200</v>
      </c>
      <c r="L305" s="65">
        <v>1200</v>
      </c>
      <c r="M305" s="65"/>
      <c r="N305" s="18">
        <f>SUM(L305:M305)</f>
        <v>1200</v>
      </c>
      <c r="O305" s="65">
        <v>0.03</v>
      </c>
      <c r="P305" s="65"/>
      <c r="Q305" s="18">
        <f>SUM(O305:P305)</f>
        <v>0.03</v>
      </c>
      <c r="R305" s="65">
        <v>0.03</v>
      </c>
      <c r="S305" s="8">
        <v>0</v>
      </c>
      <c r="T305" s="107">
        <f t="shared" si="181"/>
        <v>0.03</v>
      </c>
      <c r="U305" s="8">
        <v>0.03</v>
      </c>
      <c r="V305" s="8"/>
      <c r="W305" s="107">
        <f t="shared" si="182"/>
        <v>0.03</v>
      </c>
    </row>
    <row r="306" spans="1:102" ht="18">
      <c r="A306" s="17">
        <v>5</v>
      </c>
      <c r="B306" s="5" t="s">
        <v>2464</v>
      </c>
      <c r="C306" s="8"/>
      <c r="D306" s="8"/>
      <c r="F306" s="2"/>
      <c r="G306" s="2"/>
      <c r="H306" s="3"/>
      <c r="I306" s="10"/>
      <c r="J306" s="10"/>
      <c r="L306" s="65"/>
      <c r="M306" s="65"/>
      <c r="O306" s="65"/>
      <c r="P306" s="65"/>
      <c r="Q306" s="18"/>
      <c r="R306" s="65"/>
      <c r="S306" s="8"/>
      <c r="T306" s="107"/>
      <c r="U306" s="8">
        <v>0.01</v>
      </c>
      <c r="V306" s="8"/>
      <c r="W306" s="107">
        <f t="shared" si="182"/>
        <v>0.01</v>
      </c>
    </row>
    <row r="307" spans="1:102" ht="18">
      <c r="A307" s="13">
        <v>6</v>
      </c>
      <c r="B307" s="5" t="s">
        <v>1406</v>
      </c>
      <c r="C307" s="8"/>
      <c r="D307" s="8"/>
      <c r="F307" s="2"/>
      <c r="G307" s="2"/>
      <c r="H307" s="3"/>
      <c r="I307" s="10">
        <v>2400</v>
      </c>
      <c r="J307" s="10"/>
      <c r="K307" s="213">
        <f>SUM(I307:J307)</f>
        <v>2400</v>
      </c>
      <c r="L307" s="65">
        <v>2700</v>
      </c>
      <c r="M307" s="65"/>
      <c r="N307" s="18">
        <f>SUM(L307:M307)</f>
        <v>2700</v>
      </c>
      <c r="O307" s="65">
        <v>3000</v>
      </c>
      <c r="P307" s="65"/>
      <c r="Q307" s="18">
        <f>SUM(O307:P307)</f>
        <v>3000</v>
      </c>
      <c r="R307" s="65">
        <v>3000</v>
      </c>
      <c r="S307" s="8">
        <v>0</v>
      </c>
      <c r="T307" s="107">
        <f t="shared" si="181"/>
        <v>3000</v>
      </c>
      <c r="U307" s="9">
        <v>4675</v>
      </c>
      <c r="V307" s="9"/>
      <c r="W307" s="107">
        <f t="shared" si="182"/>
        <v>4675</v>
      </c>
    </row>
    <row r="308" spans="1:102" ht="18">
      <c r="A308" s="17">
        <v>7</v>
      </c>
      <c r="B308" s="142" t="s">
        <v>2205</v>
      </c>
      <c r="C308" s="8"/>
      <c r="D308" s="8"/>
      <c r="F308" s="2"/>
      <c r="G308" s="2"/>
      <c r="H308" s="3"/>
      <c r="I308" s="10"/>
      <c r="J308" s="10"/>
      <c r="L308" s="65"/>
      <c r="M308" s="65"/>
      <c r="O308" s="65">
        <v>0.03</v>
      </c>
      <c r="P308" s="65"/>
      <c r="Q308" s="18">
        <v>0.03</v>
      </c>
      <c r="R308" s="65">
        <v>29281</v>
      </c>
      <c r="S308" s="8">
        <v>0</v>
      </c>
      <c r="T308" s="107">
        <f t="shared" si="181"/>
        <v>29281</v>
      </c>
      <c r="U308" s="8"/>
      <c r="V308" s="8"/>
      <c r="W308" s="107">
        <f t="shared" si="182"/>
        <v>0</v>
      </c>
    </row>
    <row r="309" spans="1:102" ht="18">
      <c r="A309" s="13">
        <v>8</v>
      </c>
      <c r="B309" s="5" t="s">
        <v>394</v>
      </c>
      <c r="C309" s="8">
        <v>0</v>
      </c>
      <c r="D309" s="8"/>
      <c r="F309" s="2">
        <v>0.02</v>
      </c>
      <c r="G309" s="2">
        <v>0</v>
      </c>
      <c r="H309" s="3">
        <f>F309+G309</f>
        <v>0.02</v>
      </c>
      <c r="I309" s="10">
        <v>0.02</v>
      </c>
      <c r="J309" s="10"/>
      <c r="K309" s="213">
        <f>SUM(I309:J309)</f>
        <v>0.02</v>
      </c>
      <c r="L309" s="65">
        <v>0.02</v>
      </c>
      <c r="M309" s="65"/>
      <c r="N309" s="18">
        <f>SUM(L309:M309)</f>
        <v>0.02</v>
      </c>
      <c r="O309" s="65">
        <v>0.02</v>
      </c>
      <c r="P309" s="65"/>
      <c r="Q309" s="18">
        <f>SUM(O309:P309)</f>
        <v>0.02</v>
      </c>
      <c r="R309" s="65">
        <v>0.02</v>
      </c>
      <c r="S309" s="8">
        <v>0</v>
      </c>
      <c r="T309" s="107">
        <f t="shared" si="181"/>
        <v>0.02</v>
      </c>
      <c r="U309" s="8">
        <v>0.02</v>
      </c>
      <c r="V309" s="8"/>
      <c r="W309" s="107">
        <f t="shared" si="182"/>
        <v>0.02</v>
      </c>
    </row>
    <row r="310" spans="1:102" s="149" customFormat="1" ht="18">
      <c r="A310" s="144"/>
      <c r="B310" s="145" t="s">
        <v>14</v>
      </c>
      <c r="C310" s="146">
        <f>SUM(C303:C309)</f>
        <v>0</v>
      </c>
      <c r="D310" s="146">
        <f t="shared" ref="D310:K310" si="183">SUM(D303:D309)</f>
        <v>0</v>
      </c>
      <c r="E310" s="146">
        <f t="shared" si="183"/>
        <v>0</v>
      </c>
      <c r="F310" s="146">
        <f t="shared" si="183"/>
        <v>0.02</v>
      </c>
      <c r="G310" s="146">
        <f t="shared" si="183"/>
        <v>0</v>
      </c>
      <c r="H310" s="146">
        <f t="shared" si="183"/>
        <v>0.02</v>
      </c>
      <c r="I310" s="146">
        <f t="shared" si="183"/>
        <v>3600.0499999999997</v>
      </c>
      <c r="J310" s="146">
        <f t="shared" si="183"/>
        <v>0</v>
      </c>
      <c r="K310" s="164">
        <f t="shared" si="183"/>
        <v>3600.0499999999997</v>
      </c>
      <c r="L310" s="147">
        <f t="shared" ref="L310:N310" si="184">SUM(L303:L309)</f>
        <v>3900.0499999999997</v>
      </c>
      <c r="M310" s="147">
        <f t="shared" si="184"/>
        <v>0</v>
      </c>
      <c r="N310" s="153">
        <f t="shared" si="184"/>
        <v>3900.0499999999997</v>
      </c>
      <c r="O310" s="147">
        <f>SUM(O303:O309)</f>
        <v>3000.11</v>
      </c>
      <c r="P310" s="147">
        <f t="shared" ref="P310:Q310" si="185">SUM(P303:P309)</f>
        <v>0</v>
      </c>
      <c r="Q310" s="147">
        <f t="shared" si="185"/>
        <v>3000.11</v>
      </c>
      <c r="R310" s="147">
        <f>SUM(R303:R309)</f>
        <v>32281.11</v>
      </c>
      <c r="S310" s="148">
        <f t="shared" ref="S310" si="186">SUM(S303:S309)</f>
        <v>0</v>
      </c>
      <c r="T310" s="148">
        <f>SUM(T302:T309)</f>
        <v>32281.11</v>
      </c>
      <c r="U310" s="9">
        <f t="shared" ref="U310" si="187">SUM(U302:U309)</f>
        <v>12675.1</v>
      </c>
      <c r="V310" s="148">
        <f t="shared" ref="V310" si="188">SUM(V302:V309)</f>
        <v>0.01</v>
      </c>
      <c r="W310" s="148">
        <f t="shared" ref="W310" si="189">SUM(W302:W309)</f>
        <v>12675.11</v>
      </c>
      <c r="X310" s="255"/>
      <c r="Y310" s="255"/>
      <c r="Z310" s="255"/>
      <c r="AA310" s="255"/>
      <c r="AB310" s="255"/>
      <c r="AC310" s="255"/>
      <c r="AD310" s="255"/>
      <c r="AE310" s="255"/>
      <c r="AF310" s="255"/>
      <c r="AG310" s="255"/>
      <c r="AH310" s="255"/>
      <c r="AI310" s="255"/>
      <c r="AJ310" s="255"/>
      <c r="AK310" s="255"/>
      <c r="AL310" s="255"/>
      <c r="AM310" s="255"/>
      <c r="AN310" s="255"/>
      <c r="AO310" s="255"/>
      <c r="AP310" s="255"/>
      <c r="AQ310" s="255"/>
      <c r="AR310" s="255"/>
      <c r="AS310" s="255"/>
      <c r="AT310" s="255"/>
      <c r="AU310" s="255"/>
      <c r="AV310" s="255"/>
      <c r="AW310" s="255"/>
      <c r="AX310" s="255"/>
      <c r="AY310" s="255"/>
      <c r="AZ310" s="255"/>
      <c r="BA310" s="255"/>
      <c r="BB310" s="255"/>
      <c r="BC310" s="255"/>
      <c r="BD310" s="255"/>
      <c r="BE310" s="255"/>
      <c r="BF310" s="255"/>
      <c r="BG310" s="255"/>
      <c r="BH310" s="255"/>
      <c r="BI310" s="255"/>
      <c r="BJ310" s="255"/>
      <c r="BK310" s="255"/>
      <c r="BL310" s="255"/>
      <c r="BM310" s="255"/>
      <c r="BN310" s="255"/>
      <c r="BO310" s="255"/>
      <c r="BP310" s="255"/>
      <c r="BQ310" s="255"/>
      <c r="BR310" s="255"/>
      <c r="BS310" s="255"/>
      <c r="BT310" s="255"/>
      <c r="BU310" s="255"/>
      <c r="BV310" s="255"/>
      <c r="BW310" s="255"/>
      <c r="BX310" s="255"/>
      <c r="BY310" s="255"/>
      <c r="BZ310" s="255"/>
      <c r="CA310" s="255"/>
      <c r="CB310" s="255"/>
      <c r="CC310" s="255"/>
      <c r="CD310" s="255"/>
      <c r="CE310" s="255"/>
      <c r="CF310" s="255"/>
      <c r="CG310" s="255"/>
      <c r="CH310" s="255"/>
      <c r="CI310" s="255"/>
      <c r="CJ310" s="255"/>
      <c r="CK310" s="255"/>
      <c r="CL310" s="255"/>
      <c r="CM310" s="255"/>
      <c r="CN310" s="255"/>
      <c r="CO310" s="255"/>
      <c r="CP310" s="255"/>
      <c r="CQ310" s="255"/>
      <c r="CR310" s="255"/>
      <c r="CS310" s="255"/>
      <c r="CT310" s="255"/>
      <c r="CU310" s="255"/>
      <c r="CV310" s="255"/>
      <c r="CW310" s="255"/>
      <c r="CX310" s="255"/>
    </row>
    <row r="311" spans="1:102" s="24" customFormat="1" ht="18">
      <c r="A311" s="17">
        <v>14</v>
      </c>
      <c r="B311" s="7" t="s">
        <v>395</v>
      </c>
      <c r="C311" s="9"/>
      <c r="D311" s="9"/>
      <c r="E311" s="9"/>
      <c r="F311" s="9"/>
      <c r="G311" s="9"/>
      <c r="H311" s="23"/>
      <c r="I311" s="18"/>
      <c r="J311" s="18"/>
      <c r="K311" s="213"/>
      <c r="L311" s="67"/>
      <c r="M311" s="67"/>
      <c r="N311" s="18"/>
      <c r="O311" s="67"/>
      <c r="P311" s="67"/>
      <c r="Q311" s="18"/>
      <c r="R311" s="67"/>
      <c r="S311" s="9"/>
      <c r="T311" s="107"/>
      <c r="U311" s="9"/>
      <c r="V311" s="9"/>
      <c r="W311" s="107"/>
      <c r="X311" s="258"/>
      <c r="Y311" s="258"/>
      <c r="Z311" s="258"/>
      <c r="AA311" s="258"/>
      <c r="AB311" s="258"/>
      <c r="AC311" s="258"/>
      <c r="AD311" s="258"/>
      <c r="AE311" s="258"/>
      <c r="AF311" s="258"/>
      <c r="AG311" s="258"/>
      <c r="AH311" s="258"/>
      <c r="AI311" s="258"/>
      <c r="AJ311" s="258"/>
      <c r="AK311" s="258"/>
      <c r="AL311" s="258"/>
      <c r="AM311" s="258"/>
      <c r="AN311" s="258"/>
      <c r="AO311" s="258"/>
      <c r="AP311" s="258"/>
      <c r="AQ311" s="258"/>
      <c r="AR311" s="258"/>
      <c r="AS311" s="258"/>
      <c r="AT311" s="258"/>
      <c r="AU311" s="258"/>
      <c r="AV311" s="258"/>
      <c r="AW311" s="258"/>
      <c r="AX311" s="258"/>
      <c r="AY311" s="258"/>
      <c r="AZ311" s="258"/>
      <c r="BA311" s="258"/>
      <c r="BB311" s="258"/>
      <c r="BC311" s="258"/>
      <c r="BD311" s="258"/>
      <c r="BE311" s="258"/>
      <c r="BF311" s="258"/>
      <c r="BG311" s="258"/>
      <c r="BH311" s="258"/>
      <c r="BI311" s="258"/>
      <c r="BJ311" s="258"/>
      <c r="BK311" s="258"/>
      <c r="BL311" s="258"/>
      <c r="BM311" s="258"/>
      <c r="BN311" s="258"/>
      <c r="BO311" s="258"/>
      <c r="BP311" s="258"/>
      <c r="BQ311" s="258"/>
      <c r="BR311" s="258"/>
      <c r="BS311" s="258"/>
      <c r="BT311" s="258"/>
      <c r="BU311" s="258"/>
      <c r="BV311" s="258"/>
      <c r="BW311" s="258"/>
      <c r="BX311" s="258"/>
      <c r="BY311" s="258"/>
      <c r="BZ311" s="258"/>
      <c r="CA311" s="258"/>
      <c r="CB311" s="258"/>
      <c r="CC311" s="258"/>
      <c r="CD311" s="258"/>
      <c r="CE311" s="258"/>
      <c r="CF311" s="258"/>
      <c r="CG311" s="258"/>
      <c r="CH311" s="258"/>
      <c r="CI311" s="258"/>
      <c r="CJ311" s="258"/>
      <c r="CK311" s="258"/>
      <c r="CL311" s="258"/>
      <c r="CM311" s="258"/>
      <c r="CN311" s="258"/>
      <c r="CO311" s="258"/>
      <c r="CP311" s="258"/>
      <c r="CQ311" s="258"/>
      <c r="CR311" s="258"/>
      <c r="CS311" s="258"/>
      <c r="CT311" s="258"/>
      <c r="CU311" s="258"/>
      <c r="CV311" s="258"/>
      <c r="CW311" s="258"/>
      <c r="CX311" s="258"/>
    </row>
    <row r="312" spans="1:102" ht="18">
      <c r="A312" s="17">
        <v>1</v>
      </c>
      <c r="B312" s="5" t="s">
        <v>396</v>
      </c>
      <c r="C312" s="8">
        <v>0.18</v>
      </c>
      <c r="D312" s="8"/>
      <c r="E312" s="9">
        <f>SUM(C312:D312)</f>
        <v>0.18</v>
      </c>
      <c r="F312" s="2">
        <v>0.18</v>
      </c>
      <c r="G312" s="2">
        <v>0</v>
      </c>
      <c r="H312" s="3">
        <f>F312+G312</f>
        <v>0.18</v>
      </c>
      <c r="I312" s="10">
        <v>590.74</v>
      </c>
      <c r="J312" s="10"/>
      <c r="K312" s="213">
        <f>SUM(I312:J312)</f>
        <v>590.74</v>
      </c>
      <c r="L312" s="65">
        <v>642.88</v>
      </c>
      <c r="M312" s="65"/>
      <c r="N312" s="18">
        <f>SUM(L312:M312)</f>
        <v>642.88</v>
      </c>
      <c r="O312" s="65">
        <v>672.18</v>
      </c>
      <c r="P312" s="65"/>
      <c r="Q312" s="18">
        <f>SUM(O312:P312)</f>
        <v>672.18</v>
      </c>
      <c r="R312" s="65">
        <v>675.18</v>
      </c>
      <c r="S312" s="8">
        <v>0</v>
      </c>
      <c r="T312" s="107">
        <f>SUM(R312:S312)</f>
        <v>675.18</v>
      </c>
      <c r="U312" s="8">
        <v>881.15</v>
      </c>
      <c r="V312" s="8"/>
      <c r="W312" s="107">
        <f>SUM(U312:V312)</f>
        <v>881.15</v>
      </c>
    </row>
    <row r="313" spans="1:102" s="149" customFormat="1" ht="18">
      <c r="A313" s="144"/>
      <c r="B313" s="145" t="s">
        <v>28</v>
      </c>
      <c r="C313" s="148">
        <f t="shared" ref="C313:K313" si="190">SUM(C312)</f>
        <v>0.18</v>
      </c>
      <c r="D313" s="148">
        <f t="shared" si="190"/>
        <v>0</v>
      </c>
      <c r="E313" s="148">
        <f t="shared" si="190"/>
        <v>0.18</v>
      </c>
      <c r="F313" s="148">
        <f t="shared" si="190"/>
        <v>0.18</v>
      </c>
      <c r="G313" s="148">
        <f t="shared" si="190"/>
        <v>0</v>
      </c>
      <c r="H313" s="165">
        <f t="shared" si="190"/>
        <v>0.18</v>
      </c>
      <c r="I313" s="153">
        <f t="shared" si="190"/>
        <v>590.74</v>
      </c>
      <c r="J313" s="153">
        <f t="shared" si="190"/>
        <v>0</v>
      </c>
      <c r="K313" s="282">
        <f t="shared" si="190"/>
        <v>590.74</v>
      </c>
      <c r="L313" s="147">
        <f t="shared" ref="L313:N313" si="191">SUM(L312)</f>
        <v>642.88</v>
      </c>
      <c r="M313" s="171">
        <f t="shared" si="191"/>
        <v>0</v>
      </c>
      <c r="N313" s="153">
        <f t="shared" si="191"/>
        <v>642.88</v>
      </c>
      <c r="O313" s="147">
        <v>672.18</v>
      </c>
      <c r="P313" s="171"/>
      <c r="Q313" s="153">
        <f t="shared" ref="Q313" si="192">SUM(Q312)</f>
        <v>672.18</v>
      </c>
      <c r="R313" s="147">
        <f>SUM(R312)</f>
        <v>675.18</v>
      </c>
      <c r="S313" s="166">
        <v>0</v>
      </c>
      <c r="T313" s="154">
        <f t="shared" ref="T313" si="193">SUM(T312)</f>
        <v>675.18</v>
      </c>
      <c r="U313" s="148">
        <f>SUM(U312)</f>
        <v>881.15</v>
      </c>
      <c r="V313" s="166"/>
      <c r="W313" s="154">
        <f>SUM(W312)</f>
        <v>881.15</v>
      </c>
      <c r="X313" s="255"/>
      <c r="Y313" s="255"/>
      <c r="Z313" s="255"/>
      <c r="AA313" s="255"/>
      <c r="AB313" s="255"/>
      <c r="AC313" s="255"/>
      <c r="AD313" s="255"/>
      <c r="AE313" s="255"/>
      <c r="AF313" s="255"/>
      <c r="AG313" s="255"/>
      <c r="AH313" s="255"/>
      <c r="AI313" s="255"/>
      <c r="AJ313" s="255"/>
      <c r="AK313" s="255"/>
      <c r="AL313" s="255"/>
      <c r="AM313" s="255"/>
      <c r="AN313" s="255"/>
      <c r="AO313" s="255"/>
      <c r="AP313" s="255"/>
      <c r="AQ313" s="255"/>
      <c r="AR313" s="255"/>
      <c r="AS313" s="255"/>
      <c r="AT313" s="255"/>
      <c r="AU313" s="255"/>
      <c r="AV313" s="255"/>
      <c r="AW313" s="255"/>
      <c r="AX313" s="255"/>
      <c r="AY313" s="255"/>
      <c r="AZ313" s="255"/>
      <c r="BA313" s="255"/>
      <c r="BB313" s="255"/>
      <c r="BC313" s="255"/>
      <c r="BD313" s="255"/>
      <c r="BE313" s="255"/>
      <c r="BF313" s="255"/>
      <c r="BG313" s="255"/>
      <c r="BH313" s="255"/>
      <c r="BI313" s="255"/>
      <c r="BJ313" s="255"/>
      <c r="BK313" s="255"/>
      <c r="BL313" s="255"/>
      <c r="BM313" s="255"/>
      <c r="BN313" s="255"/>
      <c r="BO313" s="255"/>
      <c r="BP313" s="255"/>
      <c r="BQ313" s="255"/>
      <c r="BR313" s="255"/>
      <c r="BS313" s="255"/>
      <c r="BT313" s="255"/>
      <c r="BU313" s="255"/>
      <c r="BV313" s="255"/>
      <c r="BW313" s="255"/>
      <c r="BX313" s="255"/>
      <c r="BY313" s="255"/>
      <c r="BZ313" s="255"/>
      <c r="CA313" s="255"/>
      <c r="CB313" s="255"/>
      <c r="CC313" s="255"/>
      <c r="CD313" s="255"/>
      <c r="CE313" s="255"/>
      <c r="CF313" s="255"/>
      <c r="CG313" s="255"/>
      <c r="CH313" s="255"/>
      <c r="CI313" s="255"/>
      <c r="CJ313" s="255"/>
      <c r="CK313" s="255"/>
      <c r="CL313" s="255"/>
      <c r="CM313" s="255"/>
      <c r="CN313" s="255"/>
      <c r="CO313" s="255"/>
      <c r="CP313" s="255"/>
      <c r="CQ313" s="255"/>
      <c r="CR313" s="255"/>
      <c r="CS313" s="255"/>
      <c r="CT313" s="255"/>
      <c r="CU313" s="255"/>
      <c r="CV313" s="255"/>
      <c r="CW313" s="255"/>
      <c r="CX313" s="255"/>
    </row>
    <row r="314" spans="1:102" s="24" customFormat="1" ht="18">
      <c r="A314" s="17">
        <v>15</v>
      </c>
      <c r="B314" s="7" t="s">
        <v>397</v>
      </c>
      <c r="C314" s="9"/>
      <c r="D314" s="9"/>
      <c r="E314" s="9"/>
      <c r="F314" s="6"/>
      <c r="G314" s="6"/>
      <c r="H314" s="3"/>
      <c r="I314" s="18"/>
      <c r="J314" s="18"/>
      <c r="K314" s="213"/>
      <c r="L314" s="67"/>
      <c r="M314" s="67"/>
      <c r="N314" s="18"/>
      <c r="O314" s="67"/>
      <c r="P314" s="67"/>
      <c r="Q314" s="18"/>
      <c r="R314" s="67"/>
      <c r="S314" s="9"/>
      <c r="T314" s="107"/>
      <c r="U314" s="9"/>
      <c r="V314" s="9"/>
      <c r="W314" s="107"/>
      <c r="X314" s="258"/>
      <c r="Y314" s="258"/>
      <c r="Z314" s="258"/>
      <c r="AA314" s="258"/>
      <c r="AB314" s="258"/>
      <c r="AC314" s="258"/>
      <c r="AD314" s="258"/>
      <c r="AE314" s="258"/>
      <c r="AF314" s="258"/>
      <c r="AG314" s="258"/>
      <c r="AH314" s="258"/>
      <c r="AI314" s="258"/>
      <c r="AJ314" s="258"/>
      <c r="AK314" s="258"/>
      <c r="AL314" s="258"/>
      <c r="AM314" s="258"/>
      <c r="AN314" s="258"/>
      <c r="AO314" s="258"/>
      <c r="AP314" s="258"/>
      <c r="AQ314" s="258"/>
      <c r="AR314" s="258"/>
      <c r="AS314" s="258"/>
      <c r="AT314" s="258"/>
      <c r="AU314" s="258"/>
      <c r="AV314" s="258"/>
      <c r="AW314" s="258"/>
      <c r="AX314" s="258"/>
      <c r="AY314" s="258"/>
      <c r="AZ314" s="258"/>
      <c r="BA314" s="258"/>
      <c r="BB314" s="258"/>
      <c r="BC314" s="258"/>
      <c r="BD314" s="258"/>
      <c r="BE314" s="258"/>
      <c r="BF314" s="258"/>
      <c r="BG314" s="258"/>
      <c r="BH314" s="258"/>
      <c r="BI314" s="258"/>
      <c r="BJ314" s="258"/>
      <c r="BK314" s="258"/>
      <c r="BL314" s="258"/>
      <c r="BM314" s="258"/>
      <c r="BN314" s="258"/>
      <c r="BO314" s="258"/>
      <c r="BP314" s="258"/>
      <c r="BQ314" s="258"/>
      <c r="BR314" s="258"/>
      <c r="BS314" s="258"/>
      <c r="BT314" s="258"/>
      <c r="BU314" s="258"/>
      <c r="BV314" s="258"/>
      <c r="BW314" s="258"/>
      <c r="BX314" s="258"/>
      <c r="BY314" s="258"/>
      <c r="BZ314" s="258"/>
      <c r="CA314" s="258"/>
      <c r="CB314" s="258"/>
      <c r="CC314" s="258"/>
      <c r="CD314" s="258"/>
      <c r="CE314" s="258"/>
      <c r="CF314" s="258"/>
      <c r="CG314" s="258"/>
      <c r="CH314" s="258"/>
      <c r="CI314" s="258"/>
      <c r="CJ314" s="258"/>
      <c r="CK314" s="258"/>
      <c r="CL314" s="258"/>
      <c r="CM314" s="258"/>
      <c r="CN314" s="258"/>
      <c r="CO314" s="258"/>
      <c r="CP314" s="258"/>
      <c r="CQ314" s="258"/>
      <c r="CR314" s="258"/>
      <c r="CS314" s="258"/>
      <c r="CT314" s="258"/>
      <c r="CU314" s="258"/>
      <c r="CV314" s="258"/>
      <c r="CW314" s="258"/>
      <c r="CX314" s="258"/>
    </row>
    <row r="315" spans="1:102" ht="18">
      <c r="A315" s="13">
        <v>1</v>
      </c>
      <c r="B315" s="5" t="s">
        <v>398</v>
      </c>
      <c r="C315" s="20">
        <v>10000</v>
      </c>
      <c r="D315" s="8"/>
      <c r="E315" s="9">
        <f>SUM(C315:D315)</f>
        <v>10000</v>
      </c>
      <c r="F315" s="2">
        <v>0.06</v>
      </c>
      <c r="G315" s="2">
        <v>0</v>
      </c>
      <c r="H315" s="3">
        <f>F315+G315</f>
        <v>0.06</v>
      </c>
      <c r="I315" s="10">
        <v>0.06</v>
      </c>
      <c r="J315" s="10"/>
      <c r="K315" s="213">
        <f>SUM(I315:J315)</f>
        <v>0.06</v>
      </c>
      <c r="L315" s="65">
        <v>0.06</v>
      </c>
      <c r="M315" s="65"/>
      <c r="N315" s="18">
        <f>SUM(L315:M315)</f>
        <v>0.06</v>
      </c>
      <c r="O315" s="65">
        <v>0.06</v>
      </c>
      <c r="P315" s="65"/>
      <c r="Q315" s="18">
        <f>SUM(O315:P315)</f>
        <v>0.06</v>
      </c>
      <c r="R315" s="65">
        <v>0.06</v>
      </c>
      <c r="S315" s="8">
        <v>0</v>
      </c>
      <c r="T315" s="107">
        <f>SUM(R315:S315)</f>
        <v>0.06</v>
      </c>
      <c r="U315" s="9"/>
      <c r="V315" s="8"/>
      <c r="W315" s="107">
        <f>SUM(U315:V315)</f>
        <v>0</v>
      </c>
    </row>
    <row r="316" spans="1:102" ht="18">
      <c r="A316" s="13">
        <v>2</v>
      </c>
      <c r="B316" s="5" t="s">
        <v>399</v>
      </c>
      <c r="C316" s="8">
        <v>0.06</v>
      </c>
      <c r="D316" s="8"/>
      <c r="E316" s="9">
        <f>SUM(C316:D316)</f>
        <v>0.06</v>
      </c>
      <c r="F316" s="2">
        <v>0.06</v>
      </c>
      <c r="G316" s="2">
        <v>0</v>
      </c>
      <c r="H316" s="3">
        <f>F316+G316</f>
        <v>0.06</v>
      </c>
      <c r="I316" s="10">
        <v>0.06</v>
      </c>
      <c r="J316" s="10"/>
      <c r="K316" s="213">
        <f>SUM(I316:J316)</f>
        <v>0.06</v>
      </c>
      <c r="L316" s="65">
        <v>0.06</v>
      </c>
      <c r="M316" s="65"/>
      <c r="N316" s="18">
        <f>SUM(L316:M316)</f>
        <v>0.06</v>
      </c>
      <c r="O316" s="65">
        <v>0.06</v>
      </c>
      <c r="P316" s="65"/>
      <c r="Q316" s="18">
        <f>SUM(O316:P316)</f>
        <v>0.06</v>
      </c>
      <c r="R316" s="65">
        <v>0.06</v>
      </c>
      <c r="S316" s="8">
        <v>0</v>
      </c>
      <c r="T316" s="107">
        <f>SUM(R316:S316)</f>
        <v>0.06</v>
      </c>
      <c r="U316" s="9">
        <v>0.06</v>
      </c>
      <c r="V316" s="8"/>
      <c r="W316" s="107">
        <f t="shared" ref="W316:W318" si="194">SUM(U316:V316)</f>
        <v>0.06</v>
      </c>
    </row>
    <row r="317" spans="1:102" ht="18">
      <c r="A317" s="13">
        <v>3</v>
      </c>
      <c r="B317" s="5" t="s">
        <v>2206</v>
      </c>
      <c r="C317" s="8"/>
      <c r="D317" s="8"/>
      <c r="E317" s="9"/>
      <c r="F317" s="2"/>
      <c r="G317" s="2"/>
      <c r="H317" s="3"/>
      <c r="I317" s="10"/>
      <c r="J317" s="10"/>
      <c r="L317" s="65"/>
      <c r="M317" s="65"/>
      <c r="O317" s="65">
        <v>5000</v>
      </c>
      <c r="P317" s="65"/>
      <c r="Q317" s="18">
        <v>5000</v>
      </c>
      <c r="R317" s="65">
        <v>5000</v>
      </c>
      <c r="S317" s="8">
        <v>0</v>
      </c>
      <c r="T317" s="107">
        <v>5000</v>
      </c>
      <c r="U317" s="8">
        <v>6000</v>
      </c>
      <c r="V317" s="8"/>
      <c r="W317" s="107">
        <f t="shared" si="194"/>
        <v>6000</v>
      </c>
    </row>
    <row r="318" spans="1:102" s="149" customFormat="1" ht="18">
      <c r="A318" s="144"/>
      <c r="B318" s="145" t="s">
        <v>16</v>
      </c>
      <c r="C318" s="146">
        <f t="shared" ref="C318:K318" si="195">SUM(C315:C316)</f>
        <v>10000.06</v>
      </c>
      <c r="D318" s="146">
        <f t="shared" si="195"/>
        <v>0</v>
      </c>
      <c r="E318" s="146">
        <f t="shared" si="195"/>
        <v>10000.06</v>
      </c>
      <c r="F318" s="146">
        <f t="shared" si="195"/>
        <v>0.12</v>
      </c>
      <c r="G318" s="146">
        <f t="shared" si="195"/>
        <v>0</v>
      </c>
      <c r="H318" s="164">
        <f t="shared" si="195"/>
        <v>0.12</v>
      </c>
      <c r="I318" s="153">
        <f t="shared" si="195"/>
        <v>0.12</v>
      </c>
      <c r="J318" s="153">
        <f t="shared" si="195"/>
        <v>0</v>
      </c>
      <c r="K318" s="282">
        <f t="shared" si="195"/>
        <v>0.12</v>
      </c>
      <c r="L318" s="147">
        <f t="shared" ref="L318:N318" si="196">SUM(L315:L316)</f>
        <v>0.12</v>
      </c>
      <c r="M318" s="147">
        <f t="shared" si="196"/>
        <v>0</v>
      </c>
      <c r="N318" s="153">
        <f t="shared" si="196"/>
        <v>0.12</v>
      </c>
      <c r="O318" s="147">
        <f>SUM(O315:O317)</f>
        <v>5000.12</v>
      </c>
      <c r="P318" s="147">
        <f t="shared" ref="P318:Q318" si="197">SUM(P315:P317)</f>
        <v>0</v>
      </c>
      <c r="Q318" s="147">
        <f t="shared" si="197"/>
        <v>5000.12</v>
      </c>
      <c r="R318" s="147">
        <f>SUM(R315:R317)</f>
        <v>5000.12</v>
      </c>
      <c r="S318" s="148">
        <f t="shared" ref="S318:T318" si="198">SUM(S315:S317)</f>
        <v>0</v>
      </c>
      <c r="T318" s="148">
        <f t="shared" si="198"/>
        <v>5000.12</v>
      </c>
      <c r="U318" s="148">
        <f>SUM(U315:U317)</f>
        <v>6000.06</v>
      </c>
      <c r="V318" s="148">
        <f t="shared" ref="V318" si="199">SUM(V315:V317)</f>
        <v>0</v>
      </c>
      <c r="W318" s="154">
        <f t="shared" si="194"/>
        <v>6000.06</v>
      </c>
      <c r="X318" s="255"/>
      <c r="Y318" s="255"/>
      <c r="Z318" s="255"/>
      <c r="AA318" s="255"/>
      <c r="AB318" s="255"/>
      <c r="AC318" s="255"/>
      <c r="AD318" s="255"/>
      <c r="AE318" s="255"/>
      <c r="AF318" s="255"/>
      <c r="AG318" s="255"/>
      <c r="AH318" s="255"/>
      <c r="AI318" s="255"/>
      <c r="AJ318" s="255"/>
      <c r="AK318" s="255"/>
      <c r="AL318" s="255"/>
      <c r="AM318" s="255"/>
      <c r="AN318" s="255"/>
      <c r="AO318" s="255"/>
      <c r="AP318" s="255"/>
      <c r="AQ318" s="255"/>
      <c r="AR318" s="255"/>
      <c r="AS318" s="255"/>
      <c r="AT318" s="255"/>
      <c r="AU318" s="255"/>
      <c r="AV318" s="255"/>
      <c r="AW318" s="255"/>
      <c r="AX318" s="255"/>
      <c r="AY318" s="255"/>
      <c r="AZ318" s="255"/>
      <c r="BA318" s="255"/>
      <c r="BB318" s="255"/>
      <c r="BC318" s="255"/>
      <c r="BD318" s="255"/>
      <c r="BE318" s="255"/>
      <c r="BF318" s="255"/>
      <c r="BG318" s="255"/>
      <c r="BH318" s="255"/>
      <c r="BI318" s="255"/>
      <c r="BJ318" s="255"/>
      <c r="BK318" s="255"/>
      <c r="BL318" s="255"/>
      <c r="BM318" s="255"/>
      <c r="BN318" s="255"/>
      <c r="BO318" s="255"/>
      <c r="BP318" s="255"/>
      <c r="BQ318" s="255"/>
      <c r="BR318" s="255"/>
      <c r="BS318" s="255"/>
      <c r="BT318" s="255"/>
      <c r="BU318" s="255"/>
      <c r="BV318" s="255"/>
      <c r="BW318" s="255"/>
      <c r="BX318" s="255"/>
      <c r="BY318" s="255"/>
      <c r="BZ318" s="255"/>
      <c r="CA318" s="255"/>
      <c r="CB318" s="255"/>
      <c r="CC318" s="255"/>
      <c r="CD318" s="255"/>
      <c r="CE318" s="255"/>
      <c r="CF318" s="255"/>
      <c r="CG318" s="255"/>
      <c r="CH318" s="255"/>
      <c r="CI318" s="255"/>
      <c r="CJ318" s="255"/>
      <c r="CK318" s="255"/>
      <c r="CL318" s="255"/>
      <c r="CM318" s="255"/>
      <c r="CN318" s="255"/>
      <c r="CO318" s="255"/>
      <c r="CP318" s="255"/>
      <c r="CQ318" s="255"/>
      <c r="CR318" s="255"/>
      <c r="CS318" s="255"/>
      <c r="CT318" s="255"/>
      <c r="CU318" s="255"/>
      <c r="CV318" s="255"/>
      <c r="CW318" s="255"/>
      <c r="CX318" s="255"/>
    </row>
    <row r="319" spans="1:102" s="214" customFormat="1" ht="18">
      <c r="A319" s="214">
        <v>2</v>
      </c>
      <c r="B319" s="215" t="s">
        <v>29</v>
      </c>
      <c r="C319" s="227">
        <f t="shared" ref="C319:K319" si="200">C318+C313+C310+C300+C281+C270+C223+C208+C201+C198+C138+C131+C126+C211</f>
        <v>484229.56999999995</v>
      </c>
      <c r="D319" s="227">
        <f t="shared" si="200"/>
        <v>172258.55000000002</v>
      </c>
      <c r="E319" s="227">
        <f t="shared" si="200"/>
        <v>656488.12</v>
      </c>
      <c r="F319" s="227">
        <f t="shared" si="200"/>
        <v>575243.59000000008</v>
      </c>
      <c r="G319" s="227">
        <f t="shared" si="200"/>
        <v>193203.16999999998</v>
      </c>
      <c r="H319" s="227">
        <f t="shared" si="200"/>
        <v>768446.76000000013</v>
      </c>
      <c r="I319" s="227">
        <f t="shared" si="200"/>
        <v>789925.59999999986</v>
      </c>
      <c r="J319" s="227">
        <f t="shared" si="200"/>
        <v>218061.31</v>
      </c>
      <c r="K319" s="227">
        <f t="shared" si="200"/>
        <v>1007986.91</v>
      </c>
      <c r="L319" s="222">
        <f>L318+L313+L310+L300+L281+L270+L223+L208+L201+L198+L138+L131+L126+L211+L285</f>
        <v>1007082.8600000001</v>
      </c>
      <c r="M319" s="222">
        <f>M318+M313+M310+M300+M281+M270+M223+M208+M201+M198+M138+M131+M126+M211+M285</f>
        <v>225749.28000000003</v>
      </c>
      <c r="N319" s="222">
        <f>N318+N313+N310+N300+N281+N270+N223+N208+N201+N198+N138+N131+N126+N211+N285</f>
        <v>1232832.1399999999</v>
      </c>
      <c r="O319" s="222">
        <f t="shared" ref="O319:S319" si="201">O318+O313+O310+O300+O281+O270+O223+O208+O201+O198+O138+O131+O126+O211+O285+O226</f>
        <v>979165.03000000014</v>
      </c>
      <c r="P319" s="222">
        <f t="shared" si="201"/>
        <v>232142.63</v>
      </c>
      <c r="Q319" s="222">
        <f t="shared" si="201"/>
        <v>1211307.6599999999</v>
      </c>
      <c r="R319" s="222">
        <f t="shared" si="201"/>
        <v>1047839.0199999999</v>
      </c>
      <c r="S319" s="223">
        <f t="shared" si="201"/>
        <v>234073.16999999998</v>
      </c>
      <c r="T319" s="223">
        <f>T318+T313+T310+T300+T281+T270+T223+T208+T201+T198+T138+T131+T126+T211+T285+T226</f>
        <v>1281912.1900000002</v>
      </c>
      <c r="U319" s="223">
        <f>U318+U313+U310+U300+U281+U270+U223+U208+U201+U198+U138+U131+U126+U211+U285+U226</f>
        <v>1184099.5000000002</v>
      </c>
      <c r="V319" s="223">
        <f t="shared" ref="V319" si="202">V318+V313+V310+V300+V281+V270+V223+V208+V201+V198+V138+V131+V126+V211+V285+V226</f>
        <v>377300.26</v>
      </c>
      <c r="W319" s="223">
        <f>W318+W313+W310+W300+W281+W270+W223+W208+W201+W198+W138+W131+W126+W211+W285+W226</f>
        <v>1561399.7600000002</v>
      </c>
      <c r="X319" s="258"/>
      <c r="Y319" s="258"/>
      <c r="Z319" s="258"/>
      <c r="AA319" s="258"/>
      <c r="AB319" s="258"/>
      <c r="AC319" s="258"/>
      <c r="AD319" s="258"/>
      <c r="AE319" s="258"/>
      <c r="AF319" s="258"/>
      <c r="AG319" s="258"/>
      <c r="AH319" s="258"/>
      <c r="AI319" s="258"/>
      <c r="AJ319" s="258"/>
      <c r="AK319" s="258"/>
      <c r="AL319" s="258"/>
      <c r="AM319" s="258"/>
      <c r="AN319" s="258"/>
      <c r="AO319" s="258"/>
      <c r="AP319" s="258"/>
      <c r="AQ319" s="258"/>
      <c r="AR319" s="258"/>
      <c r="AS319" s="258"/>
      <c r="AT319" s="258"/>
      <c r="AU319" s="258"/>
      <c r="AV319" s="258"/>
      <c r="AW319" s="258"/>
      <c r="AX319" s="258"/>
      <c r="AY319" s="258"/>
      <c r="AZ319" s="258"/>
      <c r="BA319" s="258"/>
      <c r="BB319" s="258"/>
      <c r="BC319" s="258"/>
      <c r="BD319" s="258"/>
      <c r="BE319" s="258"/>
      <c r="BF319" s="258"/>
      <c r="BG319" s="258"/>
      <c r="BH319" s="258"/>
      <c r="BI319" s="258"/>
      <c r="BJ319" s="258"/>
      <c r="BK319" s="258"/>
      <c r="BL319" s="258"/>
      <c r="BM319" s="258"/>
      <c r="BN319" s="258"/>
      <c r="BO319" s="258"/>
      <c r="BP319" s="258"/>
      <c r="BQ319" s="258"/>
      <c r="BR319" s="258"/>
      <c r="BS319" s="258"/>
      <c r="BT319" s="258"/>
      <c r="BU319" s="258"/>
      <c r="BV319" s="258"/>
      <c r="BW319" s="258"/>
      <c r="BX319" s="258"/>
      <c r="BY319" s="258"/>
      <c r="BZ319" s="258"/>
      <c r="CA319" s="258"/>
      <c r="CB319" s="258"/>
      <c r="CC319" s="258"/>
      <c r="CD319" s="258"/>
      <c r="CE319" s="258"/>
      <c r="CF319" s="258"/>
      <c r="CG319" s="258"/>
      <c r="CH319" s="258"/>
      <c r="CI319" s="258"/>
      <c r="CJ319" s="258"/>
      <c r="CK319" s="258"/>
      <c r="CL319" s="258"/>
      <c r="CM319" s="258"/>
      <c r="CN319" s="258"/>
      <c r="CO319" s="258"/>
      <c r="CP319" s="258"/>
      <c r="CQ319" s="258"/>
      <c r="CR319" s="258"/>
      <c r="CS319" s="258"/>
      <c r="CT319" s="258"/>
      <c r="CU319" s="258"/>
      <c r="CV319" s="258"/>
      <c r="CW319" s="258"/>
      <c r="CX319" s="258"/>
    </row>
    <row r="320" spans="1:102" ht="18">
      <c r="A320" s="13"/>
      <c r="B320" s="5"/>
      <c r="C320" s="8"/>
      <c r="D320" s="8"/>
      <c r="F320" s="8"/>
      <c r="G320" s="8"/>
      <c r="I320" s="10"/>
      <c r="J320" s="10"/>
      <c r="L320" s="10"/>
      <c r="M320" s="10"/>
      <c r="O320" s="10"/>
      <c r="P320" s="10"/>
      <c r="Q320" s="18"/>
      <c r="R320" s="10"/>
      <c r="S320" s="105"/>
      <c r="T320" s="107"/>
      <c r="U320" s="105"/>
      <c r="V320" s="105"/>
      <c r="W320" s="107"/>
    </row>
    <row r="321" spans="1:102" s="221" customFormat="1" ht="18">
      <c r="A321" s="214">
        <v>3</v>
      </c>
      <c r="B321" s="215" t="s">
        <v>400</v>
      </c>
      <c r="C321" s="224"/>
      <c r="D321" s="224"/>
      <c r="E321" s="224"/>
      <c r="F321" s="225"/>
      <c r="G321" s="225"/>
      <c r="H321" s="224"/>
      <c r="I321" s="217"/>
      <c r="J321" s="217"/>
      <c r="K321" s="224"/>
      <c r="L321" s="217"/>
      <c r="M321" s="217"/>
      <c r="N321" s="224"/>
      <c r="O321" s="217"/>
      <c r="P321" s="217"/>
      <c r="Q321" s="218"/>
      <c r="R321" s="217"/>
      <c r="S321" s="219"/>
      <c r="T321" s="220"/>
      <c r="U321" s="219"/>
      <c r="V321" s="219"/>
      <c r="W321" s="220"/>
      <c r="X321" s="252"/>
      <c r="Y321" s="252"/>
      <c r="Z321" s="252"/>
      <c r="AA321" s="252"/>
      <c r="AB321" s="252"/>
      <c r="AC321" s="252"/>
      <c r="AD321" s="252"/>
      <c r="AE321" s="252"/>
      <c r="AF321" s="252"/>
      <c r="AG321" s="252"/>
      <c r="AH321" s="252"/>
      <c r="AI321" s="252"/>
      <c r="AJ321" s="252"/>
      <c r="AK321" s="252"/>
      <c r="AL321" s="252"/>
      <c r="AM321" s="252"/>
      <c r="AN321" s="252"/>
      <c r="AO321" s="252"/>
      <c r="AP321" s="252"/>
      <c r="AQ321" s="252"/>
      <c r="AR321" s="252"/>
      <c r="AS321" s="252"/>
      <c r="AT321" s="252"/>
      <c r="AU321" s="252"/>
      <c r="AV321" s="252"/>
      <c r="AW321" s="252"/>
      <c r="AX321" s="252"/>
      <c r="AY321" s="252"/>
      <c r="AZ321" s="252"/>
      <c r="BA321" s="252"/>
      <c r="BB321" s="252"/>
      <c r="BC321" s="252"/>
      <c r="BD321" s="252"/>
      <c r="BE321" s="252"/>
      <c r="BF321" s="252"/>
      <c r="BG321" s="252"/>
      <c r="BH321" s="252"/>
      <c r="BI321" s="252"/>
      <c r="BJ321" s="252"/>
      <c r="BK321" s="252"/>
      <c r="BL321" s="252"/>
      <c r="BM321" s="252"/>
      <c r="BN321" s="252"/>
      <c r="BO321" s="252"/>
      <c r="BP321" s="252"/>
      <c r="BQ321" s="252"/>
      <c r="BR321" s="252"/>
      <c r="BS321" s="252"/>
      <c r="BT321" s="252"/>
      <c r="BU321" s="252"/>
      <c r="BV321" s="252"/>
      <c r="BW321" s="252"/>
      <c r="BX321" s="252"/>
      <c r="BY321" s="252"/>
      <c r="BZ321" s="252"/>
      <c r="CA321" s="252"/>
      <c r="CB321" s="252"/>
      <c r="CC321" s="252"/>
      <c r="CD321" s="252"/>
      <c r="CE321" s="252"/>
      <c r="CF321" s="252"/>
      <c r="CG321" s="252"/>
      <c r="CH321" s="252"/>
      <c r="CI321" s="252"/>
      <c r="CJ321" s="252"/>
      <c r="CK321" s="252"/>
      <c r="CL321" s="252"/>
      <c r="CM321" s="252"/>
      <c r="CN321" s="252"/>
      <c r="CO321" s="252"/>
      <c r="CP321" s="252"/>
      <c r="CQ321" s="252"/>
      <c r="CR321" s="252"/>
      <c r="CS321" s="252"/>
      <c r="CT321" s="252"/>
      <c r="CU321" s="252"/>
      <c r="CV321" s="252"/>
      <c r="CW321" s="252"/>
      <c r="CX321" s="252"/>
    </row>
    <row r="322" spans="1:102" s="174" customFormat="1" ht="18">
      <c r="A322" s="173">
        <v>1</v>
      </c>
      <c r="B322" s="7" t="s">
        <v>401</v>
      </c>
      <c r="C322" s="9"/>
      <c r="D322" s="9"/>
      <c r="E322" s="9"/>
      <c r="F322" s="9"/>
      <c r="G322" s="9"/>
      <c r="H322" s="23"/>
      <c r="I322" s="67"/>
      <c r="J322" s="67"/>
      <c r="K322" s="283"/>
      <c r="L322" s="67"/>
      <c r="M322" s="67"/>
      <c r="N322" s="67"/>
      <c r="O322" s="67"/>
      <c r="P322" s="67"/>
      <c r="Q322" s="67"/>
      <c r="R322" s="67"/>
      <c r="S322" s="9"/>
      <c r="T322" s="9"/>
      <c r="U322" s="9"/>
      <c r="V322" s="9"/>
      <c r="W322" s="9"/>
      <c r="X322" s="259"/>
      <c r="Y322" s="259"/>
      <c r="Z322" s="259"/>
      <c r="AA322" s="259"/>
      <c r="AB322" s="259"/>
      <c r="AC322" s="259"/>
      <c r="AD322" s="259"/>
      <c r="AE322" s="259"/>
      <c r="AF322" s="259"/>
      <c r="AG322" s="259"/>
      <c r="AH322" s="259"/>
      <c r="AI322" s="259"/>
      <c r="AJ322" s="259"/>
      <c r="AK322" s="259"/>
      <c r="AL322" s="259"/>
      <c r="AM322" s="259"/>
      <c r="AN322" s="259"/>
      <c r="AO322" s="259"/>
      <c r="AP322" s="259"/>
      <c r="AQ322" s="259"/>
      <c r="AR322" s="259"/>
      <c r="AS322" s="259"/>
      <c r="AT322" s="259"/>
      <c r="AU322" s="259"/>
      <c r="AV322" s="259"/>
      <c r="AW322" s="259"/>
      <c r="AX322" s="259"/>
      <c r="AY322" s="259"/>
      <c r="AZ322" s="259"/>
      <c r="BA322" s="259"/>
      <c r="BB322" s="259"/>
      <c r="BC322" s="259"/>
      <c r="BD322" s="259"/>
      <c r="BE322" s="259"/>
      <c r="BF322" s="259"/>
      <c r="BG322" s="259"/>
      <c r="BH322" s="259"/>
      <c r="BI322" s="259"/>
      <c r="BJ322" s="259"/>
      <c r="BK322" s="259"/>
      <c r="BL322" s="259"/>
      <c r="BM322" s="259"/>
      <c r="BN322" s="259"/>
      <c r="BO322" s="259"/>
      <c r="BP322" s="259"/>
      <c r="BQ322" s="259"/>
      <c r="BR322" s="259"/>
      <c r="BS322" s="259"/>
      <c r="BT322" s="259"/>
      <c r="BU322" s="259"/>
      <c r="BV322" s="259"/>
      <c r="BW322" s="259"/>
      <c r="BX322" s="259"/>
      <c r="BY322" s="259"/>
      <c r="BZ322" s="259"/>
      <c r="CA322" s="259"/>
      <c r="CB322" s="259"/>
      <c r="CC322" s="259"/>
      <c r="CD322" s="259"/>
      <c r="CE322" s="259"/>
      <c r="CF322" s="259"/>
      <c r="CG322" s="259"/>
      <c r="CH322" s="259"/>
      <c r="CI322" s="259"/>
      <c r="CJ322" s="259"/>
      <c r="CK322" s="259"/>
      <c r="CL322" s="259"/>
      <c r="CM322" s="259"/>
      <c r="CN322" s="259"/>
      <c r="CO322" s="259"/>
      <c r="CP322" s="259"/>
      <c r="CQ322" s="259"/>
      <c r="CR322" s="259"/>
      <c r="CS322" s="259"/>
      <c r="CT322" s="259"/>
      <c r="CU322" s="259"/>
      <c r="CV322" s="259"/>
      <c r="CW322" s="259"/>
      <c r="CX322" s="259"/>
    </row>
    <row r="323" spans="1:102" s="58" customFormat="1" ht="18">
      <c r="A323" s="175">
        <v>1</v>
      </c>
      <c r="B323" s="5" t="s">
        <v>402</v>
      </c>
      <c r="C323" s="8"/>
      <c r="D323" s="8"/>
      <c r="E323" s="8"/>
      <c r="F323" s="2">
        <v>0.02</v>
      </c>
      <c r="G323" s="2">
        <v>0</v>
      </c>
      <c r="H323" s="3">
        <f>SUM(F323:G323)</f>
        <v>0.02</v>
      </c>
      <c r="I323" s="65">
        <v>1500.01</v>
      </c>
      <c r="J323" s="65"/>
      <c r="K323" s="283">
        <f>SUM(I323:J323)</f>
        <v>1500.01</v>
      </c>
      <c r="L323" s="65">
        <v>430</v>
      </c>
      <c r="M323" s="65"/>
      <c r="N323" s="67">
        <f>SUM(L323:M323)</f>
        <v>430</v>
      </c>
      <c r="O323" s="65">
        <v>300</v>
      </c>
      <c r="P323" s="65"/>
      <c r="Q323" s="67">
        <f>SUM(O323:P323)</f>
        <v>300</v>
      </c>
      <c r="R323" s="65">
        <v>300</v>
      </c>
      <c r="S323" s="8">
        <v>0</v>
      </c>
      <c r="T323" s="9">
        <f>SUM(R323:S323)</f>
        <v>300</v>
      </c>
      <c r="U323" s="8">
        <v>150</v>
      </c>
      <c r="V323" s="8">
        <v>0</v>
      </c>
      <c r="W323" s="9">
        <f>SUM(U323:V323)</f>
        <v>150</v>
      </c>
      <c r="X323" s="260"/>
      <c r="Y323" s="260"/>
      <c r="Z323" s="260"/>
      <c r="AA323" s="260"/>
      <c r="AB323" s="260"/>
      <c r="AC323" s="260"/>
      <c r="AD323" s="260"/>
      <c r="AE323" s="260"/>
      <c r="AF323" s="260"/>
      <c r="AG323" s="260"/>
      <c r="AH323" s="260"/>
      <c r="AI323" s="260"/>
      <c r="AJ323" s="260"/>
      <c r="AK323" s="260"/>
      <c r="AL323" s="260"/>
      <c r="AM323" s="260"/>
      <c r="AN323" s="260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60"/>
      <c r="BH323" s="260"/>
      <c r="BI323" s="260"/>
      <c r="BJ323" s="260"/>
      <c r="BK323" s="260"/>
      <c r="BL323" s="260"/>
      <c r="BM323" s="260"/>
      <c r="BN323" s="260"/>
      <c r="BO323" s="260"/>
      <c r="BP323" s="260"/>
      <c r="BQ323" s="260"/>
      <c r="BR323" s="260"/>
      <c r="BS323" s="260"/>
      <c r="BT323" s="260"/>
      <c r="BU323" s="260"/>
      <c r="BV323" s="260"/>
      <c r="BW323" s="260"/>
      <c r="BX323" s="260"/>
      <c r="BY323" s="260"/>
      <c r="BZ323" s="260"/>
      <c r="CA323" s="260"/>
      <c r="CB323" s="260"/>
      <c r="CC323" s="260"/>
      <c r="CD323" s="260"/>
      <c r="CE323" s="260"/>
      <c r="CF323" s="260"/>
      <c r="CG323" s="260"/>
      <c r="CH323" s="260"/>
      <c r="CI323" s="260"/>
      <c r="CJ323" s="260"/>
      <c r="CK323" s="260"/>
      <c r="CL323" s="260"/>
      <c r="CM323" s="260"/>
      <c r="CN323" s="260"/>
      <c r="CO323" s="260"/>
      <c r="CP323" s="260"/>
      <c r="CQ323" s="260"/>
      <c r="CR323" s="260"/>
      <c r="CS323" s="260"/>
      <c r="CT323" s="260"/>
      <c r="CU323" s="260"/>
      <c r="CV323" s="260"/>
      <c r="CW323" s="260"/>
      <c r="CX323" s="260"/>
    </row>
    <row r="324" spans="1:102" s="177" customFormat="1" ht="18">
      <c r="A324" s="176"/>
      <c r="B324" s="145" t="s">
        <v>30</v>
      </c>
      <c r="C324" s="148"/>
      <c r="D324" s="148"/>
      <c r="E324" s="148"/>
      <c r="F324" s="167">
        <v>0.02</v>
      </c>
      <c r="G324" s="167">
        <v>0</v>
      </c>
      <c r="H324" s="168">
        <f>SUM(F324:G324)</f>
        <v>0.02</v>
      </c>
      <c r="I324" s="147">
        <f t="shared" ref="I324:K324" si="203">SUM(I323)</f>
        <v>1500.01</v>
      </c>
      <c r="J324" s="147">
        <f t="shared" si="203"/>
        <v>0</v>
      </c>
      <c r="K324" s="284">
        <f t="shared" si="203"/>
        <v>1500.01</v>
      </c>
      <c r="L324" s="147">
        <f>SUM(L323)</f>
        <v>430</v>
      </c>
      <c r="M324" s="147">
        <f t="shared" ref="M324:N324" si="204">SUM(M323)</f>
        <v>0</v>
      </c>
      <c r="N324" s="147">
        <f t="shared" si="204"/>
        <v>430</v>
      </c>
      <c r="O324" s="147">
        <f>SUM(O323)</f>
        <v>300</v>
      </c>
      <c r="P324" s="147">
        <f t="shared" ref="P324:Q324" si="205">SUM(P323)</f>
        <v>0</v>
      </c>
      <c r="Q324" s="147">
        <f t="shared" si="205"/>
        <v>300</v>
      </c>
      <c r="R324" s="147">
        <f>SUM(R323)</f>
        <v>300</v>
      </c>
      <c r="S324" s="148">
        <f t="shared" ref="S324:T324" si="206">SUM(S323)</f>
        <v>0</v>
      </c>
      <c r="T324" s="148">
        <f t="shared" si="206"/>
        <v>300</v>
      </c>
      <c r="U324" s="148">
        <f>SUM(U323)</f>
        <v>150</v>
      </c>
      <c r="V324" s="148">
        <f t="shared" ref="V324:W324" si="207">SUM(V323)</f>
        <v>0</v>
      </c>
      <c r="W324" s="148">
        <f t="shared" si="207"/>
        <v>150</v>
      </c>
      <c r="X324" s="261"/>
      <c r="Y324" s="261"/>
      <c r="Z324" s="261"/>
      <c r="AA324" s="261"/>
      <c r="AB324" s="261"/>
      <c r="AC324" s="261"/>
      <c r="AD324" s="261"/>
      <c r="AE324" s="261"/>
      <c r="AF324" s="261"/>
      <c r="AG324" s="261"/>
      <c r="AH324" s="261"/>
      <c r="AI324" s="261"/>
      <c r="AJ324" s="261"/>
      <c r="AK324" s="261"/>
      <c r="AL324" s="261"/>
      <c r="AM324" s="261"/>
      <c r="AN324" s="261"/>
      <c r="AO324" s="261"/>
      <c r="AP324" s="261"/>
      <c r="AQ324" s="261"/>
      <c r="AR324" s="261"/>
      <c r="AS324" s="261"/>
      <c r="AT324" s="261"/>
      <c r="AU324" s="261"/>
      <c r="AV324" s="261"/>
      <c r="AW324" s="261"/>
      <c r="AX324" s="261"/>
      <c r="AY324" s="261"/>
      <c r="AZ324" s="261"/>
      <c r="BA324" s="261"/>
      <c r="BB324" s="261"/>
      <c r="BC324" s="261"/>
      <c r="BD324" s="261"/>
      <c r="BE324" s="261"/>
      <c r="BF324" s="261"/>
      <c r="BG324" s="261"/>
      <c r="BH324" s="261"/>
      <c r="BI324" s="261"/>
      <c r="BJ324" s="261"/>
      <c r="BK324" s="261"/>
      <c r="BL324" s="261"/>
      <c r="BM324" s="261"/>
      <c r="BN324" s="261"/>
      <c r="BO324" s="261"/>
      <c r="BP324" s="261"/>
      <c r="BQ324" s="261"/>
      <c r="BR324" s="261"/>
      <c r="BS324" s="261"/>
      <c r="BT324" s="261"/>
      <c r="BU324" s="261"/>
      <c r="BV324" s="261"/>
      <c r="BW324" s="261"/>
      <c r="BX324" s="261"/>
      <c r="BY324" s="261"/>
      <c r="BZ324" s="261"/>
      <c r="CA324" s="261"/>
      <c r="CB324" s="261"/>
      <c r="CC324" s="261"/>
      <c r="CD324" s="261"/>
      <c r="CE324" s="261"/>
      <c r="CF324" s="261"/>
      <c r="CG324" s="261"/>
      <c r="CH324" s="261"/>
      <c r="CI324" s="261"/>
      <c r="CJ324" s="261"/>
      <c r="CK324" s="261"/>
      <c r="CL324" s="261"/>
      <c r="CM324" s="261"/>
      <c r="CN324" s="261"/>
      <c r="CO324" s="261"/>
      <c r="CP324" s="261"/>
      <c r="CQ324" s="261"/>
      <c r="CR324" s="261"/>
      <c r="CS324" s="261"/>
      <c r="CT324" s="261"/>
      <c r="CU324" s="261"/>
      <c r="CV324" s="261"/>
      <c r="CW324" s="261"/>
      <c r="CX324" s="261"/>
    </row>
    <row r="325" spans="1:102" s="24" customFormat="1" ht="18">
      <c r="A325" s="17">
        <v>2</v>
      </c>
      <c r="B325" s="7" t="s">
        <v>403</v>
      </c>
      <c r="C325" s="9"/>
      <c r="D325" s="9"/>
      <c r="E325" s="9"/>
      <c r="F325" s="6"/>
      <c r="G325" s="6"/>
      <c r="H325" s="3"/>
      <c r="I325" s="18"/>
      <c r="J325" s="18"/>
      <c r="K325" s="213"/>
      <c r="L325" s="18"/>
      <c r="M325" s="18"/>
      <c r="N325" s="18"/>
      <c r="O325" s="18"/>
      <c r="P325" s="18"/>
      <c r="Q325" s="18"/>
      <c r="R325" s="18"/>
      <c r="S325" s="107"/>
      <c r="T325" s="107"/>
      <c r="U325" s="107"/>
      <c r="V325" s="107"/>
      <c r="W325" s="107"/>
      <c r="X325" s="258"/>
      <c r="Y325" s="258"/>
      <c r="Z325" s="258"/>
      <c r="AA325" s="258"/>
      <c r="AB325" s="258"/>
      <c r="AC325" s="258"/>
      <c r="AD325" s="258"/>
      <c r="AE325" s="258"/>
      <c r="AF325" s="258"/>
      <c r="AG325" s="258"/>
      <c r="AH325" s="258"/>
      <c r="AI325" s="258"/>
      <c r="AJ325" s="258"/>
      <c r="AK325" s="258"/>
      <c r="AL325" s="258"/>
      <c r="AM325" s="258"/>
      <c r="AN325" s="258"/>
      <c r="AO325" s="258"/>
      <c r="AP325" s="258"/>
      <c r="AQ325" s="258"/>
      <c r="AR325" s="258"/>
      <c r="AS325" s="258"/>
      <c r="AT325" s="258"/>
      <c r="AU325" s="258"/>
      <c r="AV325" s="258"/>
      <c r="AW325" s="258"/>
      <c r="AX325" s="258"/>
      <c r="AY325" s="258"/>
      <c r="AZ325" s="258"/>
      <c r="BA325" s="258"/>
      <c r="BB325" s="258"/>
      <c r="BC325" s="258"/>
      <c r="BD325" s="258"/>
      <c r="BE325" s="258"/>
      <c r="BF325" s="258"/>
      <c r="BG325" s="258"/>
      <c r="BH325" s="258"/>
      <c r="BI325" s="258"/>
      <c r="BJ325" s="258"/>
      <c r="BK325" s="258"/>
      <c r="BL325" s="258"/>
      <c r="BM325" s="258"/>
      <c r="BN325" s="258"/>
      <c r="BO325" s="258"/>
      <c r="BP325" s="258"/>
      <c r="BQ325" s="258"/>
      <c r="BR325" s="258"/>
      <c r="BS325" s="258"/>
      <c r="BT325" s="258"/>
      <c r="BU325" s="258"/>
      <c r="BV325" s="258"/>
      <c r="BW325" s="258"/>
      <c r="BX325" s="258"/>
      <c r="BY325" s="258"/>
      <c r="BZ325" s="258"/>
      <c r="CA325" s="258"/>
      <c r="CB325" s="258"/>
      <c r="CC325" s="258"/>
      <c r="CD325" s="258"/>
      <c r="CE325" s="258"/>
      <c r="CF325" s="258"/>
      <c r="CG325" s="258"/>
      <c r="CH325" s="258"/>
      <c r="CI325" s="258"/>
      <c r="CJ325" s="258"/>
      <c r="CK325" s="258"/>
      <c r="CL325" s="258"/>
      <c r="CM325" s="258"/>
      <c r="CN325" s="258"/>
      <c r="CO325" s="258"/>
      <c r="CP325" s="258"/>
      <c r="CQ325" s="258"/>
      <c r="CR325" s="258"/>
      <c r="CS325" s="258"/>
      <c r="CT325" s="258"/>
      <c r="CU325" s="258"/>
      <c r="CV325" s="258"/>
      <c r="CW325" s="258"/>
      <c r="CX325" s="258"/>
    </row>
    <row r="326" spans="1:102" ht="18">
      <c r="A326" s="13">
        <v>1</v>
      </c>
      <c r="B326" s="5" t="s">
        <v>411</v>
      </c>
      <c r="C326" s="8"/>
      <c r="D326" s="8"/>
      <c r="F326" s="2">
        <v>0</v>
      </c>
      <c r="G326" s="2">
        <v>0.06</v>
      </c>
      <c r="H326" s="3">
        <f>SUM(F326:G326)</f>
        <v>0.06</v>
      </c>
      <c r="I326" s="10">
        <v>0.06</v>
      </c>
      <c r="J326" s="10">
        <v>0.06</v>
      </c>
      <c r="K326" s="213">
        <f>SUM(I326:J326)</f>
        <v>0.12</v>
      </c>
      <c r="L326" s="65">
        <v>0.06</v>
      </c>
      <c r="M326" s="65">
        <v>0.06</v>
      </c>
      <c r="N326" s="18">
        <f>SUM(L326:M326)</f>
        <v>0.12</v>
      </c>
      <c r="O326" s="65">
        <v>0</v>
      </c>
      <c r="P326" s="65">
        <v>0.06</v>
      </c>
      <c r="Q326" s="18">
        <f>SUM(O326:P326)</f>
        <v>0.06</v>
      </c>
      <c r="R326" s="65">
        <v>0.06</v>
      </c>
      <c r="S326" s="8">
        <v>0.06</v>
      </c>
      <c r="T326" s="107">
        <f>SUM(R326:S326)</f>
        <v>0.12</v>
      </c>
      <c r="U326" s="8">
        <v>0.06</v>
      </c>
      <c r="V326" s="8">
        <v>0.06</v>
      </c>
      <c r="W326" s="107">
        <f>SUM(U326:V326)</f>
        <v>0.12</v>
      </c>
    </row>
    <row r="327" spans="1:102" ht="18">
      <c r="A327" s="13">
        <v>2</v>
      </c>
      <c r="B327" s="5" t="s">
        <v>1407</v>
      </c>
      <c r="C327" s="8">
        <v>5571.12</v>
      </c>
      <c r="D327" s="8"/>
      <c r="E327" s="9">
        <f t="shared" ref="E327:E340" si="208">SUM(C327:D327)</f>
        <v>5571.12</v>
      </c>
      <c r="F327" s="2">
        <v>6506.12</v>
      </c>
      <c r="G327" s="2">
        <v>0</v>
      </c>
      <c r="H327" s="3">
        <f t="shared" ref="H327:H338" si="209">SUM(F327:G327)</f>
        <v>6506.12</v>
      </c>
      <c r="I327" s="10">
        <v>8011.09</v>
      </c>
      <c r="J327" s="10"/>
      <c r="K327" s="213">
        <f t="shared" ref="K327:K338" si="210">SUM(I327:J327)</f>
        <v>8011.09</v>
      </c>
      <c r="L327" s="65">
        <v>7081.47</v>
      </c>
      <c r="M327" s="65"/>
      <c r="N327" s="18">
        <f t="shared" ref="N327:N339" si="211">SUM(L327:M327)</f>
        <v>7081.47</v>
      </c>
      <c r="O327" s="65">
        <v>10189.1</v>
      </c>
      <c r="P327" s="65"/>
      <c r="Q327" s="18">
        <f t="shared" ref="Q327:Q339" si="212">SUM(O327:P327)</f>
        <v>10189.1</v>
      </c>
      <c r="R327" s="65">
        <v>10189.1</v>
      </c>
      <c r="S327" s="8">
        <v>0</v>
      </c>
      <c r="T327" s="107">
        <f t="shared" ref="T327:T339" si="213">SUM(R327:S327)</f>
        <v>10189.1</v>
      </c>
      <c r="U327" s="8">
        <v>10281.950000000001</v>
      </c>
      <c r="V327" s="8"/>
      <c r="W327" s="107">
        <f t="shared" ref="W327:W339" si="214">SUM(U327:V327)</f>
        <v>10281.950000000001</v>
      </c>
    </row>
    <row r="328" spans="1:102" ht="18">
      <c r="A328" s="13">
        <v>3</v>
      </c>
      <c r="B328" s="5" t="s">
        <v>404</v>
      </c>
      <c r="C328" s="8">
        <v>824.5</v>
      </c>
      <c r="D328" s="8"/>
      <c r="E328" s="9">
        <f t="shared" si="208"/>
        <v>824.5</v>
      </c>
      <c r="F328" s="2">
        <v>692.5</v>
      </c>
      <c r="G328" s="2">
        <v>0</v>
      </c>
      <c r="H328" s="3">
        <f t="shared" si="209"/>
        <v>692.5</v>
      </c>
      <c r="I328" s="10">
        <v>315.99</v>
      </c>
      <c r="J328" s="10"/>
      <c r="K328" s="213">
        <f t="shared" si="210"/>
        <v>315.99</v>
      </c>
      <c r="L328" s="65">
        <v>838</v>
      </c>
      <c r="M328" s="65"/>
      <c r="N328" s="18">
        <f t="shared" si="211"/>
        <v>838</v>
      </c>
      <c r="O328" s="65">
        <v>1121.1300000000001</v>
      </c>
      <c r="P328" s="65"/>
      <c r="Q328" s="18">
        <f t="shared" si="212"/>
        <v>1121.1300000000001</v>
      </c>
      <c r="R328" s="65">
        <v>1121.1300000000001</v>
      </c>
      <c r="S328" s="8">
        <v>0</v>
      </c>
      <c r="T328" s="107">
        <f t="shared" si="213"/>
        <v>1121.1300000000001</v>
      </c>
      <c r="U328" s="8">
        <v>200.02</v>
      </c>
      <c r="V328" s="8"/>
      <c r="W328" s="107">
        <f t="shared" si="214"/>
        <v>200.02</v>
      </c>
    </row>
    <row r="329" spans="1:102" s="24" customFormat="1" ht="18">
      <c r="A329" s="13">
        <v>4</v>
      </c>
      <c r="B329" s="5" t="s">
        <v>405</v>
      </c>
      <c r="C329" s="8">
        <v>2440.0500000000002</v>
      </c>
      <c r="D329" s="8"/>
      <c r="E329" s="9">
        <f t="shared" si="208"/>
        <v>2440.0500000000002</v>
      </c>
      <c r="F329" s="2">
        <v>890.03</v>
      </c>
      <c r="G329" s="2">
        <v>0</v>
      </c>
      <c r="H329" s="3">
        <f t="shared" si="209"/>
        <v>890.03</v>
      </c>
      <c r="I329" s="10">
        <v>292.02</v>
      </c>
      <c r="J329" s="10"/>
      <c r="K329" s="213">
        <f t="shared" si="210"/>
        <v>292.02</v>
      </c>
      <c r="L329" s="65">
        <v>1898.73</v>
      </c>
      <c r="M329" s="65"/>
      <c r="N329" s="18">
        <f t="shared" si="211"/>
        <v>1898.73</v>
      </c>
      <c r="O329" s="65">
        <v>2360.12</v>
      </c>
      <c r="P329" s="65"/>
      <c r="Q329" s="18">
        <f t="shared" si="212"/>
        <v>2360.12</v>
      </c>
      <c r="R329" s="65">
        <v>2360.12</v>
      </c>
      <c r="S329" s="8">
        <v>0</v>
      </c>
      <c r="T329" s="107">
        <f t="shared" si="213"/>
        <v>2360.12</v>
      </c>
      <c r="U329" s="8">
        <v>2428.7800000000002</v>
      </c>
      <c r="V329" s="8"/>
      <c r="W329" s="107">
        <f t="shared" si="214"/>
        <v>2428.7800000000002</v>
      </c>
      <c r="X329" s="258"/>
      <c r="Y329" s="258"/>
      <c r="Z329" s="258"/>
      <c r="AA329" s="258"/>
      <c r="AB329" s="258"/>
      <c r="AC329" s="258"/>
      <c r="AD329" s="258"/>
      <c r="AE329" s="258"/>
      <c r="AF329" s="258"/>
      <c r="AG329" s="258"/>
      <c r="AH329" s="258"/>
      <c r="AI329" s="258"/>
      <c r="AJ329" s="258"/>
      <c r="AK329" s="258"/>
      <c r="AL329" s="258"/>
      <c r="AM329" s="258"/>
      <c r="AN329" s="258"/>
      <c r="AO329" s="258"/>
      <c r="AP329" s="258"/>
      <c r="AQ329" s="258"/>
      <c r="AR329" s="258"/>
      <c r="AS329" s="258"/>
      <c r="AT329" s="258"/>
      <c r="AU329" s="258"/>
      <c r="AV329" s="258"/>
      <c r="AW329" s="258"/>
      <c r="AX329" s="258"/>
      <c r="AY329" s="258"/>
      <c r="AZ329" s="258"/>
      <c r="BA329" s="258"/>
      <c r="BB329" s="258"/>
      <c r="BC329" s="258"/>
      <c r="BD329" s="258"/>
      <c r="BE329" s="258"/>
      <c r="BF329" s="258"/>
      <c r="BG329" s="258"/>
      <c r="BH329" s="258"/>
      <c r="BI329" s="258"/>
      <c r="BJ329" s="258"/>
      <c r="BK329" s="258"/>
      <c r="BL329" s="258"/>
      <c r="BM329" s="258"/>
      <c r="BN329" s="258"/>
      <c r="BO329" s="258"/>
      <c r="BP329" s="258"/>
      <c r="BQ329" s="258"/>
      <c r="BR329" s="258"/>
      <c r="BS329" s="258"/>
      <c r="BT329" s="258"/>
      <c r="BU329" s="258"/>
      <c r="BV329" s="258"/>
      <c r="BW329" s="258"/>
      <c r="BX329" s="258"/>
      <c r="BY329" s="258"/>
      <c r="BZ329" s="258"/>
      <c r="CA329" s="258"/>
      <c r="CB329" s="258"/>
      <c r="CC329" s="258"/>
      <c r="CD329" s="258"/>
      <c r="CE329" s="258"/>
      <c r="CF329" s="258"/>
      <c r="CG329" s="258"/>
      <c r="CH329" s="258"/>
      <c r="CI329" s="258"/>
      <c r="CJ329" s="258"/>
      <c r="CK329" s="258"/>
      <c r="CL329" s="258"/>
      <c r="CM329" s="258"/>
      <c r="CN329" s="258"/>
      <c r="CO329" s="258"/>
      <c r="CP329" s="258"/>
      <c r="CQ329" s="258"/>
      <c r="CR329" s="258"/>
      <c r="CS329" s="258"/>
      <c r="CT329" s="258"/>
      <c r="CU329" s="258"/>
      <c r="CV329" s="258"/>
      <c r="CW329" s="258"/>
      <c r="CX329" s="258"/>
    </row>
    <row r="330" spans="1:102" ht="18">
      <c r="A330" s="13">
        <v>5</v>
      </c>
      <c r="B330" s="5" t="s">
        <v>2589</v>
      </c>
      <c r="C330" s="8">
        <v>1306.19</v>
      </c>
      <c r="D330" s="8"/>
      <c r="E330" s="9">
        <f t="shared" si="208"/>
        <v>1306.19</v>
      </c>
      <c r="F330" s="2">
        <v>1426.53</v>
      </c>
      <c r="G330" s="2">
        <v>0</v>
      </c>
      <c r="H330" s="3">
        <f t="shared" si="209"/>
        <v>1426.53</v>
      </c>
      <c r="I330" s="10">
        <v>1556.04</v>
      </c>
      <c r="J330" s="10"/>
      <c r="K330" s="213">
        <f t="shared" si="210"/>
        <v>1556.04</v>
      </c>
      <c r="L330" s="65">
        <v>1862.51</v>
      </c>
      <c r="M330" s="65"/>
      <c r="N330" s="18">
        <f t="shared" si="211"/>
        <v>1862.51</v>
      </c>
      <c r="O330" s="65">
        <v>2063.06</v>
      </c>
      <c r="P330" s="65"/>
      <c r="Q330" s="18">
        <f t="shared" si="212"/>
        <v>2063.06</v>
      </c>
      <c r="R330" s="65">
        <v>2063.06</v>
      </c>
      <c r="S330" s="8">
        <v>0</v>
      </c>
      <c r="T330" s="107">
        <f t="shared" si="213"/>
        <v>2063.06</v>
      </c>
      <c r="U330" s="8">
        <v>2126.06</v>
      </c>
      <c r="V330" s="8"/>
      <c r="W330" s="107">
        <f t="shared" si="214"/>
        <v>2126.06</v>
      </c>
    </row>
    <row r="331" spans="1:102" ht="18">
      <c r="A331" s="13">
        <v>6</v>
      </c>
      <c r="B331" s="5" t="s">
        <v>2590</v>
      </c>
      <c r="C331" s="8">
        <v>2963.18</v>
      </c>
      <c r="D331" s="8"/>
      <c r="E331" s="9">
        <f t="shared" si="208"/>
        <v>2963.18</v>
      </c>
      <c r="F331" s="2">
        <v>3149.02</v>
      </c>
      <c r="G331" s="2">
        <v>0</v>
      </c>
      <c r="H331" s="3">
        <f t="shared" si="209"/>
        <v>3149.02</v>
      </c>
      <c r="I331" s="10">
        <v>3433.73</v>
      </c>
      <c r="J331" s="10"/>
      <c r="K331" s="213">
        <f t="shared" si="210"/>
        <v>3433.73</v>
      </c>
      <c r="L331" s="65">
        <v>3714.01</v>
      </c>
      <c r="M331" s="65"/>
      <c r="N331" s="18">
        <f t="shared" si="211"/>
        <v>3714.01</v>
      </c>
      <c r="O331" s="65">
        <v>3703.51</v>
      </c>
      <c r="P331" s="65"/>
      <c r="Q331" s="18">
        <f t="shared" si="212"/>
        <v>3703.51</v>
      </c>
      <c r="R331" s="65">
        <v>3703.51</v>
      </c>
      <c r="S331" s="8">
        <v>0</v>
      </c>
      <c r="T331" s="107">
        <f t="shared" si="213"/>
        <v>3703.51</v>
      </c>
      <c r="U331" s="8">
        <v>3767.19</v>
      </c>
      <c r="V331" s="8"/>
      <c r="W331" s="107">
        <f t="shared" si="214"/>
        <v>3767.19</v>
      </c>
    </row>
    <row r="332" spans="1:102" s="24" customFormat="1" ht="18">
      <c r="A332" s="13">
        <v>7</v>
      </c>
      <c r="B332" s="5" t="s">
        <v>406</v>
      </c>
      <c r="C332" s="8">
        <v>1510.21</v>
      </c>
      <c r="D332" s="8"/>
      <c r="E332" s="9">
        <f t="shared" si="208"/>
        <v>1510.21</v>
      </c>
      <c r="F332" s="2">
        <v>1715.21</v>
      </c>
      <c r="G332" s="2">
        <v>0</v>
      </c>
      <c r="H332" s="3">
        <f t="shared" si="209"/>
        <v>1715.21</v>
      </c>
      <c r="I332" s="10">
        <v>2030.21</v>
      </c>
      <c r="J332" s="10"/>
      <c r="K332" s="213">
        <f t="shared" si="210"/>
        <v>2030.21</v>
      </c>
      <c r="L332" s="65">
        <v>0.06</v>
      </c>
      <c r="M332" s="65">
        <v>0.06</v>
      </c>
      <c r="N332" s="18">
        <f t="shared" si="211"/>
        <v>0.12</v>
      </c>
      <c r="O332" s="65"/>
      <c r="P332" s="65"/>
      <c r="Q332" s="18">
        <f t="shared" si="212"/>
        <v>0</v>
      </c>
      <c r="R332" s="65">
        <v>0</v>
      </c>
      <c r="S332" s="8">
        <v>0</v>
      </c>
      <c r="T332" s="107">
        <f t="shared" si="213"/>
        <v>0</v>
      </c>
      <c r="U332" s="8"/>
      <c r="V332" s="8"/>
      <c r="W332" s="107">
        <f t="shared" si="214"/>
        <v>0</v>
      </c>
      <c r="X332" s="258"/>
      <c r="Y332" s="258"/>
      <c r="Z332" s="258"/>
      <c r="AA332" s="258"/>
      <c r="AB332" s="258"/>
      <c r="AC332" s="258"/>
      <c r="AD332" s="258"/>
      <c r="AE332" s="258"/>
      <c r="AF332" s="258"/>
      <c r="AG332" s="258"/>
      <c r="AH332" s="258"/>
      <c r="AI332" s="258"/>
      <c r="AJ332" s="258"/>
      <c r="AK332" s="258"/>
      <c r="AL332" s="258"/>
      <c r="AM332" s="258"/>
      <c r="AN332" s="258"/>
      <c r="AO332" s="258"/>
      <c r="AP332" s="258"/>
      <c r="AQ332" s="258"/>
      <c r="AR332" s="258"/>
      <c r="AS332" s="258"/>
      <c r="AT332" s="258"/>
      <c r="AU332" s="258"/>
      <c r="AV332" s="258"/>
      <c r="AW332" s="258"/>
      <c r="AX332" s="258"/>
      <c r="AY332" s="258"/>
      <c r="AZ332" s="258"/>
      <c r="BA332" s="258"/>
      <c r="BB332" s="258"/>
      <c r="BC332" s="258"/>
      <c r="BD332" s="258"/>
      <c r="BE332" s="258"/>
      <c r="BF332" s="258"/>
      <c r="BG332" s="258"/>
      <c r="BH332" s="258"/>
      <c r="BI332" s="258"/>
      <c r="BJ332" s="258"/>
      <c r="BK332" s="258"/>
      <c r="BL332" s="258"/>
      <c r="BM332" s="258"/>
      <c r="BN332" s="258"/>
      <c r="BO332" s="258"/>
      <c r="BP332" s="258"/>
      <c r="BQ332" s="258"/>
      <c r="BR332" s="258"/>
      <c r="BS332" s="258"/>
      <c r="BT332" s="258"/>
      <c r="BU332" s="258"/>
      <c r="BV332" s="258"/>
      <c r="BW332" s="258"/>
      <c r="BX332" s="258"/>
      <c r="BY332" s="258"/>
      <c r="BZ332" s="258"/>
      <c r="CA332" s="258"/>
      <c r="CB332" s="258"/>
      <c r="CC332" s="258"/>
      <c r="CD332" s="258"/>
      <c r="CE332" s="258"/>
      <c r="CF332" s="258"/>
      <c r="CG332" s="258"/>
      <c r="CH332" s="258"/>
      <c r="CI332" s="258"/>
      <c r="CJ332" s="258"/>
      <c r="CK332" s="258"/>
      <c r="CL332" s="258"/>
      <c r="CM332" s="258"/>
      <c r="CN332" s="258"/>
      <c r="CO332" s="258"/>
      <c r="CP332" s="258"/>
      <c r="CQ332" s="258"/>
      <c r="CR332" s="258"/>
      <c r="CS332" s="258"/>
      <c r="CT332" s="258"/>
      <c r="CU332" s="258"/>
      <c r="CV332" s="258"/>
      <c r="CW332" s="258"/>
      <c r="CX332" s="258"/>
    </row>
    <row r="333" spans="1:102" ht="18">
      <c r="A333" s="13">
        <v>8</v>
      </c>
      <c r="B333" s="5" t="s">
        <v>2591</v>
      </c>
      <c r="C333" s="8">
        <v>500.05</v>
      </c>
      <c r="D333" s="8"/>
      <c r="E333" s="9">
        <f t="shared" si="208"/>
        <v>500.05</v>
      </c>
      <c r="F333" s="2">
        <v>0.06</v>
      </c>
      <c r="G333" s="2">
        <v>0</v>
      </c>
      <c r="H333" s="3">
        <f t="shared" si="209"/>
        <v>0.06</v>
      </c>
      <c r="I333" s="10">
        <v>0.06</v>
      </c>
      <c r="J333" s="10"/>
      <c r="K333" s="213">
        <f t="shared" si="210"/>
        <v>0.06</v>
      </c>
      <c r="L333" s="65">
        <v>1124.4100000000001</v>
      </c>
      <c r="M333" s="65">
        <v>1686.61</v>
      </c>
      <c r="N333" s="18">
        <f t="shared" si="211"/>
        <v>2811.02</v>
      </c>
      <c r="O333" s="65">
        <v>0.06</v>
      </c>
      <c r="P333" s="65">
        <v>0.06</v>
      </c>
      <c r="Q333" s="18">
        <f t="shared" si="212"/>
        <v>0.12</v>
      </c>
      <c r="R333" s="65">
        <v>0.06</v>
      </c>
      <c r="S333" s="8">
        <v>0.06</v>
      </c>
      <c r="T333" s="107">
        <f t="shared" si="213"/>
        <v>0.12</v>
      </c>
      <c r="U333" s="8">
        <v>0.06</v>
      </c>
      <c r="V333" s="8">
        <v>0.06</v>
      </c>
      <c r="W333" s="107">
        <f t="shared" si="214"/>
        <v>0.12</v>
      </c>
    </row>
    <row r="334" spans="1:102" ht="18">
      <c r="A334" s="13">
        <v>9</v>
      </c>
      <c r="B334" s="5" t="s">
        <v>407</v>
      </c>
      <c r="C334" s="8">
        <v>0.06</v>
      </c>
      <c r="D334" s="8">
        <v>0.06</v>
      </c>
      <c r="E334" s="9">
        <f t="shared" si="208"/>
        <v>0.12</v>
      </c>
      <c r="F334" s="2">
        <v>880.03</v>
      </c>
      <c r="G334" s="2">
        <v>1320.03</v>
      </c>
      <c r="H334" s="3">
        <f t="shared" si="209"/>
        <v>2200.06</v>
      </c>
      <c r="I334" s="10">
        <v>1200</v>
      </c>
      <c r="J334" s="10">
        <v>1800</v>
      </c>
      <c r="K334" s="213">
        <f t="shared" si="210"/>
        <v>3000</v>
      </c>
      <c r="L334" s="65">
        <v>1831.31</v>
      </c>
      <c r="M334" s="65"/>
      <c r="N334" s="18">
        <f t="shared" si="211"/>
        <v>1831.31</v>
      </c>
      <c r="O334" s="65">
        <v>1880.01</v>
      </c>
      <c r="P334" s="65">
        <v>1120.01</v>
      </c>
      <c r="Q334" s="18">
        <f t="shared" si="212"/>
        <v>3000.02</v>
      </c>
      <c r="R334" s="65">
        <v>1880.01</v>
      </c>
      <c r="S334" s="8">
        <v>1120.01</v>
      </c>
      <c r="T334" s="107">
        <f t="shared" si="213"/>
        <v>3000.02</v>
      </c>
      <c r="U334" s="8">
        <v>750.03</v>
      </c>
      <c r="V334" s="8">
        <v>500.03</v>
      </c>
      <c r="W334" s="107">
        <f t="shared" si="214"/>
        <v>1250.06</v>
      </c>
    </row>
    <row r="335" spans="1:102" s="24" customFormat="1" ht="18">
      <c r="A335" s="13">
        <v>10</v>
      </c>
      <c r="B335" s="5" t="s">
        <v>408</v>
      </c>
      <c r="C335" s="8">
        <v>1176.3</v>
      </c>
      <c r="D335" s="8"/>
      <c r="E335" s="9">
        <f t="shared" si="208"/>
        <v>1176.3</v>
      </c>
      <c r="F335" s="2">
        <v>1386.8</v>
      </c>
      <c r="G335" s="2">
        <v>0</v>
      </c>
      <c r="H335" s="3">
        <f t="shared" si="209"/>
        <v>1386.8</v>
      </c>
      <c r="I335" s="10">
        <v>1746.51</v>
      </c>
      <c r="J335" s="10"/>
      <c r="K335" s="213">
        <f t="shared" si="210"/>
        <v>1746.51</v>
      </c>
      <c r="L335" s="65">
        <v>3200.21</v>
      </c>
      <c r="M335" s="65"/>
      <c r="N335" s="18">
        <f t="shared" si="211"/>
        <v>3200.21</v>
      </c>
      <c r="O335" s="65">
        <v>1917.01</v>
      </c>
      <c r="P335" s="65"/>
      <c r="Q335" s="18">
        <f t="shared" si="212"/>
        <v>1917.01</v>
      </c>
      <c r="R335" s="65">
        <v>1917.01</v>
      </c>
      <c r="S335" s="8">
        <v>0</v>
      </c>
      <c r="T335" s="107">
        <f t="shared" si="213"/>
        <v>1917.01</v>
      </c>
      <c r="U335" s="8">
        <v>2058.21</v>
      </c>
      <c r="V335" s="8"/>
      <c r="W335" s="107">
        <f t="shared" si="214"/>
        <v>2058.21</v>
      </c>
      <c r="X335" s="258"/>
      <c r="Y335" s="258"/>
      <c r="Z335" s="258"/>
      <c r="AA335" s="258"/>
      <c r="AB335" s="258"/>
      <c r="AC335" s="258"/>
      <c r="AD335" s="258"/>
      <c r="AE335" s="258"/>
      <c r="AF335" s="258"/>
      <c r="AG335" s="258"/>
      <c r="AH335" s="258"/>
      <c r="AI335" s="258"/>
      <c r="AJ335" s="258"/>
      <c r="AK335" s="258"/>
      <c r="AL335" s="258"/>
      <c r="AM335" s="258"/>
      <c r="AN335" s="258"/>
      <c r="AO335" s="258"/>
      <c r="AP335" s="258"/>
      <c r="AQ335" s="258"/>
      <c r="AR335" s="258"/>
      <c r="AS335" s="258"/>
      <c r="AT335" s="258"/>
      <c r="AU335" s="258"/>
      <c r="AV335" s="258"/>
      <c r="AW335" s="258"/>
      <c r="AX335" s="258"/>
      <c r="AY335" s="258"/>
      <c r="AZ335" s="258"/>
      <c r="BA335" s="258"/>
      <c r="BB335" s="258"/>
      <c r="BC335" s="258"/>
      <c r="BD335" s="258"/>
      <c r="BE335" s="258"/>
      <c r="BF335" s="258"/>
      <c r="BG335" s="258"/>
      <c r="BH335" s="258"/>
      <c r="BI335" s="258"/>
      <c r="BJ335" s="258"/>
      <c r="BK335" s="258"/>
      <c r="BL335" s="258"/>
      <c r="BM335" s="258"/>
      <c r="BN335" s="258"/>
      <c r="BO335" s="258"/>
      <c r="BP335" s="258"/>
      <c r="BQ335" s="258"/>
      <c r="BR335" s="258"/>
      <c r="BS335" s="258"/>
      <c r="BT335" s="258"/>
      <c r="BU335" s="258"/>
      <c r="BV335" s="258"/>
      <c r="BW335" s="258"/>
      <c r="BX335" s="258"/>
      <c r="BY335" s="258"/>
      <c r="BZ335" s="258"/>
      <c r="CA335" s="258"/>
      <c r="CB335" s="258"/>
      <c r="CC335" s="258"/>
      <c r="CD335" s="258"/>
      <c r="CE335" s="258"/>
      <c r="CF335" s="258"/>
      <c r="CG335" s="258"/>
      <c r="CH335" s="258"/>
      <c r="CI335" s="258"/>
      <c r="CJ335" s="258"/>
      <c r="CK335" s="258"/>
      <c r="CL335" s="258"/>
      <c r="CM335" s="258"/>
      <c r="CN335" s="258"/>
      <c r="CO335" s="258"/>
      <c r="CP335" s="258"/>
      <c r="CQ335" s="258"/>
      <c r="CR335" s="258"/>
      <c r="CS335" s="258"/>
      <c r="CT335" s="258"/>
      <c r="CU335" s="258"/>
      <c r="CV335" s="258"/>
      <c r="CW335" s="258"/>
      <c r="CX335" s="258"/>
    </row>
    <row r="336" spans="1:102" s="24" customFormat="1" ht="18">
      <c r="A336" s="13">
        <v>11</v>
      </c>
      <c r="B336" s="5" t="s">
        <v>2207</v>
      </c>
      <c r="C336" s="8"/>
      <c r="D336" s="8"/>
      <c r="E336" s="9"/>
      <c r="F336" s="2"/>
      <c r="G336" s="2"/>
      <c r="H336" s="3"/>
      <c r="I336" s="10"/>
      <c r="J336" s="10"/>
      <c r="K336" s="213"/>
      <c r="L336" s="65"/>
      <c r="M336" s="65"/>
      <c r="N336" s="18"/>
      <c r="O336" s="65">
        <v>2700.41</v>
      </c>
      <c r="P336" s="65"/>
      <c r="Q336" s="18">
        <f t="shared" si="212"/>
        <v>2700.41</v>
      </c>
      <c r="R336" s="65">
        <v>2700.41</v>
      </c>
      <c r="S336" s="8">
        <v>0</v>
      </c>
      <c r="T336" s="107">
        <f t="shared" si="213"/>
        <v>2700.41</v>
      </c>
      <c r="U336" s="8">
        <v>2950.41</v>
      </c>
      <c r="V336" s="8"/>
      <c r="W336" s="107">
        <f t="shared" si="214"/>
        <v>2950.41</v>
      </c>
      <c r="X336" s="258"/>
      <c r="Y336" s="258"/>
      <c r="Z336" s="258"/>
      <c r="AA336" s="258"/>
      <c r="AB336" s="258"/>
      <c r="AC336" s="258"/>
      <c r="AD336" s="258"/>
      <c r="AE336" s="258"/>
      <c r="AF336" s="258"/>
      <c r="AG336" s="258"/>
      <c r="AH336" s="258"/>
      <c r="AI336" s="258"/>
      <c r="AJ336" s="258"/>
      <c r="AK336" s="258"/>
      <c r="AL336" s="258"/>
      <c r="AM336" s="258"/>
      <c r="AN336" s="258"/>
      <c r="AO336" s="258"/>
      <c r="AP336" s="258"/>
      <c r="AQ336" s="258"/>
      <c r="AR336" s="258"/>
      <c r="AS336" s="258"/>
      <c r="AT336" s="258"/>
      <c r="AU336" s="258"/>
      <c r="AV336" s="258"/>
      <c r="AW336" s="258"/>
      <c r="AX336" s="258"/>
      <c r="AY336" s="258"/>
      <c r="AZ336" s="258"/>
      <c r="BA336" s="258"/>
      <c r="BB336" s="258"/>
      <c r="BC336" s="258"/>
      <c r="BD336" s="258"/>
      <c r="BE336" s="258"/>
      <c r="BF336" s="258"/>
      <c r="BG336" s="258"/>
      <c r="BH336" s="258"/>
      <c r="BI336" s="258"/>
      <c r="BJ336" s="258"/>
      <c r="BK336" s="258"/>
      <c r="BL336" s="258"/>
      <c r="BM336" s="258"/>
      <c r="BN336" s="258"/>
      <c r="BO336" s="258"/>
      <c r="BP336" s="258"/>
      <c r="BQ336" s="258"/>
      <c r="BR336" s="258"/>
      <c r="BS336" s="258"/>
      <c r="BT336" s="258"/>
      <c r="BU336" s="258"/>
      <c r="BV336" s="258"/>
      <c r="BW336" s="258"/>
      <c r="BX336" s="258"/>
      <c r="BY336" s="258"/>
      <c r="BZ336" s="258"/>
      <c r="CA336" s="258"/>
      <c r="CB336" s="258"/>
      <c r="CC336" s="258"/>
      <c r="CD336" s="258"/>
      <c r="CE336" s="258"/>
      <c r="CF336" s="258"/>
      <c r="CG336" s="258"/>
      <c r="CH336" s="258"/>
      <c r="CI336" s="258"/>
      <c r="CJ336" s="258"/>
      <c r="CK336" s="258"/>
      <c r="CL336" s="258"/>
      <c r="CM336" s="258"/>
      <c r="CN336" s="258"/>
      <c r="CO336" s="258"/>
      <c r="CP336" s="258"/>
      <c r="CQ336" s="258"/>
      <c r="CR336" s="258"/>
      <c r="CS336" s="258"/>
      <c r="CT336" s="258"/>
      <c r="CU336" s="258"/>
      <c r="CV336" s="258"/>
      <c r="CW336" s="258"/>
      <c r="CX336" s="258"/>
    </row>
    <row r="337" spans="1:102" ht="18">
      <c r="A337" s="13">
        <v>11</v>
      </c>
      <c r="B337" s="5" t="s">
        <v>409</v>
      </c>
      <c r="C337" s="8">
        <v>1080.05</v>
      </c>
      <c r="D337" s="8">
        <v>1620.05</v>
      </c>
      <c r="E337" s="9">
        <f t="shared" si="208"/>
        <v>2700.1</v>
      </c>
      <c r="F337" s="2">
        <v>960.04</v>
      </c>
      <c r="G337" s="2">
        <v>1440.04</v>
      </c>
      <c r="H337" s="3">
        <f t="shared" si="209"/>
        <v>2400.08</v>
      </c>
      <c r="I337" s="10">
        <v>1360.02</v>
      </c>
      <c r="J337" s="10">
        <v>2040.02</v>
      </c>
      <c r="K337" s="213">
        <f t="shared" si="210"/>
        <v>3400.04</v>
      </c>
      <c r="L337" s="65">
        <v>1000.02</v>
      </c>
      <c r="M337" s="65">
        <v>1500.02</v>
      </c>
      <c r="N337" s="18">
        <f t="shared" si="211"/>
        <v>2500.04</v>
      </c>
      <c r="O337" s="65">
        <v>320.02999999999997</v>
      </c>
      <c r="P337" s="65">
        <v>480.03</v>
      </c>
      <c r="Q337" s="18">
        <f t="shared" si="212"/>
        <v>800.06</v>
      </c>
      <c r="R337" s="65">
        <v>320.02999999999997</v>
      </c>
      <c r="S337" s="8">
        <v>480.03</v>
      </c>
      <c r="T337" s="107">
        <f t="shared" si="213"/>
        <v>800.06</v>
      </c>
      <c r="U337" s="8">
        <v>240.03</v>
      </c>
      <c r="V337" s="8">
        <v>1860</v>
      </c>
      <c r="W337" s="107">
        <f t="shared" si="214"/>
        <v>2100.0300000000002</v>
      </c>
    </row>
    <row r="338" spans="1:102" ht="18">
      <c r="A338" s="13">
        <v>12</v>
      </c>
      <c r="B338" s="5" t="s">
        <v>410</v>
      </c>
      <c r="C338" s="8">
        <v>107.25</v>
      </c>
      <c r="D338" s="8"/>
      <c r="E338" s="9">
        <f t="shared" si="208"/>
        <v>107.25</v>
      </c>
      <c r="F338" s="2">
        <v>115.75</v>
      </c>
      <c r="G338" s="2">
        <v>0</v>
      </c>
      <c r="H338" s="3">
        <f t="shared" si="209"/>
        <v>115.75</v>
      </c>
      <c r="I338" s="10">
        <v>140.32</v>
      </c>
      <c r="J338" s="10"/>
      <c r="K338" s="213">
        <f t="shared" si="210"/>
        <v>140.32</v>
      </c>
      <c r="L338" s="65">
        <v>166.19</v>
      </c>
      <c r="M338" s="65"/>
      <c r="N338" s="18">
        <f t="shared" si="211"/>
        <v>166.19</v>
      </c>
      <c r="O338" s="65">
        <v>150.85</v>
      </c>
      <c r="P338" s="65"/>
      <c r="Q338" s="18">
        <f t="shared" si="212"/>
        <v>150.85</v>
      </c>
      <c r="R338" s="65">
        <v>150.85</v>
      </c>
      <c r="S338" s="8">
        <v>0</v>
      </c>
      <c r="T338" s="107">
        <f t="shared" si="213"/>
        <v>150.85</v>
      </c>
      <c r="U338" s="8">
        <v>164.9</v>
      </c>
      <c r="V338" s="8"/>
      <c r="W338" s="107">
        <f t="shared" si="214"/>
        <v>164.9</v>
      </c>
    </row>
    <row r="339" spans="1:102" ht="18">
      <c r="A339" s="13">
        <v>13</v>
      </c>
      <c r="B339" s="5" t="s">
        <v>2017</v>
      </c>
      <c r="C339" s="8"/>
      <c r="D339" s="8"/>
      <c r="E339" s="9"/>
      <c r="F339" s="2"/>
      <c r="G339" s="2"/>
      <c r="H339" s="3"/>
      <c r="I339" s="59"/>
      <c r="J339" s="59"/>
      <c r="L339" s="65">
        <v>1230.25</v>
      </c>
      <c r="M339" s="65"/>
      <c r="N339" s="18">
        <f t="shared" si="211"/>
        <v>1230.25</v>
      </c>
      <c r="O339" s="65">
        <v>1632.51</v>
      </c>
      <c r="P339" s="65"/>
      <c r="Q339" s="18">
        <f t="shared" si="212"/>
        <v>1632.51</v>
      </c>
      <c r="R339" s="65">
        <v>1632.51</v>
      </c>
      <c r="S339" s="8">
        <v>0</v>
      </c>
      <c r="T339" s="107">
        <f t="shared" si="213"/>
        <v>1632.51</v>
      </c>
      <c r="U339" s="8">
        <v>1821.76</v>
      </c>
      <c r="V339" s="8"/>
      <c r="W339" s="107">
        <f t="shared" si="214"/>
        <v>1821.76</v>
      </c>
    </row>
    <row r="340" spans="1:102" s="149" customFormat="1" ht="18">
      <c r="A340" s="144"/>
      <c r="B340" s="145" t="s">
        <v>31</v>
      </c>
      <c r="C340" s="148">
        <f>SUM(C327:C338)</f>
        <v>17478.96</v>
      </c>
      <c r="D340" s="148">
        <f>SUM(D327:D338)</f>
        <v>1620.11</v>
      </c>
      <c r="E340" s="148">
        <f t="shared" si="208"/>
        <v>19099.07</v>
      </c>
      <c r="F340" s="167">
        <f>SUM(F326:F338)</f>
        <v>17722.09</v>
      </c>
      <c r="G340" s="167">
        <f>SUM(G326:G338)</f>
        <v>2760.13</v>
      </c>
      <c r="H340" s="168">
        <f>SUM(F340:G340)</f>
        <v>20482.22</v>
      </c>
      <c r="I340" s="168">
        <f t="shared" ref="I340:K340" si="215">SUM(I326:I338)</f>
        <v>20086.049999999996</v>
      </c>
      <c r="J340" s="168">
        <f t="shared" si="215"/>
        <v>3840.08</v>
      </c>
      <c r="K340" s="168">
        <f t="shared" si="215"/>
        <v>23926.13</v>
      </c>
      <c r="L340" s="147">
        <f>SUM(L326:L339)</f>
        <v>23947.23</v>
      </c>
      <c r="M340" s="147">
        <f t="shared" ref="M340:N340" si="216">SUM(M326:M339)</f>
        <v>3186.75</v>
      </c>
      <c r="N340" s="153">
        <f t="shared" si="216"/>
        <v>27133.98</v>
      </c>
      <c r="O340" s="147">
        <f>SUM(O326:O339)</f>
        <v>28037.799999999992</v>
      </c>
      <c r="P340" s="147">
        <f t="shared" ref="P340:Q340" si="217">SUM(P326:P339)</f>
        <v>1600.1599999999999</v>
      </c>
      <c r="Q340" s="147">
        <f t="shared" si="217"/>
        <v>29637.959999999995</v>
      </c>
      <c r="R340" s="147">
        <f>SUM(R326:R339)</f>
        <v>28037.859999999993</v>
      </c>
      <c r="S340" s="148">
        <f t="shared" ref="S340:W340" si="218">SUM(S326:S339)</f>
        <v>1600.1599999999999</v>
      </c>
      <c r="T340" s="148">
        <f t="shared" si="218"/>
        <v>29638.019999999997</v>
      </c>
      <c r="U340" s="148">
        <f t="shared" si="218"/>
        <v>26789.46</v>
      </c>
      <c r="V340" s="148">
        <f t="shared" si="218"/>
        <v>2360.15</v>
      </c>
      <c r="W340" s="148">
        <f t="shared" si="218"/>
        <v>29149.61</v>
      </c>
      <c r="X340" s="255"/>
      <c r="Y340" s="255"/>
      <c r="Z340" s="255"/>
      <c r="AA340" s="255"/>
      <c r="AB340" s="255"/>
      <c r="AC340" s="255"/>
      <c r="AD340" s="255"/>
      <c r="AE340" s="255"/>
      <c r="AF340" s="255"/>
      <c r="AG340" s="255"/>
      <c r="AH340" s="255"/>
      <c r="AI340" s="255"/>
      <c r="AJ340" s="255"/>
      <c r="AK340" s="255"/>
      <c r="AL340" s="255"/>
      <c r="AM340" s="255"/>
      <c r="AN340" s="255"/>
      <c r="AO340" s="255"/>
      <c r="AP340" s="255"/>
      <c r="AQ340" s="255"/>
      <c r="AR340" s="255"/>
      <c r="AS340" s="255"/>
      <c r="AT340" s="255"/>
      <c r="AU340" s="255"/>
      <c r="AV340" s="255"/>
      <c r="AW340" s="255"/>
      <c r="AX340" s="255"/>
      <c r="AY340" s="255"/>
      <c r="AZ340" s="255"/>
      <c r="BA340" s="255"/>
      <c r="BB340" s="255"/>
      <c r="BC340" s="255"/>
      <c r="BD340" s="255"/>
      <c r="BE340" s="255"/>
      <c r="BF340" s="255"/>
      <c r="BG340" s="255"/>
      <c r="BH340" s="255"/>
      <c r="BI340" s="255"/>
      <c r="BJ340" s="255"/>
      <c r="BK340" s="255"/>
      <c r="BL340" s="255"/>
      <c r="BM340" s="255"/>
      <c r="BN340" s="255"/>
      <c r="BO340" s="255"/>
      <c r="BP340" s="255"/>
      <c r="BQ340" s="255"/>
      <c r="BR340" s="255"/>
      <c r="BS340" s="255"/>
      <c r="BT340" s="255"/>
      <c r="BU340" s="255"/>
      <c r="BV340" s="255"/>
      <c r="BW340" s="255"/>
      <c r="BX340" s="255"/>
      <c r="BY340" s="255"/>
      <c r="BZ340" s="255"/>
      <c r="CA340" s="255"/>
      <c r="CB340" s="255"/>
      <c r="CC340" s="255"/>
      <c r="CD340" s="255"/>
      <c r="CE340" s="255"/>
      <c r="CF340" s="255"/>
      <c r="CG340" s="255"/>
      <c r="CH340" s="255"/>
      <c r="CI340" s="255"/>
      <c r="CJ340" s="255"/>
      <c r="CK340" s="255"/>
      <c r="CL340" s="255"/>
      <c r="CM340" s="255"/>
      <c r="CN340" s="255"/>
      <c r="CO340" s="255"/>
      <c r="CP340" s="255"/>
      <c r="CQ340" s="255"/>
      <c r="CR340" s="255"/>
      <c r="CS340" s="255"/>
      <c r="CT340" s="255"/>
      <c r="CU340" s="255"/>
      <c r="CV340" s="255"/>
      <c r="CW340" s="255"/>
      <c r="CX340" s="255"/>
    </row>
    <row r="341" spans="1:102" s="24" customFormat="1" ht="18">
      <c r="A341" s="17">
        <v>3</v>
      </c>
      <c r="B341" s="7" t="s">
        <v>412</v>
      </c>
      <c r="C341" s="9"/>
      <c r="D341" s="9"/>
      <c r="E341" s="9"/>
      <c r="F341" s="6"/>
      <c r="G341" s="6"/>
      <c r="H341" s="3"/>
      <c r="I341" s="18"/>
      <c r="J341" s="18"/>
      <c r="K341" s="213"/>
      <c r="L341" s="67"/>
      <c r="M341" s="67"/>
      <c r="N341" s="18"/>
      <c r="O341" s="67"/>
      <c r="P341" s="67"/>
      <c r="Q341" s="18"/>
      <c r="R341" s="67"/>
      <c r="S341" s="9"/>
      <c r="T341" s="107"/>
      <c r="U341" s="8"/>
      <c r="V341" s="8"/>
      <c r="W341" s="107"/>
      <c r="X341" s="258"/>
      <c r="Y341" s="258"/>
      <c r="Z341" s="258"/>
      <c r="AA341" s="258"/>
      <c r="AB341" s="258"/>
      <c r="AC341" s="258"/>
      <c r="AD341" s="258"/>
      <c r="AE341" s="258"/>
      <c r="AF341" s="258"/>
      <c r="AG341" s="258"/>
      <c r="AH341" s="258"/>
      <c r="AI341" s="258"/>
      <c r="AJ341" s="258"/>
      <c r="AK341" s="258"/>
      <c r="AL341" s="258"/>
      <c r="AM341" s="258"/>
      <c r="AN341" s="258"/>
      <c r="AO341" s="258"/>
      <c r="AP341" s="258"/>
      <c r="AQ341" s="258"/>
      <c r="AR341" s="258"/>
      <c r="AS341" s="258"/>
      <c r="AT341" s="258"/>
      <c r="AU341" s="258"/>
      <c r="AV341" s="258"/>
      <c r="AW341" s="258"/>
      <c r="AX341" s="258"/>
      <c r="AY341" s="258"/>
      <c r="AZ341" s="258"/>
      <c r="BA341" s="258"/>
      <c r="BB341" s="258"/>
      <c r="BC341" s="258"/>
      <c r="BD341" s="258"/>
      <c r="BE341" s="258"/>
      <c r="BF341" s="258"/>
      <c r="BG341" s="258"/>
      <c r="BH341" s="258"/>
      <c r="BI341" s="258"/>
      <c r="BJ341" s="258"/>
      <c r="BK341" s="258"/>
      <c r="BL341" s="258"/>
      <c r="BM341" s="258"/>
      <c r="BN341" s="258"/>
      <c r="BO341" s="258"/>
      <c r="BP341" s="258"/>
      <c r="BQ341" s="258"/>
      <c r="BR341" s="258"/>
      <c r="BS341" s="258"/>
      <c r="BT341" s="258"/>
      <c r="BU341" s="258"/>
      <c r="BV341" s="258"/>
      <c r="BW341" s="258"/>
      <c r="BX341" s="258"/>
      <c r="BY341" s="258"/>
      <c r="BZ341" s="258"/>
      <c r="CA341" s="258"/>
      <c r="CB341" s="258"/>
      <c r="CC341" s="258"/>
      <c r="CD341" s="258"/>
      <c r="CE341" s="258"/>
      <c r="CF341" s="258"/>
      <c r="CG341" s="258"/>
      <c r="CH341" s="258"/>
      <c r="CI341" s="258"/>
      <c r="CJ341" s="258"/>
      <c r="CK341" s="258"/>
      <c r="CL341" s="258"/>
      <c r="CM341" s="258"/>
      <c r="CN341" s="258"/>
      <c r="CO341" s="258"/>
      <c r="CP341" s="258"/>
      <c r="CQ341" s="258"/>
      <c r="CR341" s="258"/>
      <c r="CS341" s="258"/>
      <c r="CT341" s="258"/>
      <c r="CU341" s="258"/>
      <c r="CV341" s="258"/>
      <c r="CW341" s="258"/>
      <c r="CX341" s="258"/>
    </row>
    <row r="342" spans="1:102" s="24" customFormat="1" ht="18">
      <c r="A342" s="13">
        <v>1</v>
      </c>
      <c r="B342" s="5" t="s">
        <v>413</v>
      </c>
      <c r="C342" s="20">
        <v>2556.56</v>
      </c>
      <c r="D342" s="20"/>
      <c r="E342" s="21">
        <f t="shared" ref="E342:E351" si="219">SUM(C342:D342)</f>
        <v>2556.56</v>
      </c>
      <c r="F342" s="2">
        <v>2421.69</v>
      </c>
      <c r="G342" s="2">
        <v>0</v>
      </c>
      <c r="H342" s="3">
        <f t="shared" ref="H342:H354" si="220">SUM(F342:G342)</f>
        <v>2421.69</v>
      </c>
      <c r="I342" s="10">
        <v>2434.29</v>
      </c>
      <c r="J342" s="10"/>
      <c r="K342" s="213">
        <f>SUM(I342:J342)</f>
        <v>2434.29</v>
      </c>
      <c r="L342" s="65">
        <v>2574.2800000000002</v>
      </c>
      <c r="M342" s="65"/>
      <c r="N342" s="18">
        <f>SUM(L342:M342)</f>
        <v>2574.2800000000002</v>
      </c>
      <c r="O342" s="65">
        <v>2872.78</v>
      </c>
      <c r="P342" s="65"/>
      <c r="Q342" s="18">
        <f>SUM(O342:P342)</f>
        <v>2872.78</v>
      </c>
      <c r="R342" s="65">
        <v>2913.53</v>
      </c>
      <c r="S342" s="8">
        <v>0</v>
      </c>
      <c r="T342" s="107">
        <f>SUM(R342:S342)</f>
        <v>2913.53</v>
      </c>
      <c r="U342" s="8">
        <v>3680.58</v>
      </c>
      <c r="V342" s="8"/>
      <c r="W342" s="107">
        <f>SUM(U342:V342)</f>
        <v>3680.58</v>
      </c>
      <c r="X342" s="258"/>
      <c r="Y342" s="258"/>
      <c r="Z342" s="258"/>
      <c r="AA342" s="258"/>
      <c r="AB342" s="258"/>
      <c r="AC342" s="258"/>
      <c r="AD342" s="258"/>
      <c r="AE342" s="258"/>
      <c r="AF342" s="258"/>
      <c r="AG342" s="258"/>
      <c r="AH342" s="258"/>
      <c r="AI342" s="258"/>
      <c r="AJ342" s="258"/>
      <c r="AK342" s="258"/>
      <c r="AL342" s="258"/>
      <c r="AM342" s="258"/>
      <c r="AN342" s="258"/>
      <c r="AO342" s="258"/>
      <c r="AP342" s="258"/>
      <c r="AQ342" s="258"/>
      <c r="AR342" s="258"/>
      <c r="AS342" s="258"/>
      <c r="AT342" s="258"/>
      <c r="AU342" s="258"/>
      <c r="AV342" s="258"/>
      <c r="AW342" s="258"/>
      <c r="AX342" s="258"/>
      <c r="AY342" s="258"/>
      <c r="AZ342" s="258"/>
      <c r="BA342" s="258"/>
      <c r="BB342" s="258"/>
      <c r="BC342" s="258"/>
      <c r="BD342" s="258"/>
      <c r="BE342" s="258"/>
      <c r="BF342" s="258"/>
      <c r="BG342" s="258"/>
      <c r="BH342" s="258"/>
      <c r="BI342" s="258"/>
      <c r="BJ342" s="258"/>
      <c r="BK342" s="258"/>
      <c r="BL342" s="258"/>
      <c r="BM342" s="258"/>
      <c r="BN342" s="258"/>
      <c r="BO342" s="258"/>
      <c r="BP342" s="258"/>
      <c r="BQ342" s="258"/>
      <c r="BR342" s="258"/>
      <c r="BS342" s="258"/>
      <c r="BT342" s="258"/>
      <c r="BU342" s="258"/>
      <c r="BV342" s="258"/>
      <c r="BW342" s="258"/>
      <c r="BX342" s="258"/>
      <c r="BY342" s="258"/>
      <c r="BZ342" s="258"/>
      <c r="CA342" s="258"/>
      <c r="CB342" s="258"/>
      <c r="CC342" s="258"/>
      <c r="CD342" s="258"/>
      <c r="CE342" s="258"/>
      <c r="CF342" s="258"/>
      <c r="CG342" s="258"/>
      <c r="CH342" s="258"/>
      <c r="CI342" s="258"/>
      <c r="CJ342" s="258"/>
      <c r="CK342" s="258"/>
      <c r="CL342" s="258"/>
      <c r="CM342" s="258"/>
      <c r="CN342" s="258"/>
      <c r="CO342" s="258"/>
      <c r="CP342" s="258"/>
      <c r="CQ342" s="258"/>
      <c r="CR342" s="258"/>
      <c r="CS342" s="258"/>
      <c r="CT342" s="258"/>
      <c r="CU342" s="258"/>
      <c r="CV342" s="258"/>
      <c r="CW342" s="258"/>
      <c r="CX342" s="258"/>
    </row>
    <row r="343" spans="1:102" ht="18">
      <c r="A343" s="13">
        <v>2</v>
      </c>
      <c r="B343" s="5" t="s">
        <v>414</v>
      </c>
      <c r="C343" s="20">
        <v>2121.8200000000002</v>
      </c>
      <c r="D343" s="20"/>
      <c r="E343" s="21">
        <f t="shared" si="219"/>
        <v>2121.8200000000002</v>
      </c>
      <c r="F343" s="2">
        <v>2031.33</v>
      </c>
      <c r="G343" s="2">
        <v>0</v>
      </c>
      <c r="H343" s="3">
        <f t="shared" si="220"/>
        <v>2031.33</v>
      </c>
      <c r="I343" s="10">
        <v>2643.38</v>
      </c>
      <c r="J343" s="10"/>
      <c r="K343" s="213">
        <f t="shared" ref="K343:K354" si="221">SUM(I343:J343)</f>
        <v>2643.38</v>
      </c>
      <c r="L343" s="65">
        <v>3035.37</v>
      </c>
      <c r="M343" s="65"/>
      <c r="N343" s="18">
        <f t="shared" ref="N343:N354" si="222">SUM(L343:M343)</f>
        <v>3035.37</v>
      </c>
      <c r="O343" s="65">
        <v>5964.66</v>
      </c>
      <c r="P343" s="65"/>
      <c r="Q343" s="18">
        <f t="shared" ref="Q343:Q354" si="223">SUM(O343:P343)</f>
        <v>5964.66</v>
      </c>
      <c r="R343" s="65">
        <v>6014.66</v>
      </c>
      <c r="S343" s="8">
        <v>0</v>
      </c>
      <c r="T343" s="107">
        <f t="shared" ref="T343:T354" si="224">SUM(R343:S343)</f>
        <v>6014.66</v>
      </c>
      <c r="U343" s="8">
        <v>7644.93</v>
      </c>
      <c r="V343" s="8"/>
      <c r="W343" s="107">
        <f t="shared" ref="W343:W354" si="225">SUM(U343:V343)</f>
        <v>7644.93</v>
      </c>
    </row>
    <row r="344" spans="1:102" ht="18">
      <c r="A344" s="13">
        <v>3</v>
      </c>
      <c r="B344" s="5" t="s">
        <v>415</v>
      </c>
      <c r="C344" s="20">
        <v>179.85</v>
      </c>
      <c r="D344" s="20"/>
      <c r="E344" s="21">
        <f t="shared" si="219"/>
        <v>179.85</v>
      </c>
      <c r="F344" s="2">
        <v>224.8</v>
      </c>
      <c r="G344" s="2">
        <v>0.03</v>
      </c>
      <c r="H344" s="3">
        <f t="shared" si="220"/>
        <v>224.83</v>
      </c>
      <c r="I344" s="10">
        <v>239.71</v>
      </c>
      <c r="J344" s="10">
        <v>0.03</v>
      </c>
      <c r="K344" s="213">
        <f t="shared" si="221"/>
        <v>239.74</v>
      </c>
      <c r="L344" s="65">
        <v>347.54</v>
      </c>
      <c r="M344" s="65">
        <v>0.03</v>
      </c>
      <c r="N344" s="18">
        <f t="shared" si="222"/>
        <v>347.57</v>
      </c>
      <c r="O344" s="65">
        <v>602.16</v>
      </c>
      <c r="P344" s="65">
        <v>0.03</v>
      </c>
      <c r="Q344" s="18">
        <f t="shared" si="223"/>
        <v>602.18999999999994</v>
      </c>
      <c r="R344" s="65">
        <v>602.16</v>
      </c>
      <c r="S344" s="8">
        <v>0.03</v>
      </c>
      <c r="T344" s="107">
        <f t="shared" si="224"/>
        <v>602.18999999999994</v>
      </c>
      <c r="U344" s="8">
        <v>898.81</v>
      </c>
      <c r="V344" s="8"/>
      <c r="W344" s="107">
        <f t="shared" si="225"/>
        <v>898.81</v>
      </c>
    </row>
    <row r="345" spans="1:102" ht="18">
      <c r="A345" s="13">
        <v>4</v>
      </c>
      <c r="B345" s="5" t="s">
        <v>416</v>
      </c>
      <c r="C345" s="20">
        <v>35</v>
      </c>
      <c r="D345" s="20"/>
      <c r="E345" s="21">
        <f t="shared" si="219"/>
        <v>35</v>
      </c>
      <c r="F345" s="2">
        <v>48.25</v>
      </c>
      <c r="G345" s="2">
        <v>0</v>
      </c>
      <c r="H345" s="3">
        <f t="shared" si="220"/>
        <v>48.25</v>
      </c>
      <c r="I345" s="10">
        <v>998.35</v>
      </c>
      <c r="J345" s="10"/>
      <c r="K345" s="213">
        <f t="shared" si="221"/>
        <v>998.35</v>
      </c>
      <c r="L345" s="65">
        <v>95.01</v>
      </c>
      <c r="M345" s="65"/>
      <c r="N345" s="18">
        <f t="shared" si="222"/>
        <v>95.01</v>
      </c>
      <c r="O345" s="65">
        <v>0.02</v>
      </c>
      <c r="P345" s="65"/>
      <c r="Q345" s="18">
        <f t="shared" si="223"/>
        <v>0.02</v>
      </c>
      <c r="R345" s="65">
        <v>92.66</v>
      </c>
      <c r="S345" s="8">
        <v>0</v>
      </c>
      <c r="T345" s="107">
        <f t="shared" si="224"/>
        <v>92.66</v>
      </c>
      <c r="U345" s="8">
        <v>391</v>
      </c>
      <c r="V345" s="8"/>
      <c r="W345" s="107">
        <f t="shared" si="225"/>
        <v>391</v>
      </c>
    </row>
    <row r="346" spans="1:102" ht="18">
      <c r="A346" s="13">
        <v>5</v>
      </c>
      <c r="B346" s="5" t="s">
        <v>417</v>
      </c>
      <c r="C346" s="20">
        <v>43.2</v>
      </c>
      <c r="D346" s="20"/>
      <c r="E346" s="21">
        <f t="shared" si="219"/>
        <v>43.2</v>
      </c>
      <c r="F346" s="2">
        <v>295</v>
      </c>
      <c r="G346" s="2">
        <v>0</v>
      </c>
      <c r="H346" s="3">
        <f t="shared" si="220"/>
        <v>295</v>
      </c>
      <c r="I346" s="10">
        <v>610</v>
      </c>
      <c r="J346" s="10"/>
      <c r="K346" s="213">
        <f t="shared" si="221"/>
        <v>610</v>
      </c>
      <c r="L346" s="65">
        <v>50.51</v>
      </c>
      <c r="M346" s="65"/>
      <c r="N346" s="18">
        <f t="shared" si="222"/>
        <v>50.51</v>
      </c>
      <c r="O346" s="65">
        <v>0.01</v>
      </c>
      <c r="P346" s="65"/>
      <c r="Q346" s="18">
        <f t="shared" si="223"/>
        <v>0.01</v>
      </c>
      <c r="R346" s="65">
        <v>57.33</v>
      </c>
      <c r="S346" s="8">
        <v>0</v>
      </c>
      <c r="T346" s="107">
        <f t="shared" si="224"/>
        <v>57.33</v>
      </c>
      <c r="U346" s="8">
        <v>70</v>
      </c>
      <c r="V346" s="8"/>
      <c r="W346" s="107">
        <f t="shared" si="225"/>
        <v>70</v>
      </c>
    </row>
    <row r="347" spans="1:102" s="24" customFormat="1" ht="18">
      <c r="A347" s="13">
        <v>6</v>
      </c>
      <c r="B347" s="5" t="s">
        <v>418</v>
      </c>
      <c r="C347" s="20">
        <v>317.92</v>
      </c>
      <c r="D347" s="20"/>
      <c r="E347" s="21">
        <f t="shared" si="219"/>
        <v>317.92</v>
      </c>
      <c r="F347" s="2">
        <v>414.42</v>
      </c>
      <c r="G347" s="2">
        <v>0</v>
      </c>
      <c r="H347" s="3">
        <f t="shared" si="220"/>
        <v>414.42</v>
      </c>
      <c r="I347" s="10">
        <v>205.02</v>
      </c>
      <c r="J347" s="10"/>
      <c r="K347" s="213">
        <f t="shared" si="221"/>
        <v>205.02</v>
      </c>
      <c r="L347" s="65">
        <v>5500.01</v>
      </c>
      <c r="M347" s="65"/>
      <c r="N347" s="18">
        <f t="shared" si="222"/>
        <v>5500.01</v>
      </c>
      <c r="O347" s="65">
        <v>6000.01</v>
      </c>
      <c r="P347" s="65"/>
      <c r="Q347" s="18">
        <f t="shared" si="223"/>
        <v>6000.01</v>
      </c>
      <c r="R347" s="65">
        <v>6000.01</v>
      </c>
      <c r="S347" s="8">
        <v>0</v>
      </c>
      <c r="T347" s="107">
        <f t="shared" si="224"/>
        <v>6000.01</v>
      </c>
      <c r="U347" s="8">
        <v>7686</v>
      </c>
      <c r="V347" s="8"/>
      <c r="W347" s="107">
        <f t="shared" si="225"/>
        <v>7686</v>
      </c>
      <c r="X347" s="258"/>
      <c r="Y347" s="258"/>
      <c r="Z347" s="258"/>
      <c r="AA347" s="258"/>
      <c r="AB347" s="258"/>
      <c r="AC347" s="258"/>
      <c r="AD347" s="258"/>
      <c r="AE347" s="258"/>
      <c r="AF347" s="258"/>
      <c r="AG347" s="258"/>
      <c r="AH347" s="258"/>
      <c r="AI347" s="258"/>
      <c r="AJ347" s="258"/>
      <c r="AK347" s="258"/>
      <c r="AL347" s="258"/>
      <c r="AM347" s="258"/>
      <c r="AN347" s="258"/>
      <c r="AO347" s="258"/>
      <c r="AP347" s="258"/>
      <c r="AQ347" s="258"/>
      <c r="AR347" s="258"/>
      <c r="AS347" s="258"/>
      <c r="AT347" s="258"/>
      <c r="AU347" s="258"/>
      <c r="AV347" s="258"/>
      <c r="AW347" s="258"/>
      <c r="AX347" s="258"/>
      <c r="AY347" s="258"/>
      <c r="AZ347" s="258"/>
      <c r="BA347" s="258"/>
      <c r="BB347" s="258"/>
      <c r="BC347" s="258"/>
      <c r="BD347" s="258"/>
      <c r="BE347" s="258"/>
      <c r="BF347" s="258"/>
      <c r="BG347" s="258"/>
      <c r="BH347" s="258"/>
      <c r="BI347" s="258"/>
      <c r="BJ347" s="258"/>
      <c r="BK347" s="258"/>
      <c r="BL347" s="258"/>
      <c r="BM347" s="258"/>
      <c r="BN347" s="258"/>
      <c r="BO347" s="258"/>
      <c r="BP347" s="258"/>
      <c r="BQ347" s="258"/>
      <c r="BR347" s="258"/>
      <c r="BS347" s="258"/>
      <c r="BT347" s="258"/>
      <c r="BU347" s="258"/>
      <c r="BV347" s="258"/>
      <c r="BW347" s="258"/>
      <c r="BX347" s="258"/>
      <c r="BY347" s="258"/>
      <c r="BZ347" s="258"/>
      <c r="CA347" s="258"/>
      <c r="CB347" s="258"/>
      <c r="CC347" s="258"/>
      <c r="CD347" s="258"/>
      <c r="CE347" s="258"/>
      <c r="CF347" s="258"/>
      <c r="CG347" s="258"/>
      <c r="CH347" s="258"/>
      <c r="CI347" s="258"/>
      <c r="CJ347" s="258"/>
      <c r="CK347" s="258"/>
      <c r="CL347" s="258"/>
      <c r="CM347" s="258"/>
      <c r="CN347" s="258"/>
      <c r="CO347" s="258"/>
      <c r="CP347" s="258"/>
      <c r="CQ347" s="258"/>
      <c r="CR347" s="258"/>
      <c r="CS347" s="258"/>
      <c r="CT347" s="258"/>
      <c r="CU347" s="258"/>
      <c r="CV347" s="258"/>
      <c r="CW347" s="258"/>
      <c r="CX347" s="258"/>
    </row>
    <row r="348" spans="1:102" ht="18">
      <c r="A348" s="13">
        <v>7</v>
      </c>
      <c r="B348" s="142" t="s">
        <v>419</v>
      </c>
      <c r="C348" s="20">
        <v>818.87</v>
      </c>
      <c r="D348" s="20"/>
      <c r="E348" s="21">
        <f t="shared" si="219"/>
        <v>818.87</v>
      </c>
      <c r="F348" s="2">
        <v>2000.09</v>
      </c>
      <c r="G348" s="2">
        <v>0</v>
      </c>
      <c r="H348" s="3">
        <f t="shared" si="220"/>
        <v>2000.09</v>
      </c>
      <c r="I348" s="10">
        <v>0.12</v>
      </c>
      <c r="J348" s="10"/>
      <c r="K348" s="213">
        <f t="shared" si="221"/>
        <v>0.12</v>
      </c>
      <c r="L348" s="65">
        <v>0.12</v>
      </c>
      <c r="M348" s="65"/>
      <c r="N348" s="18">
        <f t="shared" si="222"/>
        <v>0.12</v>
      </c>
      <c r="O348" s="65"/>
      <c r="P348" s="65"/>
      <c r="Q348" s="18">
        <f t="shared" si="223"/>
        <v>0</v>
      </c>
      <c r="R348" s="65">
        <v>0</v>
      </c>
      <c r="S348" s="8">
        <v>0</v>
      </c>
      <c r="T348" s="107">
        <f t="shared" si="224"/>
        <v>0</v>
      </c>
      <c r="U348" s="8"/>
      <c r="V348" s="8"/>
      <c r="W348" s="107">
        <f t="shared" si="225"/>
        <v>0</v>
      </c>
    </row>
    <row r="349" spans="1:102" ht="18">
      <c r="A349" s="13">
        <v>8</v>
      </c>
      <c r="B349" s="5" t="s">
        <v>420</v>
      </c>
      <c r="C349" s="20">
        <v>547.02</v>
      </c>
      <c r="D349" s="20"/>
      <c r="E349" s="21">
        <f t="shared" si="219"/>
        <v>547.02</v>
      </c>
      <c r="F349" s="2">
        <v>1171.5999999999999</v>
      </c>
      <c r="G349" s="2">
        <v>0</v>
      </c>
      <c r="H349" s="3">
        <f t="shared" si="220"/>
        <v>1171.5999999999999</v>
      </c>
      <c r="I349" s="10">
        <v>1184.1400000000001</v>
      </c>
      <c r="J349" s="10"/>
      <c r="K349" s="213">
        <f t="shared" si="221"/>
        <v>1184.1400000000001</v>
      </c>
      <c r="L349" s="65">
        <v>1334.42</v>
      </c>
      <c r="M349" s="65"/>
      <c r="N349" s="18">
        <f t="shared" si="222"/>
        <v>1334.42</v>
      </c>
      <c r="O349" s="65">
        <v>1805.59</v>
      </c>
      <c r="P349" s="65"/>
      <c r="Q349" s="18">
        <f t="shared" si="223"/>
        <v>1805.59</v>
      </c>
      <c r="R349" s="65">
        <v>1975.59</v>
      </c>
      <c r="S349" s="8">
        <v>0</v>
      </c>
      <c r="T349" s="107">
        <f t="shared" si="224"/>
        <v>1975.59</v>
      </c>
      <c r="U349" s="8">
        <v>2028</v>
      </c>
      <c r="V349" s="8"/>
      <c r="W349" s="107">
        <f t="shared" si="225"/>
        <v>2028</v>
      </c>
    </row>
    <row r="350" spans="1:102" ht="18">
      <c r="A350" s="13">
        <v>9</v>
      </c>
      <c r="B350" s="5" t="s">
        <v>421</v>
      </c>
      <c r="C350" s="20">
        <v>13.57</v>
      </c>
      <c r="D350" s="20"/>
      <c r="E350" s="21">
        <f t="shared" si="219"/>
        <v>13.57</v>
      </c>
      <c r="F350" s="2">
        <v>517.04999999999995</v>
      </c>
      <c r="G350" s="2">
        <v>0</v>
      </c>
      <c r="H350" s="3">
        <f t="shared" si="220"/>
        <v>517.04999999999995</v>
      </c>
      <c r="I350" s="10">
        <v>683.96</v>
      </c>
      <c r="J350" s="10"/>
      <c r="K350" s="213">
        <f t="shared" si="221"/>
        <v>683.96</v>
      </c>
      <c r="L350" s="65">
        <v>563.96</v>
      </c>
      <c r="M350" s="65"/>
      <c r="N350" s="18">
        <f t="shared" si="222"/>
        <v>563.96</v>
      </c>
      <c r="O350" s="65">
        <v>579.05999999999995</v>
      </c>
      <c r="P350" s="65"/>
      <c r="Q350" s="18">
        <f t="shared" si="223"/>
        <v>579.05999999999995</v>
      </c>
      <c r="R350" s="65">
        <v>579.05999999999995</v>
      </c>
      <c r="S350" s="8">
        <v>0</v>
      </c>
      <c r="T350" s="107">
        <f t="shared" si="224"/>
        <v>579.05999999999995</v>
      </c>
      <c r="U350" s="8">
        <v>645.26</v>
      </c>
      <c r="V350" s="8"/>
      <c r="W350" s="107">
        <f t="shared" si="225"/>
        <v>645.26</v>
      </c>
    </row>
    <row r="351" spans="1:102" ht="18">
      <c r="A351" s="13">
        <v>10</v>
      </c>
      <c r="B351" s="5" t="s">
        <v>422</v>
      </c>
      <c r="C351" s="20">
        <v>2712</v>
      </c>
      <c r="D351" s="20">
        <v>4068</v>
      </c>
      <c r="E351" s="21">
        <f t="shared" si="219"/>
        <v>6780</v>
      </c>
      <c r="F351" s="2">
        <v>14.32</v>
      </c>
      <c r="G351" s="2">
        <v>0</v>
      </c>
      <c r="H351" s="3">
        <f t="shared" si="220"/>
        <v>14.32</v>
      </c>
      <c r="I351" s="10">
        <v>15.83</v>
      </c>
      <c r="J351" s="10"/>
      <c r="K351" s="213">
        <f t="shared" si="221"/>
        <v>15.83</v>
      </c>
      <c r="L351" s="65">
        <v>33.33</v>
      </c>
      <c r="M351" s="65"/>
      <c r="N351" s="18">
        <f t="shared" si="222"/>
        <v>33.33</v>
      </c>
      <c r="O351" s="65">
        <v>40.33</v>
      </c>
      <c r="P351" s="65"/>
      <c r="Q351" s="18">
        <f t="shared" si="223"/>
        <v>40.33</v>
      </c>
      <c r="R351" s="65">
        <v>40.33</v>
      </c>
      <c r="S351" s="8">
        <v>0</v>
      </c>
      <c r="T351" s="107">
        <f t="shared" si="224"/>
        <v>40.33</v>
      </c>
      <c r="U351" s="8">
        <v>45.32</v>
      </c>
      <c r="V351" s="8"/>
      <c r="W351" s="107">
        <f t="shared" si="225"/>
        <v>45.32</v>
      </c>
    </row>
    <row r="352" spans="1:102" ht="18">
      <c r="A352" s="13">
        <v>11</v>
      </c>
      <c r="B352" s="5" t="s">
        <v>423</v>
      </c>
      <c r="C352" s="8"/>
      <c r="D352" s="8"/>
      <c r="F352" s="2">
        <v>2913</v>
      </c>
      <c r="G352" s="2">
        <v>4369.5</v>
      </c>
      <c r="H352" s="3">
        <f t="shared" si="220"/>
        <v>7282.5</v>
      </c>
      <c r="I352" s="10">
        <v>4360.3999999999996</v>
      </c>
      <c r="J352" s="10">
        <v>6541</v>
      </c>
      <c r="K352" s="213">
        <f t="shared" si="221"/>
        <v>10901.4</v>
      </c>
      <c r="L352" s="65">
        <v>4360</v>
      </c>
      <c r="M352" s="65">
        <v>6541</v>
      </c>
      <c r="N352" s="18">
        <f t="shared" si="222"/>
        <v>10901</v>
      </c>
      <c r="O352" s="65">
        <v>5000</v>
      </c>
      <c r="P352" s="65">
        <v>7500</v>
      </c>
      <c r="Q352" s="18">
        <f t="shared" si="223"/>
        <v>12500</v>
      </c>
      <c r="R352" s="65">
        <v>5000</v>
      </c>
      <c r="S352" s="8">
        <v>7500</v>
      </c>
      <c r="T352" s="107">
        <f t="shared" si="224"/>
        <v>12500</v>
      </c>
      <c r="U352" s="8">
        <v>14796.18</v>
      </c>
      <c r="V352" s="8">
        <v>22194.25</v>
      </c>
      <c r="W352" s="107">
        <f t="shared" si="225"/>
        <v>36990.43</v>
      </c>
    </row>
    <row r="353" spans="1:102" ht="18">
      <c r="A353" s="13">
        <v>12</v>
      </c>
      <c r="B353" s="5" t="s">
        <v>424</v>
      </c>
      <c r="C353" s="8"/>
      <c r="D353" s="8"/>
      <c r="F353" s="2">
        <v>0.02</v>
      </c>
      <c r="G353" s="2">
        <v>0</v>
      </c>
      <c r="H353" s="3">
        <f t="shared" si="220"/>
        <v>0.02</v>
      </c>
      <c r="I353" s="10"/>
      <c r="J353" s="10"/>
      <c r="K353" s="213">
        <f t="shared" si="221"/>
        <v>0</v>
      </c>
      <c r="L353" s="65"/>
      <c r="M353" s="65"/>
      <c r="N353" s="18">
        <f t="shared" si="222"/>
        <v>0</v>
      </c>
      <c r="O353" s="65"/>
      <c r="P353" s="65"/>
      <c r="Q353" s="18">
        <f t="shared" si="223"/>
        <v>0</v>
      </c>
      <c r="R353" s="65">
        <v>0</v>
      </c>
      <c r="S353" s="8">
        <v>0</v>
      </c>
      <c r="T353" s="107">
        <f t="shared" si="224"/>
        <v>0</v>
      </c>
      <c r="U353" s="8"/>
      <c r="V353" s="8"/>
      <c r="W353" s="107">
        <f t="shared" si="225"/>
        <v>0</v>
      </c>
    </row>
    <row r="354" spans="1:102" ht="18">
      <c r="A354" s="13">
        <v>13</v>
      </c>
      <c r="B354" s="5" t="s">
        <v>425</v>
      </c>
      <c r="C354" s="8"/>
      <c r="D354" s="8"/>
      <c r="F354" s="2">
        <v>7.0000000000000007E-2</v>
      </c>
      <c r="G354" s="2">
        <v>0</v>
      </c>
      <c r="H354" s="3">
        <f t="shared" si="220"/>
        <v>7.0000000000000007E-2</v>
      </c>
      <c r="I354" s="10"/>
      <c r="J354" s="10"/>
      <c r="K354" s="213">
        <f t="shared" si="221"/>
        <v>0</v>
      </c>
      <c r="L354" s="65"/>
      <c r="M354" s="65"/>
      <c r="N354" s="18">
        <f t="shared" si="222"/>
        <v>0</v>
      </c>
      <c r="O354" s="65"/>
      <c r="P354" s="65"/>
      <c r="Q354" s="18">
        <f t="shared" si="223"/>
        <v>0</v>
      </c>
      <c r="R354" s="65">
        <v>0</v>
      </c>
      <c r="S354" s="8">
        <v>0</v>
      </c>
      <c r="T354" s="107">
        <f t="shared" si="224"/>
        <v>0</v>
      </c>
      <c r="U354" s="8"/>
      <c r="V354" s="8"/>
      <c r="W354" s="107">
        <f t="shared" si="225"/>
        <v>0</v>
      </c>
    </row>
    <row r="355" spans="1:102" s="149" customFormat="1" ht="18">
      <c r="A355" s="144"/>
      <c r="B355" s="145" t="s">
        <v>32</v>
      </c>
      <c r="C355" s="146">
        <f t="shared" ref="C355:K355" si="226">SUM(C342:C354)</f>
        <v>9345.81</v>
      </c>
      <c r="D355" s="146">
        <f t="shared" si="226"/>
        <v>4068</v>
      </c>
      <c r="E355" s="146">
        <f t="shared" si="226"/>
        <v>13413.81</v>
      </c>
      <c r="F355" s="167">
        <f t="shared" si="226"/>
        <v>12051.64</v>
      </c>
      <c r="G355" s="167">
        <f t="shared" si="226"/>
        <v>4369.53</v>
      </c>
      <c r="H355" s="168">
        <f t="shared" si="226"/>
        <v>16421.170000000002</v>
      </c>
      <c r="I355" s="168">
        <f t="shared" si="226"/>
        <v>13375.2</v>
      </c>
      <c r="J355" s="168">
        <f t="shared" si="226"/>
        <v>6541.03</v>
      </c>
      <c r="K355" s="168">
        <f t="shared" si="226"/>
        <v>19916.23</v>
      </c>
      <c r="L355" s="147">
        <f t="shared" ref="L355:N355" si="227">SUM(L342:L354)</f>
        <v>17894.550000000003</v>
      </c>
      <c r="M355" s="147">
        <f t="shared" si="227"/>
        <v>6541.03</v>
      </c>
      <c r="N355" s="153">
        <f t="shared" si="227"/>
        <v>24435.58</v>
      </c>
      <c r="O355" s="147">
        <f>SUM(O342:O354)</f>
        <v>22864.620000000003</v>
      </c>
      <c r="P355" s="147">
        <f t="shared" ref="P355:Q355" si="228">SUM(P342:P354)</f>
        <v>7500.03</v>
      </c>
      <c r="Q355" s="147">
        <f t="shared" si="228"/>
        <v>30364.650000000005</v>
      </c>
      <c r="R355" s="147">
        <f>SUM(R342:R354)</f>
        <v>23275.33</v>
      </c>
      <c r="S355" s="148">
        <f t="shared" ref="S355" si="229">SUM(S342:S354)</f>
        <v>7500.03</v>
      </c>
      <c r="T355" s="148">
        <f>SUM(T342:T354)</f>
        <v>30775.360000000004</v>
      </c>
      <c r="U355" s="148">
        <f t="shared" ref="U355:W355" si="230">SUM(U342:U354)</f>
        <v>37886.080000000002</v>
      </c>
      <c r="V355" s="148">
        <f t="shared" si="230"/>
        <v>22194.25</v>
      </c>
      <c r="W355" s="148">
        <f t="shared" si="230"/>
        <v>60080.33</v>
      </c>
      <c r="X355" s="255"/>
      <c r="Y355" s="255"/>
      <c r="Z355" s="255"/>
      <c r="AA355" s="255"/>
      <c r="AB355" s="255"/>
      <c r="AC355" s="255"/>
      <c r="AD355" s="255"/>
      <c r="AE355" s="255"/>
      <c r="AF355" s="255"/>
      <c r="AG355" s="255"/>
      <c r="AH355" s="255"/>
      <c r="AI355" s="255"/>
      <c r="AJ355" s="255"/>
      <c r="AK355" s="255"/>
      <c r="AL355" s="255"/>
      <c r="AM355" s="255"/>
      <c r="AN355" s="255"/>
      <c r="AO355" s="255"/>
      <c r="AP355" s="255"/>
      <c r="AQ355" s="255"/>
      <c r="AR355" s="255"/>
      <c r="AS355" s="255"/>
      <c r="AT355" s="255"/>
      <c r="AU355" s="255"/>
      <c r="AV355" s="255"/>
      <c r="AW355" s="255"/>
      <c r="AX355" s="255"/>
      <c r="AY355" s="255"/>
      <c r="AZ355" s="255"/>
      <c r="BA355" s="255"/>
      <c r="BB355" s="255"/>
      <c r="BC355" s="255"/>
      <c r="BD355" s="255"/>
      <c r="BE355" s="255"/>
      <c r="BF355" s="255"/>
      <c r="BG355" s="255"/>
      <c r="BH355" s="255"/>
      <c r="BI355" s="255"/>
      <c r="BJ355" s="255"/>
      <c r="BK355" s="255"/>
      <c r="BL355" s="255"/>
      <c r="BM355" s="255"/>
      <c r="BN355" s="255"/>
      <c r="BO355" s="255"/>
      <c r="BP355" s="255"/>
      <c r="BQ355" s="255"/>
      <c r="BR355" s="255"/>
      <c r="BS355" s="255"/>
      <c r="BT355" s="255"/>
      <c r="BU355" s="255"/>
      <c r="BV355" s="255"/>
      <c r="BW355" s="255"/>
      <c r="BX355" s="255"/>
      <c r="BY355" s="255"/>
      <c r="BZ355" s="255"/>
      <c r="CA355" s="255"/>
      <c r="CB355" s="255"/>
      <c r="CC355" s="255"/>
      <c r="CD355" s="255"/>
      <c r="CE355" s="255"/>
      <c r="CF355" s="255"/>
      <c r="CG355" s="255"/>
      <c r="CH355" s="255"/>
      <c r="CI355" s="255"/>
      <c r="CJ355" s="255"/>
      <c r="CK355" s="255"/>
      <c r="CL355" s="255"/>
      <c r="CM355" s="255"/>
      <c r="CN355" s="255"/>
      <c r="CO355" s="255"/>
      <c r="CP355" s="255"/>
      <c r="CQ355" s="255"/>
      <c r="CR355" s="255"/>
      <c r="CS355" s="255"/>
      <c r="CT355" s="255"/>
      <c r="CU355" s="255"/>
      <c r="CV355" s="255"/>
      <c r="CW355" s="255"/>
      <c r="CX355" s="255"/>
    </row>
    <row r="356" spans="1:102" s="24" customFormat="1" ht="18">
      <c r="A356" s="17">
        <v>4</v>
      </c>
      <c r="B356" s="7" t="s">
        <v>426</v>
      </c>
      <c r="C356" s="9"/>
      <c r="D356" s="9"/>
      <c r="E356" s="9"/>
      <c r="F356" s="6"/>
      <c r="G356" s="6"/>
      <c r="H356" s="3"/>
      <c r="I356" s="18"/>
      <c r="J356" s="18"/>
      <c r="K356" s="213"/>
      <c r="L356" s="67"/>
      <c r="M356" s="67"/>
      <c r="N356" s="18"/>
      <c r="O356" s="67"/>
      <c r="P356" s="67"/>
      <c r="Q356" s="18"/>
      <c r="R356" s="67"/>
      <c r="S356" s="9"/>
      <c r="T356" s="107"/>
      <c r="U356" s="9"/>
      <c r="V356" s="9"/>
      <c r="W356" s="107"/>
      <c r="X356" s="258"/>
      <c r="Y356" s="258"/>
      <c r="Z356" s="258"/>
      <c r="AA356" s="258"/>
      <c r="AB356" s="258"/>
      <c r="AC356" s="258"/>
      <c r="AD356" s="258"/>
      <c r="AE356" s="258"/>
      <c r="AF356" s="258"/>
      <c r="AG356" s="258"/>
      <c r="AH356" s="258"/>
      <c r="AI356" s="258"/>
      <c r="AJ356" s="258"/>
      <c r="AK356" s="258"/>
      <c r="AL356" s="258"/>
      <c r="AM356" s="258"/>
      <c r="AN356" s="258"/>
      <c r="AO356" s="258"/>
      <c r="AP356" s="258"/>
      <c r="AQ356" s="258"/>
      <c r="AR356" s="258"/>
      <c r="AS356" s="258"/>
      <c r="AT356" s="258"/>
      <c r="AU356" s="258"/>
      <c r="AV356" s="258"/>
      <c r="AW356" s="258"/>
      <c r="AX356" s="258"/>
      <c r="AY356" s="258"/>
      <c r="AZ356" s="258"/>
      <c r="BA356" s="258"/>
      <c r="BB356" s="258"/>
      <c r="BC356" s="258"/>
      <c r="BD356" s="258"/>
      <c r="BE356" s="258"/>
      <c r="BF356" s="258"/>
      <c r="BG356" s="258"/>
      <c r="BH356" s="258"/>
      <c r="BI356" s="258"/>
      <c r="BJ356" s="258"/>
      <c r="BK356" s="258"/>
      <c r="BL356" s="258"/>
      <c r="BM356" s="258"/>
      <c r="BN356" s="258"/>
      <c r="BO356" s="258"/>
      <c r="BP356" s="258"/>
      <c r="BQ356" s="258"/>
      <c r="BR356" s="258"/>
      <c r="BS356" s="258"/>
      <c r="BT356" s="258"/>
      <c r="BU356" s="258"/>
      <c r="BV356" s="258"/>
      <c r="BW356" s="258"/>
      <c r="BX356" s="258"/>
      <c r="BY356" s="258"/>
      <c r="BZ356" s="258"/>
      <c r="CA356" s="258"/>
      <c r="CB356" s="258"/>
      <c r="CC356" s="258"/>
      <c r="CD356" s="258"/>
      <c r="CE356" s="258"/>
      <c r="CF356" s="258"/>
      <c r="CG356" s="258"/>
      <c r="CH356" s="258"/>
      <c r="CI356" s="258"/>
      <c r="CJ356" s="258"/>
      <c r="CK356" s="258"/>
      <c r="CL356" s="258"/>
      <c r="CM356" s="258"/>
      <c r="CN356" s="258"/>
      <c r="CO356" s="258"/>
      <c r="CP356" s="258"/>
      <c r="CQ356" s="258"/>
      <c r="CR356" s="258"/>
      <c r="CS356" s="258"/>
      <c r="CT356" s="258"/>
      <c r="CU356" s="258"/>
      <c r="CV356" s="258"/>
      <c r="CW356" s="258"/>
      <c r="CX356" s="258"/>
    </row>
    <row r="357" spans="1:102" ht="18">
      <c r="A357" s="13"/>
      <c r="B357" s="5" t="s">
        <v>33</v>
      </c>
      <c r="C357" s="20">
        <v>399.38</v>
      </c>
      <c r="D357" s="20">
        <v>416.72</v>
      </c>
      <c r="E357" s="21">
        <f>SUM(C357:D357)</f>
        <v>816.1</v>
      </c>
      <c r="F357" s="2">
        <v>880.5</v>
      </c>
      <c r="G357" s="2">
        <v>0.17</v>
      </c>
      <c r="H357" s="3">
        <f>SUM(F357:G357)</f>
        <v>880.67</v>
      </c>
      <c r="I357" s="10">
        <v>972.58</v>
      </c>
      <c r="J357" s="10">
        <v>123</v>
      </c>
      <c r="K357" s="213">
        <f>SUM(I357:J357)</f>
        <v>1095.58</v>
      </c>
      <c r="L357" s="65"/>
      <c r="M357" s="65"/>
      <c r="N357" s="18">
        <f>SUM(L357:M357)</f>
        <v>0</v>
      </c>
      <c r="O357" s="65"/>
      <c r="P357" s="65"/>
      <c r="Q357" s="18">
        <f>SUM(O357:P357)</f>
        <v>0</v>
      </c>
      <c r="R357" s="65">
        <v>0</v>
      </c>
      <c r="S357" s="8">
        <v>0</v>
      </c>
      <c r="T357" s="107">
        <f>SUM(R357:S357)</f>
        <v>0</v>
      </c>
      <c r="U357" s="8">
        <v>0</v>
      </c>
      <c r="V357" s="8">
        <v>0</v>
      </c>
      <c r="W357" s="107">
        <f>SUM(U357:V357)</f>
        <v>0</v>
      </c>
    </row>
    <row r="358" spans="1:102" s="149" customFormat="1" ht="18">
      <c r="A358" s="144"/>
      <c r="B358" s="145" t="s">
        <v>34</v>
      </c>
      <c r="C358" s="146">
        <f>SUM(C357)</f>
        <v>399.38</v>
      </c>
      <c r="D358" s="146">
        <f>SUM(D357)</f>
        <v>416.72</v>
      </c>
      <c r="E358" s="146">
        <f>SUM(C358:D358)</f>
        <v>816.1</v>
      </c>
      <c r="F358" s="167">
        <f>SUM(F357)</f>
        <v>880.5</v>
      </c>
      <c r="G358" s="167">
        <f>SUM(G357)</f>
        <v>0.17</v>
      </c>
      <c r="H358" s="168">
        <f>SUM(F358:G358)</f>
        <v>880.67</v>
      </c>
      <c r="I358" s="153">
        <f>SUM(I357)</f>
        <v>972.58</v>
      </c>
      <c r="J358" s="153">
        <f>SUM(J357)</f>
        <v>123</v>
      </c>
      <c r="K358" s="282">
        <f>SUM(I358:J358)</f>
        <v>1095.58</v>
      </c>
      <c r="L358" s="171">
        <f>SUM(L357)</f>
        <v>0</v>
      </c>
      <c r="M358" s="171">
        <f>SUM(M357)</f>
        <v>0</v>
      </c>
      <c r="N358" s="153">
        <f>SUM(L358:M358)</f>
        <v>0</v>
      </c>
      <c r="O358" s="171"/>
      <c r="P358" s="171"/>
      <c r="Q358" s="153">
        <f>SUM(O358:P358)</f>
        <v>0</v>
      </c>
      <c r="R358" s="171">
        <v>0</v>
      </c>
      <c r="S358" s="166">
        <v>0</v>
      </c>
      <c r="T358" s="154">
        <f>SUM(R358:S358)</f>
        <v>0</v>
      </c>
      <c r="U358" s="166">
        <v>0</v>
      </c>
      <c r="V358" s="166">
        <v>0</v>
      </c>
      <c r="W358" s="154">
        <f>SUM(U358:V358)</f>
        <v>0</v>
      </c>
      <c r="X358" s="255"/>
      <c r="Y358" s="255"/>
      <c r="Z358" s="255"/>
      <c r="AA358" s="255"/>
      <c r="AB358" s="255"/>
      <c r="AC358" s="255"/>
      <c r="AD358" s="255"/>
      <c r="AE358" s="255"/>
      <c r="AF358" s="255"/>
      <c r="AG358" s="255"/>
      <c r="AH358" s="255"/>
      <c r="AI358" s="255"/>
      <c r="AJ358" s="255"/>
      <c r="AK358" s="255"/>
      <c r="AL358" s="255"/>
      <c r="AM358" s="255"/>
      <c r="AN358" s="255"/>
      <c r="AO358" s="255"/>
      <c r="AP358" s="255"/>
      <c r="AQ358" s="255"/>
      <c r="AR358" s="255"/>
      <c r="AS358" s="255"/>
      <c r="AT358" s="255"/>
      <c r="AU358" s="255"/>
      <c r="AV358" s="255"/>
      <c r="AW358" s="255"/>
      <c r="AX358" s="255"/>
      <c r="AY358" s="255"/>
      <c r="AZ358" s="255"/>
      <c r="BA358" s="255"/>
      <c r="BB358" s="255"/>
      <c r="BC358" s="255"/>
      <c r="BD358" s="255"/>
      <c r="BE358" s="255"/>
      <c r="BF358" s="255"/>
      <c r="BG358" s="255"/>
      <c r="BH358" s="255"/>
      <c r="BI358" s="255"/>
      <c r="BJ358" s="255"/>
      <c r="BK358" s="255"/>
      <c r="BL358" s="255"/>
      <c r="BM358" s="255"/>
      <c r="BN358" s="255"/>
      <c r="BO358" s="255"/>
      <c r="BP358" s="255"/>
      <c r="BQ358" s="255"/>
      <c r="BR358" s="255"/>
      <c r="BS358" s="255"/>
      <c r="BT358" s="255"/>
      <c r="BU358" s="255"/>
      <c r="BV358" s="255"/>
      <c r="BW358" s="255"/>
      <c r="BX358" s="255"/>
      <c r="BY358" s="255"/>
      <c r="BZ358" s="255"/>
      <c r="CA358" s="255"/>
      <c r="CB358" s="255"/>
      <c r="CC358" s="255"/>
      <c r="CD358" s="255"/>
      <c r="CE358" s="255"/>
      <c r="CF358" s="255"/>
      <c r="CG358" s="255"/>
      <c r="CH358" s="255"/>
      <c r="CI358" s="255"/>
      <c r="CJ358" s="255"/>
      <c r="CK358" s="255"/>
      <c r="CL358" s="255"/>
      <c r="CM358" s="255"/>
      <c r="CN358" s="255"/>
      <c r="CO358" s="255"/>
      <c r="CP358" s="255"/>
      <c r="CQ358" s="255"/>
      <c r="CR358" s="255"/>
      <c r="CS358" s="255"/>
      <c r="CT358" s="255"/>
      <c r="CU358" s="255"/>
      <c r="CV358" s="255"/>
      <c r="CW358" s="255"/>
      <c r="CX358" s="255"/>
    </row>
    <row r="359" spans="1:102" s="24" customFormat="1" ht="18">
      <c r="A359" s="17">
        <v>5</v>
      </c>
      <c r="B359" s="7" t="s">
        <v>427</v>
      </c>
      <c r="C359" s="9"/>
      <c r="D359" s="9"/>
      <c r="E359" s="9"/>
      <c r="F359" s="6"/>
      <c r="G359" s="6"/>
      <c r="H359" s="3"/>
      <c r="I359" s="18"/>
      <c r="J359" s="18"/>
      <c r="K359" s="213"/>
      <c r="L359" s="67"/>
      <c r="M359" s="67"/>
      <c r="N359" s="18"/>
      <c r="O359" s="67"/>
      <c r="P359" s="67"/>
      <c r="Q359" s="18"/>
      <c r="R359" s="67"/>
      <c r="S359" s="9"/>
      <c r="T359" s="107"/>
      <c r="U359" s="9"/>
      <c r="V359" s="9"/>
      <c r="W359" s="107"/>
      <c r="X359" s="258"/>
      <c r="Y359" s="258"/>
      <c r="Z359" s="258"/>
      <c r="AA359" s="258"/>
      <c r="AB359" s="258"/>
      <c r="AC359" s="258"/>
      <c r="AD359" s="258"/>
      <c r="AE359" s="258"/>
      <c r="AF359" s="258"/>
      <c r="AG359" s="258"/>
      <c r="AH359" s="258"/>
      <c r="AI359" s="258"/>
      <c r="AJ359" s="258"/>
      <c r="AK359" s="258"/>
      <c r="AL359" s="258"/>
      <c r="AM359" s="258"/>
      <c r="AN359" s="258"/>
      <c r="AO359" s="258"/>
      <c r="AP359" s="258"/>
      <c r="AQ359" s="258"/>
      <c r="AR359" s="258"/>
      <c r="AS359" s="258"/>
      <c r="AT359" s="258"/>
      <c r="AU359" s="258"/>
      <c r="AV359" s="258"/>
      <c r="AW359" s="258"/>
      <c r="AX359" s="258"/>
      <c r="AY359" s="258"/>
      <c r="AZ359" s="258"/>
      <c r="BA359" s="258"/>
      <c r="BB359" s="258"/>
      <c r="BC359" s="258"/>
      <c r="BD359" s="258"/>
      <c r="BE359" s="258"/>
      <c r="BF359" s="258"/>
      <c r="BG359" s="258"/>
      <c r="BH359" s="258"/>
      <c r="BI359" s="258"/>
      <c r="BJ359" s="258"/>
      <c r="BK359" s="258"/>
      <c r="BL359" s="258"/>
      <c r="BM359" s="258"/>
      <c r="BN359" s="258"/>
      <c r="BO359" s="258"/>
      <c r="BP359" s="258"/>
      <c r="BQ359" s="258"/>
      <c r="BR359" s="258"/>
      <c r="BS359" s="258"/>
      <c r="BT359" s="258"/>
      <c r="BU359" s="258"/>
      <c r="BV359" s="258"/>
      <c r="BW359" s="258"/>
      <c r="BX359" s="258"/>
      <c r="BY359" s="258"/>
      <c r="BZ359" s="258"/>
      <c r="CA359" s="258"/>
      <c r="CB359" s="258"/>
      <c r="CC359" s="258"/>
      <c r="CD359" s="258"/>
      <c r="CE359" s="258"/>
      <c r="CF359" s="258"/>
      <c r="CG359" s="258"/>
      <c r="CH359" s="258"/>
      <c r="CI359" s="258"/>
      <c r="CJ359" s="258"/>
      <c r="CK359" s="258"/>
      <c r="CL359" s="258"/>
      <c r="CM359" s="258"/>
      <c r="CN359" s="258"/>
      <c r="CO359" s="258"/>
      <c r="CP359" s="258"/>
      <c r="CQ359" s="258"/>
      <c r="CR359" s="258"/>
      <c r="CS359" s="258"/>
      <c r="CT359" s="258"/>
      <c r="CU359" s="258"/>
      <c r="CV359" s="258"/>
      <c r="CW359" s="258"/>
      <c r="CX359" s="258"/>
    </row>
    <row r="360" spans="1:102" ht="18">
      <c r="A360" s="13">
        <v>1</v>
      </c>
      <c r="B360" s="5" t="s">
        <v>428</v>
      </c>
      <c r="C360" s="8"/>
      <c r="D360" s="8"/>
      <c r="F360" s="2">
        <v>0.02</v>
      </c>
      <c r="G360" s="2">
        <v>0</v>
      </c>
      <c r="H360" s="3">
        <f>SUM(F360:G360)</f>
        <v>0.02</v>
      </c>
      <c r="I360" s="10">
        <v>0.02</v>
      </c>
      <c r="J360" s="10">
        <v>0</v>
      </c>
      <c r="K360" s="213">
        <f>SUM(I360:J360)</f>
        <v>0.02</v>
      </c>
      <c r="L360" s="65">
        <v>0.02</v>
      </c>
      <c r="M360" s="65"/>
      <c r="N360" s="18">
        <f>SUM(L360:M360)</f>
        <v>0.02</v>
      </c>
      <c r="O360" s="65">
        <v>0.02</v>
      </c>
      <c r="P360" s="65"/>
      <c r="Q360" s="18">
        <f>SUM(O360:P360)</f>
        <v>0.02</v>
      </c>
      <c r="R360" s="65">
        <v>0.02</v>
      </c>
      <c r="S360" s="8">
        <v>0</v>
      </c>
      <c r="T360" s="107">
        <f>SUM(R360:S360)</f>
        <v>0.02</v>
      </c>
      <c r="U360" s="8"/>
      <c r="V360" s="8">
        <v>0</v>
      </c>
      <c r="W360" s="107">
        <f>SUM(U360:V360)</f>
        <v>0</v>
      </c>
    </row>
    <row r="361" spans="1:102" s="24" customFormat="1" ht="18">
      <c r="A361" s="13">
        <v>2</v>
      </c>
      <c r="B361" s="5" t="s">
        <v>429</v>
      </c>
      <c r="C361" s="9"/>
      <c r="D361" s="9"/>
      <c r="E361" s="9"/>
      <c r="F361" s="2">
        <v>7.0000000000000007E-2</v>
      </c>
      <c r="G361" s="2">
        <v>0</v>
      </c>
      <c r="H361" s="3">
        <f>SUM(F361:G361)</f>
        <v>7.0000000000000007E-2</v>
      </c>
      <c r="I361" s="10">
        <v>0.06</v>
      </c>
      <c r="J361" s="10">
        <v>0</v>
      </c>
      <c r="K361" s="213">
        <f>SUM(I361:J361)</f>
        <v>0.06</v>
      </c>
      <c r="L361" s="65">
        <v>4000.05</v>
      </c>
      <c r="M361" s="67"/>
      <c r="N361" s="18">
        <f>SUM(L361:M361)</f>
        <v>4000.05</v>
      </c>
      <c r="O361" s="65">
        <v>0.06</v>
      </c>
      <c r="P361" s="67"/>
      <c r="Q361" s="18">
        <f>SUM(O361:P361)</f>
        <v>0.06</v>
      </c>
      <c r="R361" s="65">
        <v>0.06</v>
      </c>
      <c r="S361" s="9">
        <v>0</v>
      </c>
      <c r="T361" s="107">
        <f>SUM(R361:S361)</f>
        <v>0.06</v>
      </c>
      <c r="U361" s="8">
        <v>0.06</v>
      </c>
      <c r="V361" s="9">
        <v>0</v>
      </c>
      <c r="W361" s="107">
        <f>SUM(U361:V361)</f>
        <v>0.06</v>
      </c>
      <c r="X361" s="258"/>
      <c r="Y361" s="258"/>
      <c r="Z361" s="258"/>
      <c r="AA361" s="258"/>
      <c r="AB361" s="258"/>
      <c r="AC361" s="258"/>
      <c r="AD361" s="258"/>
      <c r="AE361" s="258"/>
      <c r="AF361" s="258"/>
      <c r="AG361" s="258"/>
      <c r="AH361" s="258"/>
      <c r="AI361" s="258"/>
      <c r="AJ361" s="258"/>
      <c r="AK361" s="258"/>
      <c r="AL361" s="258"/>
      <c r="AM361" s="258"/>
      <c r="AN361" s="258"/>
      <c r="AO361" s="258"/>
      <c r="AP361" s="258"/>
      <c r="AQ361" s="258"/>
      <c r="AR361" s="258"/>
      <c r="AS361" s="258"/>
      <c r="AT361" s="258"/>
      <c r="AU361" s="258"/>
      <c r="AV361" s="258"/>
      <c r="AW361" s="258"/>
      <c r="AX361" s="258"/>
      <c r="AY361" s="258"/>
      <c r="AZ361" s="258"/>
      <c r="BA361" s="258"/>
      <c r="BB361" s="258"/>
      <c r="BC361" s="258"/>
      <c r="BD361" s="258"/>
      <c r="BE361" s="258"/>
      <c r="BF361" s="258"/>
      <c r="BG361" s="258"/>
      <c r="BH361" s="258"/>
      <c r="BI361" s="258"/>
      <c r="BJ361" s="258"/>
      <c r="BK361" s="258"/>
      <c r="BL361" s="258"/>
      <c r="BM361" s="258"/>
      <c r="BN361" s="258"/>
      <c r="BO361" s="258"/>
      <c r="BP361" s="258"/>
      <c r="BQ361" s="258"/>
      <c r="BR361" s="258"/>
      <c r="BS361" s="258"/>
      <c r="BT361" s="258"/>
      <c r="BU361" s="258"/>
      <c r="BV361" s="258"/>
      <c r="BW361" s="258"/>
      <c r="BX361" s="258"/>
      <c r="BY361" s="258"/>
      <c r="BZ361" s="258"/>
      <c r="CA361" s="258"/>
      <c r="CB361" s="258"/>
      <c r="CC361" s="258"/>
      <c r="CD361" s="258"/>
      <c r="CE361" s="258"/>
      <c r="CF361" s="258"/>
      <c r="CG361" s="258"/>
      <c r="CH361" s="258"/>
      <c r="CI361" s="258"/>
      <c r="CJ361" s="258"/>
      <c r="CK361" s="258"/>
      <c r="CL361" s="258"/>
      <c r="CM361" s="258"/>
      <c r="CN361" s="258"/>
      <c r="CO361" s="258"/>
      <c r="CP361" s="258"/>
      <c r="CQ361" s="258"/>
      <c r="CR361" s="258"/>
      <c r="CS361" s="258"/>
      <c r="CT361" s="258"/>
      <c r="CU361" s="258"/>
      <c r="CV361" s="258"/>
      <c r="CW361" s="258"/>
      <c r="CX361" s="258"/>
    </row>
    <row r="362" spans="1:102" s="149" customFormat="1" ht="18">
      <c r="A362" s="144"/>
      <c r="B362" s="145" t="s">
        <v>35</v>
      </c>
      <c r="C362" s="166"/>
      <c r="D362" s="166"/>
      <c r="E362" s="166"/>
      <c r="F362" s="167">
        <f>SUM(F360:F361)</f>
        <v>9.0000000000000011E-2</v>
      </c>
      <c r="G362" s="167">
        <f>SUM(G360:G361)</f>
        <v>0</v>
      </c>
      <c r="H362" s="168">
        <f>SUM(F362:G362)</f>
        <v>9.0000000000000011E-2</v>
      </c>
      <c r="I362" s="153">
        <f>SUM(I360:I361)</f>
        <v>0.08</v>
      </c>
      <c r="J362" s="153">
        <f>SUM(J360:J361)</f>
        <v>0</v>
      </c>
      <c r="K362" s="282">
        <f>SUM(I362:J362)</f>
        <v>0.08</v>
      </c>
      <c r="L362" s="147">
        <f>SUM(L360:L361)</f>
        <v>4000.07</v>
      </c>
      <c r="M362" s="171">
        <f>SUM(M360:M361)</f>
        <v>0</v>
      </c>
      <c r="N362" s="153">
        <f>SUM(L362:M362)</f>
        <v>4000.07</v>
      </c>
      <c r="O362" s="147">
        <f>SUM(O360:O361)</f>
        <v>0.08</v>
      </c>
      <c r="P362" s="147">
        <f t="shared" ref="P362:Q362" si="231">SUM(P360:P361)</f>
        <v>0</v>
      </c>
      <c r="Q362" s="147">
        <f t="shared" si="231"/>
        <v>0.08</v>
      </c>
      <c r="R362" s="147">
        <f>SUM(R360:R361)</f>
        <v>0.08</v>
      </c>
      <c r="S362" s="148">
        <f t="shared" ref="S362:T362" si="232">SUM(S360:S361)</f>
        <v>0</v>
      </c>
      <c r="T362" s="148">
        <f t="shared" si="232"/>
        <v>0.08</v>
      </c>
      <c r="U362" s="148">
        <f>SUM(U360:U361)</f>
        <v>0.06</v>
      </c>
      <c r="V362" s="148">
        <f t="shared" ref="V362:W362" si="233">SUM(V360:V361)</f>
        <v>0</v>
      </c>
      <c r="W362" s="148">
        <f t="shared" si="233"/>
        <v>0.06</v>
      </c>
      <c r="X362" s="255"/>
      <c r="Y362" s="255"/>
      <c r="Z362" s="255"/>
      <c r="AA362" s="255"/>
      <c r="AB362" s="255"/>
      <c r="AC362" s="255"/>
      <c r="AD362" s="255"/>
      <c r="AE362" s="255"/>
      <c r="AF362" s="255"/>
      <c r="AG362" s="255"/>
      <c r="AH362" s="255"/>
      <c r="AI362" s="255"/>
      <c r="AJ362" s="255"/>
      <c r="AK362" s="255"/>
      <c r="AL362" s="255"/>
      <c r="AM362" s="255"/>
      <c r="AN362" s="255"/>
      <c r="AO362" s="255"/>
      <c r="AP362" s="255"/>
      <c r="AQ362" s="255"/>
      <c r="AR362" s="255"/>
      <c r="AS362" s="255"/>
      <c r="AT362" s="255"/>
      <c r="AU362" s="255"/>
      <c r="AV362" s="255"/>
      <c r="AW362" s="255"/>
      <c r="AX362" s="255"/>
      <c r="AY362" s="255"/>
      <c r="AZ362" s="255"/>
      <c r="BA362" s="255"/>
      <c r="BB362" s="255"/>
      <c r="BC362" s="255"/>
      <c r="BD362" s="255"/>
      <c r="BE362" s="255"/>
      <c r="BF362" s="255"/>
      <c r="BG362" s="255"/>
      <c r="BH362" s="255"/>
      <c r="BI362" s="255"/>
      <c r="BJ362" s="255"/>
      <c r="BK362" s="255"/>
      <c r="BL362" s="255"/>
      <c r="BM362" s="255"/>
      <c r="BN362" s="255"/>
      <c r="BO362" s="255"/>
      <c r="BP362" s="255"/>
      <c r="BQ362" s="255"/>
      <c r="BR362" s="255"/>
      <c r="BS362" s="255"/>
      <c r="BT362" s="255"/>
      <c r="BU362" s="255"/>
      <c r="BV362" s="255"/>
      <c r="BW362" s="255"/>
      <c r="BX362" s="255"/>
      <c r="BY362" s="255"/>
      <c r="BZ362" s="255"/>
      <c r="CA362" s="255"/>
      <c r="CB362" s="255"/>
      <c r="CC362" s="255"/>
      <c r="CD362" s="255"/>
      <c r="CE362" s="255"/>
      <c r="CF362" s="255"/>
      <c r="CG362" s="255"/>
      <c r="CH362" s="255"/>
      <c r="CI362" s="255"/>
      <c r="CJ362" s="255"/>
      <c r="CK362" s="255"/>
      <c r="CL362" s="255"/>
      <c r="CM362" s="255"/>
      <c r="CN362" s="255"/>
      <c r="CO362" s="255"/>
      <c r="CP362" s="255"/>
      <c r="CQ362" s="255"/>
      <c r="CR362" s="255"/>
      <c r="CS362" s="255"/>
      <c r="CT362" s="255"/>
      <c r="CU362" s="255"/>
      <c r="CV362" s="255"/>
      <c r="CW362" s="255"/>
      <c r="CX362" s="255"/>
    </row>
    <row r="363" spans="1:102" ht="18">
      <c r="A363" s="17">
        <v>6</v>
      </c>
      <c r="B363" s="7" t="s">
        <v>1408</v>
      </c>
      <c r="C363" s="8"/>
      <c r="D363" s="8"/>
      <c r="F363" s="6"/>
      <c r="G363" s="6"/>
      <c r="H363" s="3"/>
      <c r="I363" s="18"/>
      <c r="J363" s="18"/>
      <c r="L363" s="65"/>
      <c r="M363" s="65"/>
      <c r="O363" s="65"/>
      <c r="P363" s="65"/>
      <c r="Q363" s="18"/>
      <c r="R363" s="65"/>
      <c r="S363" s="8"/>
      <c r="T363" s="107"/>
      <c r="U363" s="8"/>
      <c r="V363" s="8"/>
      <c r="W363" s="107"/>
    </row>
    <row r="364" spans="1:102" ht="18">
      <c r="A364" s="13">
        <v>1</v>
      </c>
      <c r="B364" s="22" t="s">
        <v>1409</v>
      </c>
      <c r="C364" s="8"/>
      <c r="D364" s="8"/>
      <c r="F364" s="6"/>
      <c r="G364" s="6"/>
      <c r="H364" s="3"/>
      <c r="I364" s="10">
        <v>3192.32</v>
      </c>
      <c r="J364" s="10"/>
      <c r="K364" s="213">
        <f>SUM(I364:J364)</f>
        <v>3192.32</v>
      </c>
      <c r="L364" s="65"/>
      <c r="M364" s="65"/>
      <c r="N364" s="18">
        <f>SUM(L364:M364)</f>
        <v>0</v>
      </c>
      <c r="O364" s="65"/>
      <c r="P364" s="65"/>
      <c r="Q364" s="18">
        <f>SUM(O364:P364)</f>
        <v>0</v>
      </c>
      <c r="R364" s="65">
        <v>0</v>
      </c>
      <c r="S364" s="8">
        <v>0</v>
      </c>
      <c r="T364" s="107">
        <f>SUM(R364:S364)</f>
        <v>0</v>
      </c>
      <c r="U364" s="8">
        <v>0</v>
      </c>
      <c r="V364" s="8">
        <v>0</v>
      </c>
      <c r="W364" s="107">
        <f>SUM(U364:V364)</f>
        <v>0</v>
      </c>
    </row>
    <row r="365" spans="1:102" s="149" customFormat="1" ht="18">
      <c r="A365" s="144"/>
      <c r="B365" s="145" t="s">
        <v>1410</v>
      </c>
      <c r="C365" s="166"/>
      <c r="D365" s="166"/>
      <c r="E365" s="166"/>
      <c r="F365" s="167"/>
      <c r="G365" s="167"/>
      <c r="H365" s="168"/>
      <c r="I365" s="153">
        <f>SUM(I364)</f>
        <v>3192.32</v>
      </c>
      <c r="J365" s="153"/>
      <c r="K365" s="282">
        <f>SUM(I365:J365)</f>
        <v>3192.32</v>
      </c>
      <c r="L365" s="171">
        <f>SUM(L364)</f>
        <v>0</v>
      </c>
      <c r="M365" s="171"/>
      <c r="N365" s="153">
        <f>SUM(L365:M365)</f>
        <v>0</v>
      </c>
      <c r="O365" s="171"/>
      <c r="P365" s="171"/>
      <c r="Q365" s="153">
        <f>SUM(O365:P365)</f>
        <v>0</v>
      </c>
      <c r="R365" s="171">
        <v>0</v>
      </c>
      <c r="S365" s="166">
        <v>0</v>
      </c>
      <c r="T365" s="154">
        <f>SUM(R365:S365)</f>
        <v>0</v>
      </c>
      <c r="U365" s="166">
        <v>0</v>
      </c>
      <c r="V365" s="166">
        <v>0</v>
      </c>
      <c r="W365" s="154">
        <f>SUM(U365:V365)</f>
        <v>0</v>
      </c>
      <c r="X365" s="255"/>
      <c r="Y365" s="255"/>
      <c r="Z365" s="255"/>
      <c r="AA365" s="255"/>
      <c r="AB365" s="255"/>
      <c r="AC365" s="255"/>
      <c r="AD365" s="255"/>
      <c r="AE365" s="255"/>
      <c r="AF365" s="255"/>
      <c r="AG365" s="255"/>
      <c r="AH365" s="255"/>
      <c r="AI365" s="255"/>
      <c r="AJ365" s="255"/>
      <c r="AK365" s="255"/>
      <c r="AL365" s="255"/>
      <c r="AM365" s="255"/>
      <c r="AN365" s="255"/>
      <c r="AO365" s="255"/>
      <c r="AP365" s="255"/>
      <c r="AQ365" s="255"/>
      <c r="AR365" s="255"/>
      <c r="AS365" s="255"/>
      <c r="AT365" s="255"/>
      <c r="AU365" s="255"/>
      <c r="AV365" s="255"/>
      <c r="AW365" s="255"/>
      <c r="AX365" s="255"/>
      <c r="AY365" s="255"/>
      <c r="AZ365" s="255"/>
      <c r="BA365" s="255"/>
      <c r="BB365" s="255"/>
      <c r="BC365" s="255"/>
      <c r="BD365" s="255"/>
      <c r="BE365" s="255"/>
      <c r="BF365" s="255"/>
      <c r="BG365" s="255"/>
      <c r="BH365" s="255"/>
      <c r="BI365" s="255"/>
      <c r="BJ365" s="255"/>
      <c r="BK365" s="255"/>
      <c r="BL365" s="255"/>
      <c r="BM365" s="255"/>
      <c r="BN365" s="255"/>
      <c r="BO365" s="255"/>
      <c r="BP365" s="255"/>
      <c r="BQ365" s="255"/>
      <c r="BR365" s="255"/>
      <c r="BS365" s="255"/>
      <c r="BT365" s="255"/>
      <c r="BU365" s="255"/>
      <c r="BV365" s="255"/>
      <c r="BW365" s="255"/>
      <c r="BX365" s="255"/>
      <c r="BY365" s="255"/>
      <c r="BZ365" s="255"/>
      <c r="CA365" s="255"/>
      <c r="CB365" s="255"/>
      <c r="CC365" s="255"/>
      <c r="CD365" s="255"/>
      <c r="CE365" s="255"/>
      <c r="CF365" s="255"/>
      <c r="CG365" s="255"/>
      <c r="CH365" s="255"/>
      <c r="CI365" s="255"/>
      <c r="CJ365" s="255"/>
      <c r="CK365" s="255"/>
      <c r="CL365" s="255"/>
      <c r="CM365" s="255"/>
      <c r="CN365" s="255"/>
      <c r="CO365" s="255"/>
      <c r="CP365" s="255"/>
      <c r="CQ365" s="255"/>
      <c r="CR365" s="255"/>
      <c r="CS365" s="255"/>
      <c r="CT365" s="255"/>
      <c r="CU365" s="255"/>
      <c r="CV365" s="255"/>
      <c r="CW365" s="255"/>
      <c r="CX365" s="255"/>
    </row>
    <row r="366" spans="1:102" s="24" customFormat="1" ht="18">
      <c r="A366" s="17">
        <v>7</v>
      </c>
      <c r="B366" s="7" t="s">
        <v>430</v>
      </c>
      <c r="C366" s="9"/>
      <c r="D366" s="9"/>
      <c r="E366" s="9"/>
      <c r="F366" s="6"/>
      <c r="G366" s="6"/>
      <c r="H366" s="3"/>
      <c r="I366" s="18"/>
      <c r="J366" s="18"/>
      <c r="K366" s="213"/>
      <c r="L366" s="67"/>
      <c r="M366" s="67"/>
      <c r="N366" s="18"/>
      <c r="O366" s="67"/>
      <c r="P366" s="67"/>
      <c r="Q366" s="18"/>
      <c r="R366" s="67"/>
      <c r="S366" s="9"/>
      <c r="T366" s="107"/>
      <c r="U366" s="9"/>
      <c r="V366" s="9"/>
      <c r="W366" s="107"/>
      <c r="X366" s="258"/>
      <c r="Y366" s="258"/>
      <c r="Z366" s="258"/>
      <c r="AA366" s="258"/>
      <c r="AB366" s="258"/>
      <c r="AC366" s="258"/>
      <c r="AD366" s="258"/>
      <c r="AE366" s="258"/>
      <c r="AF366" s="258"/>
      <c r="AG366" s="258"/>
      <c r="AH366" s="258"/>
      <c r="AI366" s="258"/>
      <c r="AJ366" s="258"/>
      <c r="AK366" s="258"/>
      <c r="AL366" s="258"/>
      <c r="AM366" s="258"/>
      <c r="AN366" s="258"/>
      <c r="AO366" s="258"/>
      <c r="AP366" s="258"/>
      <c r="AQ366" s="258"/>
      <c r="AR366" s="258"/>
      <c r="AS366" s="258"/>
      <c r="AT366" s="258"/>
      <c r="AU366" s="258"/>
      <c r="AV366" s="258"/>
      <c r="AW366" s="258"/>
      <c r="AX366" s="258"/>
      <c r="AY366" s="258"/>
      <c r="AZ366" s="258"/>
      <c r="BA366" s="258"/>
      <c r="BB366" s="258"/>
      <c r="BC366" s="258"/>
      <c r="BD366" s="258"/>
      <c r="BE366" s="258"/>
      <c r="BF366" s="258"/>
      <c r="BG366" s="258"/>
      <c r="BH366" s="258"/>
      <c r="BI366" s="258"/>
      <c r="BJ366" s="258"/>
      <c r="BK366" s="258"/>
      <c r="BL366" s="258"/>
      <c r="BM366" s="258"/>
      <c r="BN366" s="258"/>
      <c r="BO366" s="258"/>
      <c r="BP366" s="258"/>
      <c r="BQ366" s="258"/>
      <c r="BR366" s="258"/>
      <c r="BS366" s="258"/>
      <c r="BT366" s="258"/>
      <c r="BU366" s="258"/>
      <c r="BV366" s="258"/>
      <c r="BW366" s="258"/>
      <c r="BX366" s="258"/>
      <c r="BY366" s="258"/>
      <c r="BZ366" s="258"/>
      <c r="CA366" s="258"/>
      <c r="CB366" s="258"/>
      <c r="CC366" s="258"/>
      <c r="CD366" s="258"/>
      <c r="CE366" s="258"/>
      <c r="CF366" s="258"/>
      <c r="CG366" s="258"/>
      <c r="CH366" s="258"/>
      <c r="CI366" s="258"/>
      <c r="CJ366" s="258"/>
      <c r="CK366" s="258"/>
      <c r="CL366" s="258"/>
      <c r="CM366" s="258"/>
      <c r="CN366" s="258"/>
      <c r="CO366" s="258"/>
      <c r="CP366" s="258"/>
      <c r="CQ366" s="258"/>
      <c r="CR366" s="258"/>
      <c r="CS366" s="258"/>
      <c r="CT366" s="258"/>
      <c r="CU366" s="258"/>
      <c r="CV366" s="258"/>
      <c r="CW366" s="258"/>
      <c r="CX366" s="258"/>
    </row>
    <row r="367" spans="1:102" ht="18">
      <c r="A367" s="13">
        <v>1</v>
      </c>
      <c r="B367" s="5" t="s">
        <v>2208</v>
      </c>
      <c r="C367" s="8">
        <v>999.97</v>
      </c>
      <c r="D367" s="8"/>
      <c r="E367" s="9">
        <f>SUM(C367:D367)</f>
        <v>999.97</v>
      </c>
      <c r="F367" s="2">
        <v>15275</v>
      </c>
      <c r="G367" s="2">
        <v>0</v>
      </c>
      <c r="H367" s="3">
        <f>SUM(F367:G367)</f>
        <v>15275</v>
      </c>
      <c r="I367" s="10">
        <v>4411.01</v>
      </c>
      <c r="J367" s="10"/>
      <c r="K367" s="213">
        <f>SUM(I367:J367)</f>
        <v>4411.01</v>
      </c>
      <c r="L367" s="65">
        <v>6000.01</v>
      </c>
      <c r="M367" s="65"/>
      <c r="N367" s="18">
        <f>SUM(L367:M367)</f>
        <v>6000.01</v>
      </c>
      <c r="O367" s="65">
        <v>10000.01</v>
      </c>
      <c r="P367" s="65"/>
      <c r="Q367" s="18">
        <f>SUM(O367:P367)</f>
        <v>10000.01</v>
      </c>
      <c r="R367" s="65">
        <v>10000.01</v>
      </c>
      <c r="S367" s="8">
        <v>0</v>
      </c>
      <c r="T367" s="107">
        <f>SUM(R367:S367)</f>
        <v>10000.01</v>
      </c>
      <c r="U367" s="8">
        <v>13000.01</v>
      </c>
      <c r="V367" s="8">
        <v>0</v>
      </c>
      <c r="W367" s="107">
        <f>SUM(U367:V367)</f>
        <v>13000.01</v>
      </c>
    </row>
    <row r="368" spans="1:102" ht="18">
      <c r="A368" s="13">
        <v>2</v>
      </c>
      <c r="B368" s="5" t="s">
        <v>2465</v>
      </c>
      <c r="C368" s="8"/>
      <c r="D368" s="8"/>
      <c r="E368" s="9"/>
      <c r="F368" s="2"/>
      <c r="G368" s="2"/>
      <c r="H368" s="3"/>
      <c r="I368" s="10"/>
      <c r="J368" s="10"/>
      <c r="L368" s="65"/>
      <c r="M368" s="65"/>
      <c r="O368" s="65"/>
      <c r="P368" s="65"/>
      <c r="Q368" s="18"/>
      <c r="R368" s="65"/>
      <c r="S368" s="8"/>
      <c r="T368" s="107"/>
      <c r="U368" s="8">
        <v>1000</v>
      </c>
      <c r="V368" s="8"/>
      <c r="W368" s="107">
        <f>SUM(U368:V368)</f>
        <v>1000</v>
      </c>
    </row>
    <row r="369" spans="1:102" ht="18">
      <c r="A369" s="13">
        <v>3</v>
      </c>
      <c r="B369" s="5" t="s">
        <v>431</v>
      </c>
      <c r="C369" s="8">
        <v>2000</v>
      </c>
      <c r="D369" s="8"/>
      <c r="E369" s="9">
        <f>SUM(C369:D369)</f>
        <v>2000</v>
      </c>
      <c r="F369" s="2">
        <v>3430</v>
      </c>
      <c r="G369" s="2">
        <v>0</v>
      </c>
      <c r="H369" s="3">
        <f>SUM(F369:G369)</f>
        <v>3430</v>
      </c>
      <c r="I369" s="10">
        <v>4700</v>
      </c>
      <c r="J369" s="10"/>
      <c r="K369" s="213">
        <f>SUM(I369:J369)</f>
        <v>4700</v>
      </c>
      <c r="L369" s="65">
        <v>5900</v>
      </c>
      <c r="M369" s="65"/>
      <c r="N369" s="18">
        <f>SUM(L369:M369)</f>
        <v>5900</v>
      </c>
      <c r="O369" s="65">
        <v>6200</v>
      </c>
      <c r="P369" s="65"/>
      <c r="Q369" s="18">
        <f>SUM(O369:P369)</f>
        <v>6200</v>
      </c>
      <c r="R369" s="65">
        <v>6200</v>
      </c>
      <c r="S369" s="8">
        <v>0</v>
      </c>
      <c r="T369" s="107">
        <f>SUM(R369:S369)</f>
        <v>6200</v>
      </c>
      <c r="U369" s="8">
        <v>7200</v>
      </c>
      <c r="V369" s="8">
        <v>0</v>
      </c>
      <c r="W369" s="107">
        <f>SUM(U369:V369)</f>
        <v>7200</v>
      </c>
    </row>
    <row r="370" spans="1:102" s="155" customFormat="1" ht="18">
      <c r="A370" s="152"/>
      <c r="B370" s="145" t="s">
        <v>36</v>
      </c>
      <c r="C370" s="148">
        <f>SUM(C367:C369)</f>
        <v>2999.9700000000003</v>
      </c>
      <c r="D370" s="148"/>
      <c r="E370" s="148">
        <f>SUM(C370:D370)</f>
        <v>2999.9700000000003</v>
      </c>
      <c r="F370" s="167">
        <f>SUM(F367:F369)</f>
        <v>18705</v>
      </c>
      <c r="G370" s="167">
        <f>SUM(G367:G369)</f>
        <v>0</v>
      </c>
      <c r="H370" s="168">
        <f>SUM(H367:H369)</f>
        <v>18705</v>
      </c>
      <c r="I370" s="153">
        <f>SUM(I367:I369)</f>
        <v>9111.01</v>
      </c>
      <c r="J370" s="153">
        <f>SUM(J367:J369)</f>
        <v>0</v>
      </c>
      <c r="K370" s="282">
        <f>SUM(I370:J370)</f>
        <v>9111.01</v>
      </c>
      <c r="L370" s="147">
        <f>SUM(L367:L369)</f>
        <v>11900.01</v>
      </c>
      <c r="M370" s="147">
        <f>SUM(M367:M369)</f>
        <v>0</v>
      </c>
      <c r="N370" s="153">
        <f>SUM(L370:M370)</f>
        <v>11900.01</v>
      </c>
      <c r="O370" s="147">
        <f>SUM(O367:O369)</f>
        <v>16200.01</v>
      </c>
      <c r="P370" s="147">
        <f t="shared" ref="P370:Q370" si="234">SUM(P367:P369)</f>
        <v>0</v>
      </c>
      <c r="Q370" s="147">
        <f t="shared" si="234"/>
        <v>16200.01</v>
      </c>
      <c r="R370" s="147">
        <f>SUM(R367:R369)</f>
        <v>16200.01</v>
      </c>
      <c r="S370" s="148">
        <f t="shared" ref="S370:T370" si="235">SUM(S367:S369)</f>
        <v>0</v>
      </c>
      <c r="T370" s="148">
        <f t="shared" si="235"/>
        <v>16200.01</v>
      </c>
      <c r="U370" s="148">
        <f>SUM(U367:U369)</f>
        <v>21200.010000000002</v>
      </c>
      <c r="V370" s="148">
        <f t="shared" ref="V370:W370" si="236">SUM(V367:V369)</f>
        <v>0</v>
      </c>
      <c r="W370" s="148">
        <f t="shared" si="236"/>
        <v>21200.010000000002</v>
      </c>
      <c r="X370" s="257"/>
      <c r="Y370" s="257"/>
      <c r="Z370" s="257"/>
      <c r="AA370" s="257"/>
      <c r="AB370" s="257"/>
      <c r="AC370" s="257"/>
      <c r="AD370" s="257"/>
      <c r="AE370" s="257"/>
      <c r="AF370" s="257"/>
      <c r="AG370" s="257"/>
      <c r="AH370" s="257"/>
      <c r="AI370" s="257"/>
      <c r="AJ370" s="257"/>
      <c r="AK370" s="257"/>
      <c r="AL370" s="257"/>
      <c r="AM370" s="257"/>
      <c r="AN370" s="257"/>
      <c r="AO370" s="257"/>
      <c r="AP370" s="257"/>
      <c r="AQ370" s="257"/>
      <c r="AR370" s="257"/>
      <c r="AS370" s="257"/>
      <c r="AT370" s="257"/>
      <c r="AU370" s="257"/>
      <c r="AV370" s="257"/>
      <c r="AW370" s="257"/>
      <c r="AX370" s="257"/>
      <c r="AY370" s="257"/>
      <c r="AZ370" s="257"/>
      <c r="BA370" s="257"/>
      <c r="BB370" s="257"/>
      <c r="BC370" s="257"/>
      <c r="BD370" s="257"/>
      <c r="BE370" s="257"/>
      <c r="BF370" s="257"/>
      <c r="BG370" s="257"/>
      <c r="BH370" s="257"/>
      <c r="BI370" s="257"/>
      <c r="BJ370" s="257"/>
      <c r="BK370" s="257"/>
      <c r="BL370" s="257"/>
      <c r="BM370" s="257"/>
      <c r="BN370" s="257"/>
      <c r="BO370" s="257"/>
      <c r="BP370" s="257"/>
      <c r="BQ370" s="257"/>
      <c r="BR370" s="257"/>
      <c r="BS370" s="257"/>
      <c r="BT370" s="257"/>
      <c r="BU370" s="257"/>
      <c r="BV370" s="257"/>
      <c r="BW370" s="257"/>
      <c r="BX370" s="257"/>
      <c r="BY370" s="257"/>
      <c r="BZ370" s="257"/>
      <c r="CA370" s="257"/>
      <c r="CB370" s="257"/>
      <c r="CC370" s="257"/>
      <c r="CD370" s="257"/>
      <c r="CE370" s="257"/>
      <c r="CF370" s="257"/>
      <c r="CG370" s="257"/>
      <c r="CH370" s="257"/>
      <c r="CI370" s="257"/>
      <c r="CJ370" s="257"/>
      <c r="CK370" s="257"/>
      <c r="CL370" s="257"/>
      <c r="CM370" s="257"/>
      <c r="CN370" s="257"/>
      <c r="CO370" s="257"/>
      <c r="CP370" s="257"/>
      <c r="CQ370" s="257"/>
      <c r="CR370" s="257"/>
      <c r="CS370" s="257"/>
      <c r="CT370" s="257"/>
      <c r="CU370" s="257"/>
      <c r="CV370" s="257"/>
      <c r="CW370" s="257"/>
      <c r="CX370" s="257"/>
    </row>
    <row r="371" spans="1:102" s="24" customFormat="1" ht="18">
      <c r="A371" s="17">
        <v>8</v>
      </c>
      <c r="B371" s="7" t="s">
        <v>432</v>
      </c>
      <c r="C371" s="9"/>
      <c r="D371" s="9"/>
      <c r="E371" s="9"/>
      <c r="F371" s="6"/>
      <c r="G371" s="6"/>
      <c r="H371" s="3"/>
      <c r="I371" s="18"/>
      <c r="J371" s="18"/>
      <c r="K371" s="213"/>
      <c r="L371" s="67"/>
      <c r="M371" s="67"/>
      <c r="N371" s="18"/>
      <c r="O371" s="67"/>
      <c r="P371" s="67"/>
      <c r="Q371" s="18"/>
      <c r="R371" s="67"/>
      <c r="S371" s="9"/>
      <c r="T371" s="107"/>
      <c r="U371" s="9"/>
      <c r="V371" s="9"/>
      <c r="W371" s="107"/>
      <c r="X371" s="258"/>
      <c r="Y371" s="258"/>
      <c r="Z371" s="258"/>
      <c r="AA371" s="258"/>
      <c r="AB371" s="258"/>
      <c r="AC371" s="258"/>
      <c r="AD371" s="258"/>
      <c r="AE371" s="258"/>
      <c r="AF371" s="258"/>
      <c r="AG371" s="258"/>
      <c r="AH371" s="258"/>
      <c r="AI371" s="258"/>
      <c r="AJ371" s="258"/>
      <c r="AK371" s="258"/>
      <c r="AL371" s="258"/>
      <c r="AM371" s="258"/>
      <c r="AN371" s="258"/>
      <c r="AO371" s="258"/>
      <c r="AP371" s="258"/>
      <c r="AQ371" s="258"/>
      <c r="AR371" s="258"/>
      <c r="AS371" s="258"/>
      <c r="AT371" s="258"/>
      <c r="AU371" s="258"/>
      <c r="AV371" s="258"/>
      <c r="AW371" s="258"/>
      <c r="AX371" s="258"/>
      <c r="AY371" s="258"/>
      <c r="AZ371" s="258"/>
      <c r="BA371" s="258"/>
      <c r="BB371" s="258"/>
      <c r="BC371" s="258"/>
      <c r="BD371" s="258"/>
      <c r="BE371" s="258"/>
      <c r="BF371" s="258"/>
      <c r="BG371" s="258"/>
      <c r="BH371" s="258"/>
      <c r="BI371" s="258"/>
      <c r="BJ371" s="258"/>
      <c r="BK371" s="258"/>
      <c r="BL371" s="258"/>
      <c r="BM371" s="258"/>
      <c r="BN371" s="258"/>
      <c r="BO371" s="258"/>
      <c r="BP371" s="258"/>
      <c r="BQ371" s="258"/>
      <c r="BR371" s="258"/>
      <c r="BS371" s="258"/>
      <c r="BT371" s="258"/>
      <c r="BU371" s="258"/>
      <c r="BV371" s="258"/>
      <c r="BW371" s="258"/>
      <c r="BX371" s="258"/>
      <c r="BY371" s="258"/>
      <c r="BZ371" s="258"/>
      <c r="CA371" s="258"/>
      <c r="CB371" s="258"/>
      <c r="CC371" s="258"/>
      <c r="CD371" s="258"/>
      <c r="CE371" s="258"/>
      <c r="CF371" s="258"/>
      <c r="CG371" s="258"/>
      <c r="CH371" s="258"/>
      <c r="CI371" s="258"/>
      <c r="CJ371" s="258"/>
      <c r="CK371" s="258"/>
      <c r="CL371" s="258"/>
      <c r="CM371" s="258"/>
      <c r="CN371" s="258"/>
      <c r="CO371" s="258"/>
      <c r="CP371" s="258"/>
      <c r="CQ371" s="258"/>
      <c r="CR371" s="258"/>
      <c r="CS371" s="258"/>
      <c r="CT371" s="258"/>
      <c r="CU371" s="258"/>
      <c r="CV371" s="258"/>
      <c r="CW371" s="258"/>
      <c r="CX371" s="258"/>
    </row>
    <row r="372" spans="1:102" ht="18">
      <c r="A372" s="13">
        <v>1</v>
      </c>
      <c r="B372" s="5" t="s">
        <v>433</v>
      </c>
      <c r="C372" s="8">
        <v>88.01</v>
      </c>
      <c r="D372" s="8"/>
      <c r="E372" s="9">
        <f t="shared" ref="E372:E407" si="237">SUM(C372:D372)</f>
        <v>88.01</v>
      </c>
      <c r="F372" s="2">
        <v>5600.12</v>
      </c>
      <c r="G372" s="2">
        <v>0.01</v>
      </c>
      <c r="H372" s="3">
        <f t="shared" ref="H372:H410" si="238">SUM(F372:G372)</f>
        <v>5600.13</v>
      </c>
      <c r="I372" s="10">
        <v>312.32</v>
      </c>
      <c r="J372" s="10">
        <v>0.01</v>
      </c>
      <c r="K372" s="213">
        <f>SUM(I372:J372)</f>
        <v>312.33</v>
      </c>
      <c r="L372" s="65">
        <v>800</v>
      </c>
      <c r="M372" s="65"/>
      <c r="N372" s="18">
        <f>SUM(L372:M372)</f>
        <v>800</v>
      </c>
      <c r="O372" s="65">
        <v>4100</v>
      </c>
      <c r="P372" s="65"/>
      <c r="Q372" s="18">
        <f>SUM(O372:P372)</f>
        <v>4100</v>
      </c>
      <c r="R372" s="65">
        <v>4100</v>
      </c>
      <c r="S372" s="8">
        <v>0</v>
      </c>
      <c r="T372" s="107">
        <f>SUM(R372:S372)</f>
        <v>4100</v>
      </c>
      <c r="U372" s="8">
        <v>12450</v>
      </c>
      <c r="V372" s="8"/>
      <c r="W372" s="107">
        <f>SUM(U372:V372)</f>
        <v>12450</v>
      </c>
    </row>
    <row r="373" spans="1:102" ht="18">
      <c r="A373" s="13">
        <v>2</v>
      </c>
      <c r="B373" s="142" t="s">
        <v>2209</v>
      </c>
      <c r="C373" s="8"/>
      <c r="D373" s="8"/>
      <c r="E373" s="9"/>
      <c r="F373" s="2"/>
      <c r="G373" s="2"/>
      <c r="H373" s="3"/>
      <c r="I373" s="10"/>
      <c r="J373" s="10"/>
      <c r="L373" s="65"/>
      <c r="M373" s="65"/>
      <c r="O373" s="65">
        <v>0.03</v>
      </c>
      <c r="P373" s="65">
        <v>0.03</v>
      </c>
      <c r="Q373" s="18">
        <f>SUM(O373:P373)</f>
        <v>0.06</v>
      </c>
      <c r="R373" s="65">
        <v>0.03</v>
      </c>
      <c r="S373" s="8">
        <v>0.03</v>
      </c>
      <c r="T373" s="107">
        <f>SUM(R373:S373)</f>
        <v>0.06</v>
      </c>
      <c r="U373" s="8"/>
      <c r="V373" s="8"/>
      <c r="W373" s="107">
        <f t="shared" ref="W373:W410" si="239">SUM(U373:V373)</f>
        <v>0</v>
      </c>
    </row>
    <row r="374" spans="1:102" ht="18">
      <c r="A374" s="13">
        <v>3</v>
      </c>
      <c r="B374" s="5" t="s">
        <v>434</v>
      </c>
      <c r="C374" s="8">
        <v>5954</v>
      </c>
      <c r="D374" s="8"/>
      <c r="E374" s="9">
        <f t="shared" si="237"/>
        <v>5954</v>
      </c>
      <c r="F374" s="2">
        <v>5954</v>
      </c>
      <c r="G374" s="2">
        <v>0</v>
      </c>
      <c r="H374" s="3">
        <f t="shared" si="238"/>
        <v>5954</v>
      </c>
      <c r="I374" s="10">
        <v>6630</v>
      </c>
      <c r="J374" s="10"/>
      <c r="K374" s="213">
        <f t="shared" ref="K374:K410" si="240">SUM(I374:J374)</f>
        <v>6630</v>
      </c>
      <c r="L374" s="65">
        <v>7972.5</v>
      </c>
      <c r="M374" s="65"/>
      <c r="N374" s="18">
        <f t="shared" ref="N374:N410" si="241">SUM(L374:M374)</f>
        <v>7972.5</v>
      </c>
      <c r="O374" s="65">
        <v>2200</v>
      </c>
      <c r="P374" s="65"/>
      <c r="Q374" s="18">
        <f t="shared" ref="Q374:Q410" si="242">SUM(O374:P374)</f>
        <v>2200</v>
      </c>
      <c r="R374" s="65">
        <v>2200</v>
      </c>
      <c r="S374" s="8">
        <v>0</v>
      </c>
      <c r="T374" s="107">
        <f t="shared" ref="T374:T410" si="243">SUM(R374:S374)</f>
        <v>2200</v>
      </c>
      <c r="U374" s="8">
        <v>3760</v>
      </c>
      <c r="V374" s="8"/>
      <c r="W374" s="107">
        <f t="shared" si="239"/>
        <v>3760</v>
      </c>
    </row>
    <row r="375" spans="1:102" ht="18">
      <c r="A375" s="13">
        <v>4</v>
      </c>
      <c r="B375" s="5" t="s">
        <v>1922</v>
      </c>
      <c r="C375" s="8">
        <v>4846</v>
      </c>
      <c r="D375" s="8"/>
      <c r="E375" s="9">
        <f t="shared" si="237"/>
        <v>4846</v>
      </c>
      <c r="F375" s="2">
        <v>4846</v>
      </c>
      <c r="G375" s="2">
        <v>0</v>
      </c>
      <c r="H375" s="3">
        <f t="shared" si="238"/>
        <v>4846</v>
      </c>
      <c r="I375" s="10">
        <v>5370</v>
      </c>
      <c r="J375" s="10"/>
      <c r="K375" s="213">
        <f t="shared" si="240"/>
        <v>5370</v>
      </c>
      <c r="L375" s="65">
        <v>7027.5</v>
      </c>
      <c r="M375" s="65"/>
      <c r="N375" s="18">
        <f t="shared" si="241"/>
        <v>7027.5</v>
      </c>
      <c r="O375" s="65">
        <v>12800</v>
      </c>
      <c r="P375" s="65"/>
      <c r="Q375" s="18">
        <f t="shared" si="242"/>
        <v>12800</v>
      </c>
      <c r="R375" s="65">
        <v>12800</v>
      </c>
      <c r="S375" s="8">
        <v>0</v>
      </c>
      <c r="T375" s="107">
        <f t="shared" si="243"/>
        <v>12800</v>
      </c>
      <c r="U375" s="8">
        <v>16240</v>
      </c>
      <c r="V375" s="8"/>
      <c r="W375" s="107">
        <f t="shared" si="239"/>
        <v>16240</v>
      </c>
    </row>
    <row r="376" spans="1:102" ht="18">
      <c r="A376" s="13">
        <v>5</v>
      </c>
      <c r="B376" s="5" t="s">
        <v>435</v>
      </c>
      <c r="C376" s="8">
        <v>150.34</v>
      </c>
      <c r="D376" s="8"/>
      <c r="E376" s="9">
        <f t="shared" si="237"/>
        <v>150.34</v>
      </c>
      <c r="F376" s="2">
        <v>135.29</v>
      </c>
      <c r="G376" s="2">
        <v>0</v>
      </c>
      <c r="H376" s="3">
        <f t="shared" si="238"/>
        <v>135.29</v>
      </c>
      <c r="I376" s="10">
        <v>140.33000000000001</v>
      </c>
      <c r="J376" s="10"/>
      <c r="K376" s="213">
        <f t="shared" si="240"/>
        <v>140.33000000000001</v>
      </c>
      <c r="L376" s="65">
        <v>180.33</v>
      </c>
      <c r="M376" s="65"/>
      <c r="N376" s="18">
        <f t="shared" si="241"/>
        <v>180.33</v>
      </c>
      <c r="O376" s="65">
        <v>260.41000000000003</v>
      </c>
      <c r="P376" s="65"/>
      <c r="Q376" s="18">
        <f t="shared" si="242"/>
        <v>260.41000000000003</v>
      </c>
      <c r="R376" s="65">
        <v>260.41000000000003</v>
      </c>
      <c r="S376" s="8">
        <v>0</v>
      </c>
      <c r="T376" s="107">
        <f t="shared" si="243"/>
        <v>260.41000000000003</v>
      </c>
      <c r="U376" s="8">
        <v>280.41000000000003</v>
      </c>
      <c r="V376" s="8"/>
      <c r="W376" s="107">
        <f t="shared" si="239"/>
        <v>280.41000000000003</v>
      </c>
    </row>
    <row r="377" spans="1:102" ht="18">
      <c r="A377" s="13">
        <v>6</v>
      </c>
      <c r="B377" s="5" t="s">
        <v>436</v>
      </c>
      <c r="C377" s="8">
        <v>8.5</v>
      </c>
      <c r="D377" s="8"/>
      <c r="E377" s="9">
        <f t="shared" si="237"/>
        <v>8.5</v>
      </c>
      <c r="F377" s="2">
        <v>0</v>
      </c>
      <c r="G377" s="2">
        <v>0.05</v>
      </c>
      <c r="H377" s="3">
        <f t="shared" si="238"/>
        <v>0.05</v>
      </c>
      <c r="I377" s="10"/>
      <c r="J377" s="10">
        <v>0.05</v>
      </c>
      <c r="K377" s="213">
        <f t="shared" si="240"/>
        <v>0.05</v>
      </c>
      <c r="L377" s="65"/>
      <c r="M377" s="65">
        <v>0.05</v>
      </c>
      <c r="N377" s="18">
        <f t="shared" si="241"/>
        <v>0.05</v>
      </c>
      <c r="O377" s="65">
        <v>0</v>
      </c>
      <c r="P377" s="65">
        <v>0.05</v>
      </c>
      <c r="Q377" s="18">
        <f t="shared" si="242"/>
        <v>0.05</v>
      </c>
      <c r="R377" s="65">
        <v>0</v>
      </c>
      <c r="S377" s="8">
        <v>15199.41</v>
      </c>
      <c r="T377" s="107">
        <f t="shared" si="243"/>
        <v>15199.41</v>
      </c>
      <c r="U377" s="8"/>
      <c r="V377" s="8">
        <v>0.04</v>
      </c>
      <c r="W377" s="107">
        <f t="shared" si="239"/>
        <v>0.04</v>
      </c>
    </row>
    <row r="378" spans="1:102" ht="18">
      <c r="A378" s="13">
        <v>7</v>
      </c>
      <c r="B378" s="5" t="s">
        <v>437</v>
      </c>
      <c r="C378" s="8">
        <v>579.5</v>
      </c>
      <c r="D378" s="8"/>
      <c r="E378" s="9">
        <f t="shared" si="237"/>
        <v>579.5</v>
      </c>
      <c r="F378" s="2">
        <v>11.3</v>
      </c>
      <c r="G378" s="2">
        <v>0</v>
      </c>
      <c r="H378" s="3">
        <f t="shared" si="238"/>
        <v>11.3</v>
      </c>
      <c r="I378" s="10">
        <v>11</v>
      </c>
      <c r="J378" s="10"/>
      <c r="K378" s="213">
        <f t="shared" si="240"/>
        <v>11</v>
      </c>
      <c r="L378" s="65">
        <v>12</v>
      </c>
      <c r="M378" s="65"/>
      <c r="N378" s="18">
        <f t="shared" si="241"/>
        <v>12</v>
      </c>
      <c r="O378" s="65">
        <v>13.3</v>
      </c>
      <c r="P378" s="65"/>
      <c r="Q378" s="18">
        <f t="shared" si="242"/>
        <v>13.3</v>
      </c>
      <c r="R378" s="65">
        <v>1013.3</v>
      </c>
      <c r="S378" s="8">
        <v>0</v>
      </c>
      <c r="T378" s="107">
        <f t="shared" si="243"/>
        <v>1013.3</v>
      </c>
      <c r="U378" s="8">
        <v>16.510000000000002</v>
      </c>
      <c r="V378" s="8"/>
      <c r="W378" s="107">
        <f t="shared" si="239"/>
        <v>16.510000000000002</v>
      </c>
    </row>
    <row r="379" spans="1:102" ht="18">
      <c r="A379" s="13">
        <v>8</v>
      </c>
      <c r="B379" s="5" t="s">
        <v>1923</v>
      </c>
      <c r="C379" s="8">
        <v>166.5</v>
      </c>
      <c r="D379" s="8"/>
      <c r="E379" s="9">
        <f t="shared" si="237"/>
        <v>166.5</v>
      </c>
      <c r="F379" s="2">
        <v>569</v>
      </c>
      <c r="G379" s="2">
        <v>0</v>
      </c>
      <c r="H379" s="3">
        <f t="shared" si="238"/>
        <v>569</v>
      </c>
      <c r="I379" s="10">
        <v>558.51</v>
      </c>
      <c r="J379" s="10"/>
      <c r="K379" s="213">
        <f t="shared" si="240"/>
        <v>558.51</v>
      </c>
      <c r="L379" s="65">
        <v>416.51</v>
      </c>
      <c r="M379" s="65"/>
      <c r="N379" s="18">
        <f t="shared" si="241"/>
        <v>416.51</v>
      </c>
      <c r="O379" s="65">
        <v>2221.52</v>
      </c>
      <c r="P379" s="65"/>
      <c r="Q379" s="18">
        <f t="shared" si="242"/>
        <v>2221.52</v>
      </c>
      <c r="R379" s="65">
        <v>2221.52</v>
      </c>
      <c r="S379" s="8">
        <v>0</v>
      </c>
      <c r="T379" s="107">
        <f t="shared" si="243"/>
        <v>2221.52</v>
      </c>
      <c r="U379" s="8">
        <v>1982.12</v>
      </c>
      <c r="V379" s="8"/>
      <c r="W379" s="107">
        <f t="shared" si="239"/>
        <v>1982.12</v>
      </c>
    </row>
    <row r="380" spans="1:102" ht="18">
      <c r="A380" s="13">
        <v>9</v>
      </c>
      <c r="B380" s="5" t="s">
        <v>438</v>
      </c>
      <c r="C380" s="8">
        <v>530.47</v>
      </c>
      <c r="D380" s="8"/>
      <c r="E380" s="9">
        <f t="shared" si="237"/>
        <v>530.47</v>
      </c>
      <c r="F380" s="2">
        <v>175.7</v>
      </c>
      <c r="G380" s="2">
        <v>0</v>
      </c>
      <c r="H380" s="3">
        <f t="shared" si="238"/>
        <v>175.7</v>
      </c>
      <c r="I380" s="10">
        <v>280.61</v>
      </c>
      <c r="J380" s="10"/>
      <c r="K380" s="213">
        <f t="shared" si="240"/>
        <v>280.61</v>
      </c>
      <c r="L380" s="65">
        <v>1003.51</v>
      </c>
      <c r="M380" s="65"/>
      <c r="N380" s="18">
        <f t="shared" si="241"/>
        <v>1003.51</v>
      </c>
      <c r="O380" s="65">
        <v>1579.01</v>
      </c>
      <c r="P380" s="65"/>
      <c r="Q380" s="18">
        <f t="shared" si="242"/>
        <v>1579.01</v>
      </c>
      <c r="R380" s="65">
        <v>1579.01</v>
      </c>
      <c r="S380" s="8">
        <v>0</v>
      </c>
      <c r="T380" s="107">
        <f t="shared" si="243"/>
        <v>1579.01</v>
      </c>
      <c r="U380" s="8">
        <v>2017.01</v>
      </c>
      <c r="V380" s="8"/>
      <c r="W380" s="107">
        <f t="shared" si="239"/>
        <v>2017.01</v>
      </c>
    </row>
    <row r="381" spans="1:102" s="24" customFormat="1" ht="18">
      <c r="A381" s="13">
        <v>10</v>
      </c>
      <c r="B381" s="5" t="s">
        <v>439</v>
      </c>
      <c r="C381" s="8">
        <v>124150.94</v>
      </c>
      <c r="D381" s="8">
        <v>0.03</v>
      </c>
      <c r="E381" s="9">
        <f t="shared" si="237"/>
        <v>124150.97</v>
      </c>
      <c r="F381" s="2">
        <v>651.5</v>
      </c>
      <c r="G381" s="2">
        <v>0</v>
      </c>
      <c r="H381" s="3">
        <f t="shared" si="238"/>
        <v>651.5</v>
      </c>
      <c r="I381" s="10">
        <v>666.01</v>
      </c>
      <c r="J381" s="10"/>
      <c r="K381" s="213">
        <f t="shared" si="240"/>
        <v>666.01</v>
      </c>
      <c r="L381" s="65">
        <v>802.51</v>
      </c>
      <c r="M381" s="65"/>
      <c r="N381" s="18">
        <f t="shared" si="241"/>
        <v>802.51</v>
      </c>
      <c r="O381" s="65">
        <v>9069.01</v>
      </c>
      <c r="P381" s="65"/>
      <c r="Q381" s="18">
        <f t="shared" si="242"/>
        <v>9069.01</v>
      </c>
      <c r="R381" s="65">
        <v>9069.01</v>
      </c>
      <c r="S381" s="8">
        <v>0</v>
      </c>
      <c r="T381" s="107">
        <f t="shared" si="243"/>
        <v>9069.01</v>
      </c>
      <c r="U381" s="8">
        <v>14166.01</v>
      </c>
      <c r="V381" s="8"/>
      <c r="W381" s="107">
        <f t="shared" si="239"/>
        <v>14166.01</v>
      </c>
      <c r="X381" s="258"/>
      <c r="Y381" s="258"/>
      <c r="Z381" s="258"/>
      <c r="AA381" s="258"/>
      <c r="AB381" s="258"/>
      <c r="AC381" s="258"/>
      <c r="AD381" s="258"/>
      <c r="AE381" s="258"/>
      <c r="AF381" s="258"/>
      <c r="AG381" s="258"/>
      <c r="AH381" s="258"/>
      <c r="AI381" s="258"/>
      <c r="AJ381" s="258"/>
      <c r="AK381" s="258"/>
      <c r="AL381" s="258"/>
      <c r="AM381" s="258"/>
      <c r="AN381" s="258"/>
      <c r="AO381" s="258"/>
      <c r="AP381" s="258"/>
      <c r="AQ381" s="258"/>
      <c r="AR381" s="258"/>
      <c r="AS381" s="258"/>
      <c r="AT381" s="258"/>
      <c r="AU381" s="258"/>
      <c r="AV381" s="258"/>
      <c r="AW381" s="258"/>
      <c r="AX381" s="258"/>
      <c r="AY381" s="258"/>
      <c r="AZ381" s="258"/>
      <c r="BA381" s="258"/>
      <c r="BB381" s="258"/>
      <c r="BC381" s="258"/>
      <c r="BD381" s="258"/>
      <c r="BE381" s="258"/>
      <c r="BF381" s="258"/>
      <c r="BG381" s="258"/>
      <c r="BH381" s="258"/>
      <c r="BI381" s="258"/>
      <c r="BJ381" s="258"/>
      <c r="BK381" s="258"/>
      <c r="BL381" s="258"/>
      <c r="BM381" s="258"/>
      <c r="BN381" s="258"/>
      <c r="BO381" s="258"/>
      <c r="BP381" s="258"/>
      <c r="BQ381" s="258"/>
      <c r="BR381" s="258"/>
      <c r="BS381" s="258"/>
      <c r="BT381" s="258"/>
      <c r="BU381" s="258"/>
      <c r="BV381" s="258"/>
      <c r="BW381" s="258"/>
      <c r="BX381" s="258"/>
      <c r="BY381" s="258"/>
      <c r="BZ381" s="258"/>
      <c r="CA381" s="258"/>
      <c r="CB381" s="258"/>
      <c r="CC381" s="258"/>
      <c r="CD381" s="258"/>
      <c r="CE381" s="258"/>
      <c r="CF381" s="258"/>
      <c r="CG381" s="258"/>
      <c r="CH381" s="258"/>
      <c r="CI381" s="258"/>
      <c r="CJ381" s="258"/>
      <c r="CK381" s="258"/>
      <c r="CL381" s="258"/>
      <c r="CM381" s="258"/>
      <c r="CN381" s="258"/>
      <c r="CO381" s="258"/>
      <c r="CP381" s="258"/>
      <c r="CQ381" s="258"/>
      <c r="CR381" s="258"/>
      <c r="CS381" s="258"/>
      <c r="CT381" s="258"/>
      <c r="CU381" s="258"/>
      <c r="CV381" s="258"/>
      <c r="CW381" s="258"/>
      <c r="CX381" s="258"/>
    </row>
    <row r="382" spans="1:102" ht="18">
      <c r="A382" s="13">
        <v>11</v>
      </c>
      <c r="B382" s="142" t="s">
        <v>440</v>
      </c>
      <c r="C382" s="8">
        <v>7634.94</v>
      </c>
      <c r="D382" s="8"/>
      <c r="E382" s="9">
        <f t="shared" si="237"/>
        <v>7634.94</v>
      </c>
      <c r="F382" s="2">
        <v>146339.85999999999</v>
      </c>
      <c r="G382" s="2">
        <v>0.03</v>
      </c>
      <c r="H382" s="3">
        <f t="shared" si="238"/>
        <v>146339.88999999998</v>
      </c>
      <c r="I382" s="10">
        <v>0.03</v>
      </c>
      <c r="J382" s="10">
        <v>0.03</v>
      </c>
      <c r="K382" s="213">
        <f t="shared" si="240"/>
        <v>0.06</v>
      </c>
      <c r="L382" s="65"/>
      <c r="M382" s="65"/>
      <c r="N382" s="18">
        <f t="shared" si="241"/>
        <v>0</v>
      </c>
      <c r="O382" s="65"/>
      <c r="P382" s="65"/>
      <c r="Q382" s="18">
        <f t="shared" si="242"/>
        <v>0</v>
      </c>
      <c r="R382" s="65">
        <v>0</v>
      </c>
      <c r="S382" s="8">
        <v>0</v>
      </c>
      <c r="T382" s="107">
        <f t="shared" si="243"/>
        <v>0</v>
      </c>
      <c r="U382" s="8"/>
      <c r="V382" s="8"/>
      <c r="W382" s="107">
        <f t="shared" si="239"/>
        <v>0</v>
      </c>
    </row>
    <row r="383" spans="1:102" ht="18">
      <c r="A383" s="13">
        <v>12</v>
      </c>
      <c r="B383" s="5" t="s">
        <v>441</v>
      </c>
      <c r="C383" s="8">
        <v>131.06</v>
      </c>
      <c r="D383" s="8"/>
      <c r="E383" s="9">
        <f t="shared" si="237"/>
        <v>131.06</v>
      </c>
      <c r="F383" s="2">
        <v>235.02</v>
      </c>
      <c r="G383" s="2">
        <v>0</v>
      </c>
      <c r="H383" s="3">
        <f t="shared" si="238"/>
        <v>235.02</v>
      </c>
      <c r="I383" s="10">
        <v>890.06</v>
      </c>
      <c r="J383" s="10"/>
      <c r="K383" s="213">
        <f t="shared" si="240"/>
        <v>890.06</v>
      </c>
      <c r="L383" s="65">
        <v>890.06</v>
      </c>
      <c r="M383" s="65"/>
      <c r="N383" s="18">
        <f t="shared" si="241"/>
        <v>890.06</v>
      </c>
      <c r="O383" s="65">
        <v>236.05</v>
      </c>
      <c r="P383" s="65"/>
      <c r="Q383" s="18">
        <f t="shared" si="242"/>
        <v>236.05</v>
      </c>
      <c r="R383" s="65">
        <v>0.12</v>
      </c>
      <c r="S383" s="8">
        <v>0</v>
      </c>
      <c r="T383" s="107">
        <f t="shared" si="243"/>
        <v>0.12</v>
      </c>
      <c r="U383" s="8">
        <v>0.12</v>
      </c>
      <c r="V383" s="8"/>
      <c r="W383" s="107">
        <f t="shared" si="239"/>
        <v>0.12</v>
      </c>
    </row>
    <row r="384" spans="1:102" s="24" customFormat="1" ht="18">
      <c r="A384" s="13">
        <v>13</v>
      </c>
      <c r="B384" s="5" t="s">
        <v>442</v>
      </c>
      <c r="C384" s="8">
        <v>22025.77</v>
      </c>
      <c r="D384" s="8"/>
      <c r="E384" s="9">
        <f t="shared" si="237"/>
        <v>22025.77</v>
      </c>
      <c r="F384" s="2">
        <v>21047.02</v>
      </c>
      <c r="G384" s="2">
        <v>0</v>
      </c>
      <c r="H384" s="3">
        <f t="shared" si="238"/>
        <v>21047.02</v>
      </c>
      <c r="I384" s="10">
        <v>6869.03</v>
      </c>
      <c r="J384" s="10"/>
      <c r="K384" s="213">
        <f t="shared" si="240"/>
        <v>6869.03</v>
      </c>
      <c r="L384" s="65">
        <v>11500.03</v>
      </c>
      <c r="M384" s="65"/>
      <c r="N384" s="18">
        <f t="shared" si="241"/>
        <v>11500.03</v>
      </c>
      <c r="O384" s="65">
        <v>22520.02</v>
      </c>
      <c r="P384" s="65"/>
      <c r="Q384" s="18">
        <f t="shared" si="242"/>
        <v>22520.02</v>
      </c>
      <c r="R384" s="65">
        <v>22520.02</v>
      </c>
      <c r="S384" s="8">
        <v>0</v>
      </c>
      <c r="T384" s="107">
        <f t="shared" si="243"/>
        <v>22520.02</v>
      </c>
      <c r="U384" s="8">
        <v>53950.02</v>
      </c>
      <c r="V384" s="8"/>
      <c r="W384" s="107">
        <f t="shared" si="239"/>
        <v>53950.02</v>
      </c>
      <c r="X384" s="258"/>
      <c r="Y384" s="258"/>
      <c r="Z384" s="258"/>
      <c r="AA384" s="258"/>
      <c r="AB384" s="258"/>
      <c r="AC384" s="258"/>
      <c r="AD384" s="258"/>
      <c r="AE384" s="258"/>
      <c r="AF384" s="258"/>
      <c r="AG384" s="258"/>
      <c r="AH384" s="258"/>
      <c r="AI384" s="258"/>
      <c r="AJ384" s="258"/>
      <c r="AK384" s="258"/>
      <c r="AL384" s="258"/>
      <c r="AM384" s="258"/>
      <c r="AN384" s="258"/>
      <c r="AO384" s="258"/>
      <c r="AP384" s="258"/>
      <c r="AQ384" s="258"/>
      <c r="AR384" s="258"/>
      <c r="AS384" s="258"/>
      <c r="AT384" s="258"/>
      <c r="AU384" s="258"/>
      <c r="AV384" s="258"/>
      <c r="AW384" s="258"/>
      <c r="AX384" s="258"/>
      <c r="AY384" s="258"/>
      <c r="AZ384" s="258"/>
      <c r="BA384" s="258"/>
      <c r="BB384" s="258"/>
      <c r="BC384" s="258"/>
      <c r="BD384" s="258"/>
      <c r="BE384" s="258"/>
      <c r="BF384" s="258"/>
      <c r="BG384" s="258"/>
      <c r="BH384" s="258"/>
      <c r="BI384" s="258"/>
      <c r="BJ384" s="258"/>
      <c r="BK384" s="258"/>
      <c r="BL384" s="258"/>
      <c r="BM384" s="258"/>
      <c r="BN384" s="258"/>
      <c r="BO384" s="258"/>
      <c r="BP384" s="258"/>
      <c r="BQ384" s="258"/>
      <c r="BR384" s="258"/>
      <c r="BS384" s="258"/>
      <c r="BT384" s="258"/>
      <c r="BU384" s="258"/>
      <c r="BV384" s="258"/>
      <c r="BW384" s="258"/>
      <c r="BX384" s="258"/>
      <c r="BY384" s="258"/>
      <c r="BZ384" s="258"/>
      <c r="CA384" s="258"/>
      <c r="CB384" s="258"/>
      <c r="CC384" s="258"/>
      <c r="CD384" s="258"/>
      <c r="CE384" s="258"/>
      <c r="CF384" s="258"/>
      <c r="CG384" s="258"/>
      <c r="CH384" s="258"/>
      <c r="CI384" s="258"/>
      <c r="CJ384" s="258"/>
      <c r="CK384" s="258"/>
      <c r="CL384" s="258"/>
      <c r="CM384" s="258"/>
      <c r="CN384" s="258"/>
      <c r="CO384" s="258"/>
      <c r="CP384" s="258"/>
      <c r="CQ384" s="258"/>
      <c r="CR384" s="258"/>
      <c r="CS384" s="258"/>
      <c r="CT384" s="258"/>
      <c r="CU384" s="258"/>
      <c r="CV384" s="258"/>
      <c r="CW384" s="258"/>
      <c r="CX384" s="258"/>
    </row>
    <row r="385" spans="1:102" s="24" customFormat="1" ht="18">
      <c r="A385" s="13">
        <v>14</v>
      </c>
      <c r="B385" s="5" t="s">
        <v>2210</v>
      </c>
      <c r="C385" s="8"/>
      <c r="D385" s="8"/>
      <c r="E385" s="9"/>
      <c r="F385" s="2"/>
      <c r="G385" s="2"/>
      <c r="H385" s="3"/>
      <c r="I385" s="10"/>
      <c r="J385" s="10"/>
      <c r="K385" s="213"/>
      <c r="L385" s="65"/>
      <c r="M385" s="65"/>
      <c r="N385" s="18"/>
      <c r="O385" s="65">
        <v>200</v>
      </c>
      <c r="P385" s="65"/>
      <c r="Q385" s="18">
        <f t="shared" si="242"/>
        <v>200</v>
      </c>
      <c r="R385" s="65">
        <v>200</v>
      </c>
      <c r="S385" s="8">
        <v>0</v>
      </c>
      <c r="T385" s="107">
        <f t="shared" si="243"/>
        <v>200</v>
      </c>
      <c r="U385" s="8">
        <v>110.5</v>
      </c>
      <c r="V385" s="8"/>
      <c r="W385" s="107">
        <f t="shared" si="239"/>
        <v>110.5</v>
      </c>
      <c r="X385" s="258"/>
      <c r="Y385" s="258"/>
      <c r="Z385" s="258"/>
      <c r="AA385" s="258"/>
      <c r="AB385" s="258"/>
      <c r="AC385" s="258"/>
      <c r="AD385" s="258"/>
      <c r="AE385" s="258"/>
      <c r="AF385" s="258"/>
      <c r="AG385" s="258"/>
      <c r="AH385" s="258"/>
      <c r="AI385" s="258"/>
      <c r="AJ385" s="258"/>
      <c r="AK385" s="258"/>
      <c r="AL385" s="258"/>
      <c r="AM385" s="258"/>
      <c r="AN385" s="258"/>
      <c r="AO385" s="258"/>
      <c r="AP385" s="258"/>
      <c r="AQ385" s="258"/>
      <c r="AR385" s="258"/>
      <c r="AS385" s="258"/>
      <c r="AT385" s="258"/>
      <c r="AU385" s="258"/>
      <c r="AV385" s="258"/>
      <c r="AW385" s="258"/>
      <c r="AX385" s="258"/>
      <c r="AY385" s="258"/>
      <c r="AZ385" s="258"/>
      <c r="BA385" s="258"/>
      <c r="BB385" s="258"/>
      <c r="BC385" s="258"/>
      <c r="BD385" s="258"/>
      <c r="BE385" s="258"/>
      <c r="BF385" s="258"/>
      <c r="BG385" s="258"/>
      <c r="BH385" s="258"/>
      <c r="BI385" s="258"/>
      <c r="BJ385" s="258"/>
      <c r="BK385" s="258"/>
      <c r="BL385" s="258"/>
      <c r="BM385" s="258"/>
      <c r="BN385" s="258"/>
      <c r="BO385" s="258"/>
      <c r="BP385" s="258"/>
      <c r="BQ385" s="258"/>
      <c r="BR385" s="258"/>
      <c r="BS385" s="258"/>
      <c r="BT385" s="258"/>
      <c r="BU385" s="258"/>
      <c r="BV385" s="258"/>
      <c r="BW385" s="258"/>
      <c r="BX385" s="258"/>
      <c r="BY385" s="258"/>
      <c r="BZ385" s="258"/>
      <c r="CA385" s="258"/>
      <c r="CB385" s="258"/>
      <c r="CC385" s="258"/>
      <c r="CD385" s="258"/>
      <c r="CE385" s="258"/>
      <c r="CF385" s="258"/>
      <c r="CG385" s="258"/>
      <c r="CH385" s="258"/>
      <c r="CI385" s="258"/>
      <c r="CJ385" s="258"/>
      <c r="CK385" s="258"/>
      <c r="CL385" s="258"/>
      <c r="CM385" s="258"/>
      <c r="CN385" s="258"/>
      <c r="CO385" s="258"/>
      <c r="CP385" s="258"/>
      <c r="CQ385" s="258"/>
      <c r="CR385" s="258"/>
      <c r="CS385" s="258"/>
      <c r="CT385" s="258"/>
      <c r="CU385" s="258"/>
      <c r="CV385" s="258"/>
      <c r="CW385" s="258"/>
      <c r="CX385" s="258"/>
    </row>
    <row r="386" spans="1:102" ht="18">
      <c r="A386" s="13">
        <v>15</v>
      </c>
      <c r="B386" s="142" t="s">
        <v>443</v>
      </c>
      <c r="C386" s="8">
        <v>61929.22</v>
      </c>
      <c r="D386" s="8"/>
      <c r="E386" s="9">
        <f t="shared" si="237"/>
        <v>61929.22</v>
      </c>
      <c r="F386" s="2">
        <v>117.06</v>
      </c>
      <c r="G386" s="2">
        <v>0</v>
      </c>
      <c r="H386" s="3">
        <f t="shared" si="238"/>
        <v>117.06</v>
      </c>
      <c r="I386" s="10"/>
      <c r="J386" s="10"/>
      <c r="K386" s="213">
        <f t="shared" si="240"/>
        <v>0</v>
      </c>
      <c r="L386" s="65"/>
      <c r="M386" s="65"/>
      <c r="N386" s="18">
        <f t="shared" si="241"/>
        <v>0</v>
      </c>
      <c r="O386" s="65"/>
      <c r="P386" s="65"/>
      <c r="Q386" s="18">
        <f t="shared" si="242"/>
        <v>0</v>
      </c>
      <c r="R386" s="65">
        <v>0</v>
      </c>
      <c r="S386" s="8">
        <v>0</v>
      </c>
      <c r="T386" s="107">
        <f t="shared" si="243"/>
        <v>0</v>
      </c>
      <c r="U386" s="8"/>
      <c r="V386" s="8"/>
      <c r="W386" s="107">
        <f t="shared" si="239"/>
        <v>0</v>
      </c>
    </row>
    <row r="387" spans="1:102" ht="18">
      <c r="A387" s="13">
        <v>16</v>
      </c>
      <c r="B387" s="142" t="s">
        <v>444</v>
      </c>
      <c r="C387" s="8">
        <v>2167.5</v>
      </c>
      <c r="D387" s="8"/>
      <c r="E387" s="9">
        <f t="shared" si="237"/>
        <v>2167.5</v>
      </c>
      <c r="F387" s="2">
        <v>15033.88</v>
      </c>
      <c r="G387" s="2">
        <v>0</v>
      </c>
      <c r="H387" s="3">
        <f t="shared" si="238"/>
        <v>15033.88</v>
      </c>
      <c r="I387" s="10">
        <v>19495</v>
      </c>
      <c r="J387" s="10"/>
      <c r="K387" s="213">
        <f t="shared" si="240"/>
        <v>19495</v>
      </c>
      <c r="L387" s="65"/>
      <c r="M387" s="65"/>
      <c r="N387" s="18">
        <f t="shared" si="241"/>
        <v>0</v>
      </c>
      <c r="O387" s="65"/>
      <c r="P387" s="65"/>
      <c r="Q387" s="18">
        <f t="shared" si="242"/>
        <v>0</v>
      </c>
      <c r="R387" s="65">
        <v>0</v>
      </c>
      <c r="S387" s="8">
        <v>0</v>
      </c>
      <c r="T387" s="107">
        <f t="shared" si="243"/>
        <v>0</v>
      </c>
      <c r="U387" s="8"/>
      <c r="V387" s="8"/>
      <c r="W387" s="107">
        <f t="shared" si="239"/>
        <v>0</v>
      </c>
    </row>
    <row r="388" spans="1:102" ht="18">
      <c r="A388" s="13">
        <v>17</v>
      </c>
      <c r="B388" s="142" t="s">
        <v>445</v>
      </c>
      <c r="C388" s="8">
        <v>8</v>
      </c>
      <c r="D388" s="8"/>
      <c r="E388" s="9">
        <f t="shared" si="237"/>
        <v>8</v>
      </c>
      <c r="F388" s="2">
        <v>70118.559999999998</v>
      </c>
      <c r="G388" s="2">
        <v>0</v>
      </c>
      <c r="H388" s="3">
        <f t="shared" si="238"/>
        <v>70118.559999999998</v>
      </c>
      <c r="I388" s="10">
        <v>76837.89</v>
      </c>
      <c r="J388" s="10"/>
      <c r="K388" s="213">
        <f t="shared" si="240"/>
        <v>76837.89</v>
      </c>
      <c r="L388" s="65"/>
      <c r="M388" s="65"/>
      <c r="N388" s="18">
        <f t="shared" si="241"/>
        <v>0</v>
      </c>
      <c r="O388" s="65"/>
      <c r="P388" s="65"/>
      <c r="Q388" s="18">
        <f t="shared" si="242"/>
        <v>0</v>
      </c>
      <c r="R388" s="65">
        <v>0</v>
      </c>
      <c r="S388" s="8">
        <v>0</v>
      </c>
      <c r="T388" s="107">
        <f t="shared" si="243"/>
        <v>0</v>
      </c>
      <c r="U388" s="8"/>
      <c r="V388" s="8"/>
      <c r="W388" s="107">
        <f t="shared" si="239"/>
        <v>0</v>
      </c>
    </row>
    <row r="389" spans="1:102" s="24" customFormat="1" ht="18">
      <c r="A389" s="13">
        <v>18</v>
      </c>
      <c r="B389" s="142" t="s">
        <v>446</v>
      </c>
      <c r="C389" s="8">
        <v>30984.06</v>
      </c>
      <c r="D389" s="8"/>
      <c r="E389" s="9">
        <f t="shared" si="237"/>
        <v>30984.06</v>
      </c>
      <c r="F389" s="2">
        <v>1000.09</v>
      </c>
      <c r="G389" s="2">
        <v>0</v>
      </c>
      <c r="H389" s="3">
        <f t="shared" si="238"/>
        <v>1000.09</v>
      </c>
      <c r="I389" s="10">
        <v>520.09</v>
      </c>
      <c r="J389" s="18"/>
      <c r="K389" s="213">
        <f t="shared" si="240"/>
        <v>520.09</v>
      </c>
      <c r="L389" s="65">
        <v>0.15</v>
      </c>
      <c r="M389" s="65"/>
      <c r="N389" s="18">
        <f t="shared" si="241"/>
        <v>0.15</v>
      </c>
      <c r="O389" s="65"/>
      <c r="P389" s="65"/>
      <c r="Q389" s="18">
        <f t="shared" si="242"/>
        <v>0</v>
      </c>
      <c r="R389" s="65">
        <v>0</v>
      </c>
      <c r="S389" s="8">
        <v>0</v>
      </c>
      <c r="T389" s="107">
        <f t="shared" si="243"/>
        <v>0</v>
      </c>
      <c r="U389" s="8"/>
      <c r="V389" s="8"/>
      <c r="W389" s="107">
        <f t="shared" si="239"/>
        <v>0</v>
      </c>
      <c r="X389" s="258"/>
      <c r="Y389" s="258"/>
      <c r="Z389" s="258"/>
      <c r="AA389" s="258"/>
      <c r="AB389" s="258"/>
      <c r="AC389" s="258"/>
      <c r="AD389" s="258"/>
      <c r="AE389" s="258"/>
      <c r="AF389" s="258"/>
      <c r="AG389" s="258"/>
      <c r="AH389" s="258"/>
      <c r="AI389" s="258"/>
      <c r="AJ389" s="258"/>
      <c r="AK389" s="258"/>
      <c r="AL389" s="258"/>
      <c r="AM389" s="258"/>
      <c r="AN389" s="258"/>
      <c r="AO389" s="258"/>
      <c r="AP389" s="258"/>
      <c r="AQ389" s="258"/>
      <c r="AR389" s="258"/>
      <c r="AS389" s="258"/>
      <c r="AT389" s="258"/>
      <c r="AU389" s="258"/>
      <c r="AV389" s="258"/>
      <c r="AW389" s="258"/>
      <c r="AX389" s="258"/>
      <c r="AY389" s="258"/>
      <c r="AZ389" s="258"/>
      <c r="BA389" s="258"/>
      <c r="BB389" s="258"/>
      <c r="BC389" s="258"/>
      <c r="BD389" s="258"/>
      <c r="BE389" s="258"/>
      <c r="BF389" s="258"/>
      <c r="BG389" s="258"/>
      <c r="BH389" s="258"/>
      <c r="BI389" s="258"/>
      <c r="BJ389" s="258"/>
      <c r="BK389" s="258"/>
      <c r="BL389" s="258"/>
      <c r="BM389" s="258"/>
      <c r="BN389" s="258"/>
      <c r="BO389" s="258"/>
      <c r="BP389" s="258"/>
      <c r="BQ389" s="258"/>
      <c r="BR389" s="258"/>
      <c r="BS389" s="258"/>
      <c r="BT389" s="258"/>
      <c r="BU389" s="258"/>
      <c r="BV389" s="258"/>
      <c r="BW389" s="258"/>
      <c r="BX389" s="258"/>
      <c r="BY389" s="258"/>
      <c r="BZ389" s="258"/>
      <c r="CA389" s="258"/>
      <c r="CB389" s="258"/>
      <c r="CC389" s="258"/>
      <c r="CD389" s="258"/>
      <c r="CE389" s="258"/>
      <c r="CF389" s="258"/>
      <c r="CG389" s="258"/>
      <c r="CH389" s="258"/>
      <c r="CI389" s="258"/>
      <c r="CJ389" s="258"/>
      <c r="CK389" s="258"/>
      <c r="CL389" s="258"/>
      <c r="CM389" s="258"/>
      <c r="CN389" s="258"/>
      <c r="CO389" s="258"/>
      <c r="CP389" s="258"/>
      <c r="CQ389" s="258"/>
      <c r="CR389" s="258"/>
      <c r="CS389" s="258"/>
      <c r="CT389" s="258"/>
      <c r="CU389" s="258"/>
      <c r="CV389" s="258"/>
      <c r="CW389" s="258"/>
      <c r="CX389" s="258"/>
    </row>
    <row r="390" spans="1:102" ht="18">
      <c r="A390" s="13">
        <v>19</v>
      </c>
      <c r="B390" s="5" t="s">
        <v>447</v>
      </c>
      <c r="C390" s="8">
        <v>7572.81</v>
      </c>
      <c r="D390" s="8"/>
      <c r="E390" s="9">
        <f t="shared" si="237"/>
        <v>7572.81</v>
      </c>
      <c r="F390" s="2">
        <v>1200</v>
      </c>
      <c r="G390" s="2">
        <v>0</v>
      </c>
      <c r="H390" s="3">
        <f t="shared" si="238"/>
        <v>1200</v>
      </c>
      <c r="I390" s="10">
        <v>650</v>
      </c>
      <c r="J390" s="10"/>
      <c r="K390" s="213">
        <f t="shared" si="240"/>
        <v>650</v>
      </c>
      <c r="L390" s="65">
        <v>700</v>
      </c>
      <c r="M390" s="65"/>
      <c r="N390" s="18">
        <f t="shared" si="241"/>
        <v>700</v>
      </c>
      <c r="O390" s="65">
        <v>0.03</v>
      </c>
      <c r="P390" s="65"/>
      <c r="Q390" s="18">
        <f t="shared" si="242"/>
        <v>0.03</v>
      </c>
      <c r="R390" s="65">
        <v>0.03</v>
      </c>
      <c r="S390" s="8">
        <v>0</v>
      </c>
      <c r="T390" s="107">
        <f t="shared" si="243"/>
        <v>0.03</v>
      </c>
      <c r="U390" s="8">
        <v>0.02</v>
      </c>
      <c r="V390" s="8"/>
      <c r="W390" s="107">
        <f t="shared" si="239"/>
        <v>0.02</v>
      </c>
    </row>
    <row r="391" spans="1:102" ht="18">
      <c r="A391" s="13">
        <v>20</v>
      </c>
      <c r="B391" s="5" t="s">
        <v>448</v>
      </c>
      <c r="C391" s="8">
        <v>622</v>
      </c>
      <c r="D391" s="8"/>
      <c r="E391" s="9">
        <f t="shared" si="237"/>
        <v>622</v>
      </c>
      <c r="F391" s="2">
        <v>8</v>
      </c>
      <c r="G391" s="2">
        <v>0</v>
      </c>
      <c r="H391" s="3">
        <f t="shared" si="238"/>
        <v>8</v>
      </c>
      <c r="I391" s="10">
        <v>8</v>
      </c>
      <c r="J391" s="10"/>
      <c r="K391" s="213">
        <f t="shared" si="240"/>
        <v>8</v>
      </c>
      <c r="L391" s="65">
        <v>0.03</v>
      </c>
      <c r="M391" s="65"/>
      <c r="N391" s="18">
        <f t="shared" si="241"/>
        <v>0.03</v>
      </c>
      <c r="O391" s="65">
        <v>8.5</v>
      </c>
      <c r="P391" s="65"/>
      <c r="Q391" s="18">
        <f t="shared" si="242"/>
        <v>8.5</v>
      </c>
      <c r="R391" s="65">
        <v>8.5</v>
      </c>
      <c r="S391" s="8">
        <v>0</v>
      </c>
      <c r="T391" s="107">
        <f t="shared" si="243"/>
        <v>8.5</v>
      </c>
      <c r="U391" s="8">
        <v>8</v>
      </c>
      <c r="V391" s="8"/>
      <c r="W391" s="107">
        <f t="shared" si="239"/>
        <v>8</v>
      </c>
    </row>
    <row r="392" spans="1:102" ht="18">
      <c r="A392" s="13">
        <v>21</v>
      </c>
      <c r="B392" s="5" t="s">
        <v>449</v>
      </c>
      <c r="C392" s="8">
        <v>3</v>
      </c>
      <c r="D392" s="8"/>
      <c r="E392" s="9">
        <f t="shared" si="237"/>
        <v>3</v>
      </c>
      <c r="F392" s="2">
        <v>36122.1</v>
      </c>
      <c r="G392" s="2">
        <v>0</v>
      </c>
      <c r="H392" s="3">
        <f t="shared" si="238"/>
        <v>36122.1</v>
      </c>
      <c r="I392" s="10">
        <v>35704.17</v>
      </c>
      <c r="J392" s="10"/>
      <c r="K392" s="213">
        <f t="shared" si="240"/>
        <v>35704.17</v>
      </c>
      <c r="L392" s="65">
        <v>8.5</v>
      </c>
      <c r="M392" s="65"/>
      <c r="N392" s="18">
        <f t="shared" si="241"/>
        <v>8.5</v>
      </c>
      <c r="O392" s="65">
        <v>53607.78</v>
      </c>
      <c r="P392" s="65"/>
      <c r="Q392" s="18">
        <f t="shared" si="242"/>
        <v>53607.78</v>
      </c>
      <c r="R392" s="65">
        <v>53607.78</v>
      </c>
      <c r="S392" s="8">
        <v>0</v>
      </c>
      <c r="T392" s="107">
        <f t="shared" si="243"/>
        <v>53607.78</v>
      </c>
      <c r="U392" s="8">
        <v>58544.23</v>
      </c>
      <c r="V392" s="8"/>
      <c r="W392" s="107">
        <f t="shared" si="239"/>
        <v>58544.23</v>
      </c>
    </row>
    <row r="393" spans="1:102" s="24" customFormat="1" ht="18">
      <c r="A393" s="13">
        <v>22</v>
      </c>
      <c r="B393" s="5" t="s">
        <v>450</v>
      </c>
      <c r="C393" s="8">
        <v>1</v>
      </c>
      <c r="D393" s="8"/>
      <c r="E393" s="9">
        <f t="shared" si="237"/>
        <v>1</v>
      </c>
      <c r="F393" s="2">
        <v>7588.6</v>
      </c>
      <c r="G393" s="2">
        <v>0</v>
      </c>
      <c r="H393" s="3">
        <f t="shared" si="238"/>
        <v>7588.6</v>
      </c>
      <c r="I393" s="10">
        <v>7389.23</v>
      </c>
      <c r="J393" s="10"/>
      <c r="K393" s="213">
        <f t="shared" si="240"/>
        <v>7389.23</v>
      </c>
      <c r="L393" s="65">
        <v>39097.67</v>
      </c>
      <c r="M393" s="65"/>
      <c r="N393" s="18">
        <f t="shared" si="241"/>
        <v>39097.67</v>
      </c>
      <c r="O393" s="65">
        <v>11236.18</v>
      </c>
      <c r="P393" s="65"/>
      <c r="Q393" s="18">
        <f t="shared" si="242"/>
        <v>11236.18</v>
      </c>
      <c r="R393" s="65">
        <v>11236.18</v>
      </c>
      <c r="S393" s="8">
        <v>0</v>
      </c>
      <c r="T393" s="107">
        <f t="shared" si="243"/>
        <v>11236.18</v>
      </c>
      <c r="U393" s="8">
        <v>11898.96</v>
      </c>
      <c r="V393" s="8"/>
      <c r="W393" s="107">
        <f t="shared" si="239"/>
        <v>11898.96</v>
      </c>
      <c r="X393" s="258"/>
      <c r="Y393" s="258"/>
      <c r="Z393" s="258"/>
      <c r="AA393" s="258"/>
      <c r="AB393" s="258"/>
      <c r="AC393" s="258"/>
      <c r="AD393" s="258"/>
      <c r="AE393" s="258"/>
      <c r="AF393" s="258"/>
      <c r="AG393" s="258"/>
      <c r="AH393" s="258"/>
      <c r="AI393" s="258"/>
      <c r="AJ393" s="258"/>
      <c r="AK393" s="258"/>
      <c r="AL393" s="258"/>
      <c r="AM393" s="258"/>
      <c r="AN393" s="258"/>
      <c r="AO393" s="258"/>
      <c r="AP393" s="258"/>
      <c r="AQ393" s="258"/>
      <c r="AR393" s="258"/>
      <c r="AS393" s="258"/>
      <c r="AT393" s="258"/>
      <c r="AU393" s="258"/>
      <c r="AV393" s="258"/>
      <c r="AW393" s="258"/>
      <c r="AX393" s="258"/>
      <c r="AY393" s="258"/>
      <c r="AZ393" s="258"/>
      <c r="BA393" s="258"/>
      <c r="BB393" s="258"/>
      <c r="BC393" s="258"/>
      <c r="BD393" s="258"/>
      <c r="BE393" s="258"/>
      <c r="BF393" s="258"/>
      <c r="BG393" s="258"/>
      <c r="BH393" s="258"/>
      <c r="BI393" s="258"/>
      <c r="BJ393" s="258"/>
      <c r="BK393" s="258"/>
      <c r="BL393" s="258"/>
      <c r="BM393" s="258"/>
      <c r="BN393" s="258"/>
      <c r="BO393" s="258"/>
      <c r="BP393" s="258"/>
      <c r="BQ393" s="258"/>
      <c r="BR393" s="258"/>
      <c r="BS393" s="258"/>
      <c r="BT393" s="258"/>
      <c r="BU393" s="258"/>
      <c r="BV393" s="258"/>
      <c r="BW393" s="258"/>
      <c r="BX393" s="258"/>
      <c r="BY393" s="258"/>
      <c r="BZ393" s="258"/>
      <c r="CA393" s="258"/>
      <c r="CB393" s="258"/>
      <c r="CC393" s="258"/>
      <c r="CD393" s="258"/>
      <c r="CE393" s="258"/>
      <c r="CF393" s="258"/>
      <c r="CG393" s="258"/>
      <c r="CH393" s="258"/>
      <c r="CI393" s="258"/>
      <c r="CJ393" s="258"/>
      <c r="CK393" s="258"/>
      <c r="CL393" s="258"/>
      <c r="CM393" s="258"/>
      <c r="CN393" s="258"/>
      <c r="CO393" s="258"/>
      <c r="CP393" s="258"/>
      <c r="CQ393" s="258"/>
      <c r="CR393" s="258"/>
      <c r="CS393" s="258"/>
      <c r="CT393" s="258"/>
      <c r="CU393" s="258"/>
      <c r="CV393" s="258"/>
      <c r="CW393" s="258"/>
      <c r="CX393" s="258"/>
    </row>
    <row r="394" spans="1:102" ht="18">
      <c r="A394" s="13">
        <v>23</v>
      </c>
      <c r="B394" s="5" t="s">
        <v>451</v>
      </c>
      <c r="C394" s="8">
        <v>164.1</v>
      </c>
      <c r="D394" s="8"/>
      <c r="E394" s="9">
        <f t="shared" si="237"/>
        <v>164.1</v>
      </c>
      <c r="F394" s="2">
        <v>5613</v>
      </c>
      <c r="G394" s="2">
        <v>0</v>
      </c>
      <c r="H394" s="3">
        <f t="shared" si="238"/>
        <v>5613</v>
      </c>
      <c r="I394" s="10">
        <v>1224.75</v>
      </c>
      <c r="J394" s="10"/>
      <c r="K394" s="213">
        <f t="shared" si="240"/>
        <v>1224.75</v>
      </c>
      <c r="L394" s="65">
        <v>7922.23</v>
      </c>
      <c r="M394" s="65"/>
      <c r="N394" s="18">
        <f t="shared" si="241"/>
        <v>7922.23</v>
      </c>
      <c r="O394" s="65">
        <v>5400</v>
      </c>
      <c r="P394" s="65"/>
      <c r="Q394" s="18">
        <f t="shared" si="242"/>
        <v>5400</v>
      </c>
      <c r="R394" s="65">
        <v>5400</v>
      </c>
      <c r="S394" s="8">
        <v>0</v>
      </c>
      <c r="T394" s="107">
        <f t="shared" si="243"/>
        <v>5400</v>
      </c>
      <c r="U394" s="8">
        <v>16600</v>
      </c>
      <c r="V394" s="8"/>
      <c r="W394" s="107">
        <f t="shared" si="239"/>
        <v>16600</v>
      </c>
    </row>
    <row r="395" spans="1:102" ht="18">
      <c r="A395" s="13">
        <v>24</v>
      </c>
      <c r="B395" s="5" t="s">
        <v>1924</v>
      </c>
      <c r="C395" s="8">
        <v>10856.56</v>
      </c>
      <c r="D395" s="8"/>
      <c r="E395" s="9">
        <f t="shared" si="237"/>
        <v>10856.56</v>
      </c>
      <c r="F395" s="2">
        <v>3</v>
      </c>
      <c r="G395" s="2">
        <v>0</v>
      </c>
      <c r="H395" s="3">
        <f t="shared" si="238"/>
        <v>3</v>
      </c>
      <c r="I395" s="10">
        <v>3</v>
      </c>
      <c r="J395" s="10"/>
      <c r="K395" s="213">
        <f t="shared" si="240"/>
        <v>3</v>
      </c>
      <c r="L395" s="65">
        <v>1100</v>
      </c>
      <c r="M395" s="65"/>
      <c r="N395" s="18">
        <f t="shared" si="241"/>
        <v>1100</v>
      </c>
      <c r="O395" s="65">
        <v>4.5</v>
      </c>
      <c r="P395" s="65"/>
      <c r="Q395" s="18">
        <f t="shared" si="242"/>
        <v>4.5</v>
      </c>
      <c r="R395" s="65">
        <v>4.5</v>
      </c>
      <c r="S395" s="8">
        <v>0</v>
      </c>
      <c r="T395" s="107">
        <f t="shared" si="243"/>
        <v>4.5</v>
      </c>
      <c r="U395" s="8">
        <v>5</v>
      </c>
      <c r="V395" s="8"/>
      <c r="W395" s="107">
        <f t="shared" si="239"/>
        <v>5</v>
      </c>
    </row>
    <row r="396" spans="1:102" ht="18">
      <c r="A396" s="13">
        <v>25</v>
      </c>
      <c r="B396" s="5" t="s">
        <v>2466</v>
      </c>
      <c r="C396" s="8"/>
      <c r="D396" s="8"/>
      <c r="E396" s="9"/>
      <c r="F396" s="2"/>
      <c r="G396" s="2"/>
      <c r="H396" s="3"/>
      <c r="I396" s="10"/>
      <c r="J396" s="10"/>
      <c r="L396" s="65"/>
      <c r="M396" s="65"/>
      <c r="O396" s="65"/>
      <c r="P396" s="65"/>
      <c r="Q396" s="18"/>
      <c r="R396" s="65"/>
      <c r="S396" s="8"/>
      <c r="T396" s="107"/>
      <c r="U396" s="8">
        <v>2500</v>
      </c>
      <c r="V396" s="8"/>
      <c r="W396" s="107">
        <f t="shared" si="239"/>
        <v>2500</v>
      </c>
    </row>
    <row r="397" spans="1:102" ht="18">
      <c r="A397" s="13">
        <v>26</v>
      </c>
      <c r="B397" s="5" t="s">
        <v>2362</v>
      </c>
      <c r="C397" s="8"/>
      <c r="D397" s="8"/>
      <c r="E397" s="9"/>
      <c r="F397" s="2"/>
      <c r="G397" s="2"/>
      <c r="H397" s="3"/>
      <c r="I397" s="10"/>
      <c r="J397" s="10"/>
      <c r="L397" s="65"/>
      <c r="M397" s="65"/>
      <c r="O397" s="65"/>
      <c r="P397" s="65"/>
      <c r="Q397" s="18"/>
      <c r="R397" s="65">
        <v>191500</v>
      </c>
      <c r="S397" s="8">
        <v>0</v>
      </c>
      <c r="T397" s="107">
        <f t="shared" si="243"/>
        <v>191500</v>
      </c>
      <c r="U397" s="8">
        <v>280000</v>
      </c>
      <c r="V397" s="8"/>
      <c r="W397" s="107">
        <f t="shared" si="239"/>
        <v>280000</v>
      </c>
    </row>
    <row r="398" spans="1:102" ht="18">
      <c r="A398" s="13">
        <v>27</v>
      </c>
      <c r="B398" s="142" t="s">
        <v>2363</v>
      </c>
      <c r="C398" s="8"/>
      <c r="D398" s="8"/>
      <c r="E398" s="9"/>
      <c r="F398" s="2"/>
      <c r="G398" s="2"/>
      <c r="H398" s="3"/>
      <c r="I398" s="10"/>
      <c r="J398" s="10"/>
      <c r="L398" s="65"/>
      <c r="M398" s="65"/>
      <c r="O398" s="65"/>
      <c r="P398" s="65"/>
      <c r="Q398" s="18"/>
      <c r="R398" s="65">
        <v>0.03</v>
      </c>
      <c r="S398" s="8">
        <v>0</v>
      </c>
      <c r="T398" s="107">
        <f t="shared" si="243"/>
        <v>0.03</v>
      </c>
      <c r="U398" s="8"/>
      <c r="V398" s="8"/>
      <c r="W398" s="107">
        <f t="shared" si="239"/>
        <v>0</v>
      </c>
    </row>
    <row r="399" spans="1:102" ht="18">
      <c r="A399" s="13">
        <v>28</v>
      </c>
      <c r="B399" s="5" t="s">
        <v>1411</v>
      </c>
      <c r="C399" s="8"/>
      <c r="D399" s="8"/>
      <c r="E399" s="9"/>
      <c r="F399" s="2"/>
      <c r="G399" s="2"/>
      <c r="H399" s="3"/>
      <c r="I399" s="10"/>
      <c r="J399" s="10"/>
      <c r="K399" s="213">
        <f t="shared" si="240"/>
        <v>0</v>
      </c>
      <c r="L399" s="65">
        <v>3</v>
      </c>
      <c r="M399" s="65"/>
      <c r="N399" s="18">
        <f t="shared" si="241"/>
        <v>3</v>
      </c>
      <c r="O399" s="65"/>
      <c r="P399" s="65"/>
      <c r="Q399" s="18">
        <f t="shared" si="242"/>
        <v>0</v>
      </c>
      <c r="R399" s="65">
        <v>0</v>
      </c>
      <c r="S399" s="8">
        <v>0</v>
      </c>
      <c r="T399" s="107">
        <f t="shared" si="243"/>
        <v>0</v>
      </c>
      <c r="U399" s="8"/>
      <c r="V399" s="8"/>
      <c r="W399" s="107">
        <f t="shared" si="239"/>
        <v>0</v>
      </c>
    </row>
    <row r="400" spans="1:102" ht="18">
      <c r="A400" s="13">
        <v>29</v>
      </c>
      <c r="B400" s="142" t="s">
        <v>1412</v>
      </c>
      <c r="C400" s="8"/>
      <c r="D400" s="8"/>
      <c r="E400" s="9"/>
      <c r="F400" s="2"/>
      <c r="G400" s="2"/>
      <c r="H400" s="3"/>
      <c r="I400" s="10">
        <v>222800</v>
      </c>
      <c r="J400" s="10"/>
      <c r="K400" s="213">
        <f t="shared" si="240"/>
        <v>222800</v>
      </c>
      <c r="L400" s="65"/>
      <c r="M400" s="65"/>
      <c r="N400" s="18">
        <f t="shared" si="241"/>
        <v>0</v>
      </c>
      <c r="O400" s="65">
        <v>250000</v>
      </c>
      <c r="P400" s="65"/>
      <c r="Q400" s="18">
        <f t="shared" si="242"/>
        <v>250000</v>
      </c>
      <c r="R400" s="65">
        <v>58500</v>
      </c>
      <c r="S400" s="8">
        <v>0</v>
      </c>
      <c r="T400" s="107">
        <f t="shared" si="243"/>
        <v>58500</v>
      </c>
      <c r="U400" s="8"/>
      <c r="V400" s="8"/>
      <c r="W400" s="107">
        <f t="shared" si="239"/>
        <v>0</v>
      </c>
    </row>
    <row r="401" spans="1:102" ht="18">
      <c r="A401" s="13">
        <v>30</v>
      </c>
      <c r="B401" s="142" t="s">
        <v>452</v>
      </c>
      <c r="C401" s="8">
        <v>34314.370000000003</v>
      </c>
      <c r="D401" s="8"/>
      <c r="E401" s="9">
        <f t="shared" si="237"/>
        <v>34314.370000000003</v>
      </c>
      <c r="F401" s="2">
        <v>0.1</v>
      </c>
      <c r="G401" s="2">
        <v>0</v>
      </c>
      <c r="H401" s="3">
        <f t="shared" si="238"/>
        <v>0.1</v>
      </c>
      <c r="I401" s="10"/>
      <c r="J401" s="10"/>
      <c r="K401" s="213">
        <f t="shared" si="240"/>
        <v>0</v>
      </c>
      <c r="L401" s="65">
        <v>210000</v>
      </c>
      <c r="M401" s="65"/>
      <c r="N401" s="18">
        <f t="shared" si="241"/>
        <v>210000</v>
      </c>
      <c r="O401" s="65"/>
      <c r="P401" s="65"/>
      <c r="Q401" s="18">
        <f t="shared" si="242"/>
        <v>0</v>
      </c>
      <c r="R401" s="65"/>
      <c r="S401" s="8"/>
      <c r="T401" s="107">
        <f t="shared" si="243"/>
        <v>0</v>
      </c>
      <c r="U401" s="8"/>
      <c r="V401" s="8"/>
      <c r="W401" s="107">
        <f t="shared" si="239"/>
        <v>0</v>
      </c>
    </row>
    <row r="402" spans="1:102" ht="18">
      <c r="A402" s="13">
        <v>31</v>
      </c>
      <c r="B402" s="5" t="s">
        <v>2018</v>
      </c>
      <c r="C402" s="8"/>
      <c r="D402" s="8"/>
      <c r="E402" s="9"/>
      <c r="F402" s="2"/>
      <c r="G402" s="2"/>
      <c r="H402" s="3"/>
      <c r="I402" s="10"/>
      <c r="J402" s="10"/>
      <c r="L402" s="65">
        <v>117863.72</v>
      </c>
      <c r="M402" s="65"/>
      <c r="N402" s="18">
        <f t="shared" si="241"/>
        <v>117863.72</v>
      </c>
      <c r="O402" s="65">
        <v>135231.69</v>
      </c>
      <c r="P402" s="65"/>
      <c r="Q402" s="18">
        <f t="shared" si="242"/>
        <v>135231.69</v>
      </c>
      <c r="R402" s="65">
        <v>135231.69</v>
      </c>
      <c r="S402" s="8">
        <v>0</v>
      </c>
      <c r="T402" s="107">
        <f t="shared" si="243"/>
        <v>135231.69</v>
      </c>
      <c r="U402" s="8">
        <v>154015.64000000001</v>
      </c>
      <c r="V402" s="8"/>
      <c r="W402" s="107">
        <f t="shared" si="239"/>
        <v>154015.64000000001</v>
      </c>
    </row>
    <row r="403" spans="1:102" ht="18">
      <c r="A403" s="13">
        <v>32</v>
      </c>
      <c r="B403" s="5" t="s">
        <v>2467</v>
      </c>
      <c r="C403" s="8"/>
      <c r="D403" s="8"/>
      <c r="E403" s="9"/>
      <c r="F403" s="2"/>
      <c r="G403" s="2"/>
      <c r="H403" s="3"/>
      <c r="I403" s="10"/>
      <c r="J403" s="10"/>
      <c r="L403" s="65"/>
      <c r="M403" s="65"/>
      <c r="O403" s="65"/>
      <c r="P403" s="65"/>
      <c r="Q403" s="18"/>
      <c r="R403" s="65"/>
      <c r="S403" s="8"/>
      <c r="T403" s="107"/>
      <c r="U403" s="8">
        <v>0.03</v>
      </c>
      <c r="V403" s="8"/>
      <c r="W403" s="107">
        <f t="shared" si="239"/>
        <v>0.03</v>
      </c>
    </row>
    <row r="404" spans="1:102" ht="18">
      <c r="A404" s="13">
        <v>33</v>
      </c>
      <c r="B404" s="5" t="s">
        <v>453</v>
      </c>
      <c r="C404" s="8">
        <v>4715.13</v>
      </c>
      <c r="D404" s="8"/>
      <c r="E404" s="9">
        <f t="shared" si="237"/>
        <v>4715.13</v>
      </c>
      <c r="F404" s="2">
        <v>137.19999999999999</v>
      </c>
      <c r="G404" s="2">
        <v>0</v>
      </c>
      <c r="H404" s="3">
        <f t="shared" si="238"/>
        <v>137.19999999999999</v>
      </c>
      <c r="I404" s="10">
        <v>141.69999999999999</v>
      </c>
      <c r="J404" s="10"/>
      <c r="K404" s="213">
        <f t="shared" si="240"/>
        <v>141.69999999999999</v>
      </c>
      <c r="L404" s="65">
        <v>91.6</v>
      </c>
      <c r="M404" s="65"/>
      <c r="N404" s="18">
        <f t="shared" si="241"/>
        <v>91.6</v>
      </c>
      <c r="O404" s="65">
        <v>53.61</v>
      </c>
      <c r="P404" s="65"/>
      <c r="Q404" s="18">
        <f t="shared" si="242"/>
        <v>53.61</v>
      </c>
      <c r="R404" s="65">
        <v>53.61</v>
      </c>
      <c r="S404" s="8">
        <v>0</v>
      </c>
      <c r="T404" s="107">
        <f t="shared" si="243"/>
        <v>53.61</v>
      </c>
      <c r="U404" s="8">
        <v>53.61</v>
      </c>
      <c r="V404" s="8"/>
      <c r="W404" s="107">
        <f t="shared" si="239"/>
        <v>53.61</v>
      </c>
    </row>
    <row r="405" spans="1:102" ht="18">
      <c r="A405" s="13">
        <v>34</v>
      </c>
      <c r="B405" s="5" t="s">
        <v>454</v>
      </c>
      <c r="C405" s="8">
        <v>34</v>
      </c>
      <c r="D405" s="8"/>
      <c r="E405" s="9">
        <f t="shared" si="237"/>
        <v>34</v>
      </c>
      <c r="F405" s="2">
        <v>14865.78</v>
      </c>
      <c r="G405" s="2">
        <v>0</v>
      </c>
      <c r="H405" s="3">
        <f t="shared" si="238"/>
        <v>14865.78</v>
      </c>
      <c r="I405" s="10">
        <v>14633.34</v>
      </c>
      <c r="J405" s="10"/>
      <c r="K405" s="213">
        <f t="shared" si="240"/>
        <v>14633.34</v>
      </c>
      <c r="L405" s="65">
        <v>22951.34</v>
      </c>
      <c r="M405" s="65"/>
      <c r="N405" s="18">
        <f t="shared" si="241"/>
        <v>22951.34</v>
      </c>
      <c r="O405" s="65">
        <v>42172.62</v>
      </c>
      <c r="P405" s="65"/>
      <c r="Q405" s="18">
        <f t="shared" si="242"/>
        <v>42172.62</v>
      </c>
      <c r="R405" s="65">
        <v>42182.62</v>
      </c>
      <c r="S405" s="8">
        <v>0</v>
      </c>
      <c r="T405" s="107">
        <f t="shared" si="243"/>
        <v>42182.62</v>
      </c>
      <c r="U405" s="8">
        <v>50296.81</v>
      </c>
      <c r="V405" s="8"/>
      <c r="W405" s="107">
        <f t="shared" si="239"/>
        <v>50296.81</v>
      </c>
    </row>
    <row r="406" spans="1:102" ht="18">
      <c r="A406" s="13">
        <v>35</v>
      </c>
      <c r="B406" s="5" t="s">
        <v>455</v>
      </c>
      <c r="C406" s="8">
        <v>10590.46</v>
      </c>
      <c r="D406" s="8"/>
      <c r="E406" s="9">
        <f t="shared" si="237"/>
        <v>10590.46</v>
      </c>
      <c r="F406" s="2">
        <v>47444.2</v>
      </c>
      <c r="G406" s="2">
        <v>0</v>
      </c>
      <c r="H406" s="3">
        <f t="shared" si="238"/>
        <v>47444.2</v>
      </c>
      <c r="I406" s="10">
        <v>53460.82</v>
      </c>
      <c r="J406" s="10"/>
      <c r="K406" s="213">
        <f t="shared" si="240"/>
        <v>53460.82</v>
      </c>
      <c r="L406" s="65">
        <v>62204.82</v>
      </c>
      <c r="M406" s="65"/>
      <c r="N406" s="18">
        <f t="shared" si="241"/>
        <v>62204.82</v>
      </c>
      <c r="O406" s="65">
        <v>84969.02</v>
      </c>
      <c r="P406" s="65"/>
      <c r="Q406" s="18">
        <f t="shared" si="242"/>
        <v>84969.02</v>
      </c>
      <c r="R406" s="65">
        <v>84969.02</v>
      </c>
      <c r="S406" s="8">
        <v>0</v>
      </c>
      <c r="T406" s="107">
        <f t="shared" si="243"/>
        <v>84969.02</v>
      </c>
      <c r="U406" s="8">
        <v>91445.33</v>
      </c>
      <c r="V406" s="8"/>
      <c r="W406" s="107">
        <f t="shared" si="239"/>
        <v>91445.33</v>
      </c>
    </row>
    <row r="407" spans="1:102" ht="18">
      <c r="A407" s="13">
        <v>36</v>
      </c>
      <c r="B407" s="5" t="s">
        <v>456</v>
      </c>
      <c r="C407" s="8">
        <v>4919.68</v>
      </c>
      <c r="D407" s="8"/>
      <c r="E407" s="9">
        <f t="shared" si="237"/>
        <v>4919.68</v>
      </c>
      <c r="F407" s="2">
        <v>6117.3</v>
      </c>
      <c r="G407" s="2">
        <v>0</v>
      </c>
      <c r="H407" s="3">
        <f t="shared" si="238"/>
        <v>6117.3</v>
      </c>
      <c r="I407" s="10">
        <v>5719.09</v>
      </c>
      <c r="J407" s="10"/>
      <c r="K407" s="213">
        <f t="shared" si="240"/>
        <v>5719.09</v>
      </c>
      <c r="L407" s="65">
        <v>7362.51</v>
      </c>
      <c r="M407" s="65"/>
      <c r="N407" s="18">
        <f t="shared" si="241"/>
        <v>7362.51</v>
      </c>
      <c r="O407" s="65">
        <v>11948.37</v>
      </c>
      <c r="P407" s="65"/>
      <c r="Q407" s="18">
        <f t="shared" si="242"/>
        <v>11948.37</v>
      </c>
      <c r="R407" s="65">
        <v>11948.37</v>
      </c>
      <c r="S407" s="8">
        <v>0</v>
      </c>
      <c r="T407" s="107">
        <f t="shared" si="243"/>
        <v>11948.37</v>
      </c>
      <c r="U407" s="8">
        <v>14219.02</v>
      </c>
      <c r="V407" s="8"/>
      <c r="W407" s="107">
        <f t="shared" si="239"/>
        <v>14219.02</v>
      </c>
    </row>
    <row r="408" spans="1:102" ht="18">
      <c r="A408" s="13">
        <v>37</v>
      </c>
      <c r="B408" s="5" t="s">
        <v>457</v>
      </c>
      <c r="C408" s="8"/>
      <c r="D408" s="8"/>
      <c r="F408" s="2">
        <v>11</v>
      </c>
      <c r="G408" s="2">
        <v>0</v>
      </c>
      <c r="H408" s="3">
        <f t="shared" si="238"/>
        <v>11</v>
      </c>
      <c r="I408" s="10">
        <v>11.5</v>
      </c>
      <c r="J408" s="10"/>
      <c r="K408" s="213">
        <f t="shared" si="240"/>
        <v>11.5</v>
      </c>
      <c r="L408" s="65">
        <v>9.5</v>
      </c>
      <c r="M408" s="65"/>
      <c r="N408" s="18">
        <f t="shared" si="241"/>
        <v>9.5</v>
      </c>
      <c r="O408" s="65">
        <v>9.5</v>
      </c>
      <c r="P408" s="65"/>
      <c r="Q408" s="18">
        <f t="shared" si="242"/>
        <v>9.5</v>
      </c>
      <c r="R408" s="65">
        <v>9.5</v>
      </c>
      <c r="S408" s="8">
        <v>0</v>
      </c>
      <c r="T408" s="107">
        <f t="shared" si="243"/>
        <v>9.5</v>
      </c>
      <c r="U408" s="8">
        <v>9.5</v>
      </c>
      <c r="V408" s="8"/>
      <c r="W408" s="107">
        <f t="shared" si="239"/>
        <v>9.5</v>
      </c>
    </row>
    <row r="409" spans="1:102" ht="18">
      <c r="A409" s="13">
        <v>38</v>
      </c>
      <c r="B409" s="5" t="s">
        <v>458</v>
      </c>
      <c r="C409" s="8"/>
      <c r="D409" s="8"/>
      <c r="F409" s="2">
        <v>11190.07</v>
      </c>
      <c r="G409" s="2">
        <v>0</v>
      </c>
      <c r="H409" s="3">
        <f t="shared" si="238"/>
        <v>11190.07</v>
      </c>
      <c r="I409" s="10">
        <v>12342.2</v>
      </c>
      <c r="J409" s="10"/>
      <c r="K409" s="213">
        <f t="shared" si="240"/>
        <v>12342.2</v>
      </c>
      <c r="L409" s="65">
        <v>13342.61</v>
      </c>
      <c r="M409" s="65"/>
      <c r="N409" s="18">
        <f t="shared" si="241"/>
        <v>13342.61</v>
      </c>
      <c r="O409" s="65">
        <v>15338.92</v>
      </c>
      <c r="P409" s="65"/>
      <c r="Q409" s="18">
        <f t="shared" si="242"/>
        <v>15338.92</v>
      </c>
      <c r="R409" s="65">
        <v>15338.92</v>
      </c>
      <c r="S409" s="8">
        <v>0</v>
      </c>
      <c r="T409" s="107">
        <f t="shared" si="243"/>
        <v>15338.92</v>
      </c>
      <c r="U409" s="8">
        <v>19156.75</v>
      </c>
      <c r="V409" s="8"/>
      <c r="W409" s="107">
        <f t="shared" si="239"/>
        <v>19156.75</v>
      </c>
    </row>
    <row r="410" spans="1:102" ht="18">
      <c r="A410" s="13">
        <v>39</v>
      </c>
      <c r="B410" s="5" t="s">
        <v>459</v>
      </c>
      <c r="C410" s="8"/>
      <c r="D410" s="8"/>
      <c r="F410" s="2">
        <v>4518.3999999999996</v>
      </c>
      <c r="G410" s="2">
        <v>0</v>
      </c>
      <c r="H410" s="3">
        <f t="shared" si="238"/>
        <v>4518.3999999999996</v>
      </c>
      <c r="I410" s="10">
        <v>4720.04</v>
      </c>
      <c r="J410" s="10"/>
      <c r="K410" s="213">
        <f t="shared" si="240"/>
        <v>4720.04</v>
      </c>
      <c r="L410" s="65">
        <v>5220.04</v>
      </c>
      <c r="M410" s="65"/>
      <c r="N410" s="18">
        <f t="shared" si="241"/>
        <v>5220.04</v>
      </c>
      <c r="O410" s="65">
        <v>7622.51</v>
      </c>
      <c r="P410" s="65"/>
      <c r="Q410" s="18">
        <f t="shared" si="242"/>
        <v>7622.51</v>
      </c>
      <c r="R410" s="65">
        <v>7622.51</v>
      </c>
      <c r="S410" s="8">
        <v>0</v>
      </c>
      <c r="T410" s="107">
        <f t="shared" si="243"/>
        <v>7622.51</v>
      </c>
      <c r="U410" s="8">
        <v>8824.7800000000007</v>
      </c>
      <c r="V410" s="8"/>
      <c r="W410" s="107">
        <f t="shared" si="239"/>
        <v>8824.7800000000007</v>
      </c>
    </row>
    <row r="411" spans="1:102" s="149" customFormat="1" ht="18">
      <c r="A411" s="144"/>
      <c r="B411" s="145" t="s">
        <v>37</v>
      </c>
      <c r="C411" s="148">
        <f t="shared" ref="C411:H411" si="244">SUM(C372:C410)</f>
        <v>335147.92</v>
      </c>
      <c r="D411" s="148">
        <f t="shared" si="244"/>
        <v>0.03</v>
      </c>
      <c r="E411" s="148">
        <f t="shared" si="244"/>
        <v>335147.95</v>
      </c>
      <c r="F411" s="167">
        <f t="shared" si="244"/>
        <v>406653.14999999997</v>
      </c>
      <c r="G411" s="167">
        <f t="shared" si="244"/>
        <v>0.09</v>
      </c>
      <c r="H411" s="168">
        <f t="shared" si="244"/>
        <v>406653.24</v>
      </c>
      <c r="I411" s="168">
        <f t="shared" ref="I411:K411" si="245">SUM(I372:I410)</f>
        <v>477388.72000000009</v>
      </c>
      <c r="J411" s="168">
        <f t="shared" si="245"/>
        <v>0.09</v>
      </c>
      <c r="K411" s="168">
        <f t="shared" si="245"/>
        <v>477388.81000000006</v>
      </c>
      <c r="L411" s="147">
        <f>SUM(L372:L410)</f>
        <v>518482.67</v>
      </c>
      <c r="M411" s="147">
        <f t="shared" ref="M411:N411" si="246">SUM(M372:M410)</f>
        <v>0.05</v>
      </c>
      <c r="N411" s="153">
        <f t="shared" si="246"/>
        <v>518482.72000000003</v>
      </c>
      <c r="O411" s="147">
        <f>SUM(O372:O410)</f>
        <v>672802.58000000007</v>
      </c>
      <c r="P411" s="147">
        <f t="shared" ref="P411:Q411" si="247">SUM(P372:P410)</f>
        <v>0.08</v>
      </c>
      <c r="Q411" s="147">
        <f t="shared" si="247"/>
        <v>672802.66</v>
      </c>
      <c r="R411" s="147">
        <f>SUM(R372:R410)</f>
        <v>673576.68000000017</v>
      </c>
      <c r="S411" s="148">
        <f t="shared" ref="S411:W411" si="248">SUM(S372:S410)</f>
        <v>15199.44</v>
      </c>
      <c r="T411" s="148">
        <f t="shared" si="248"/>
        <v>688776.12000000011</v>
      </c>
      <c r="U411" s="148">
        <f t="shared" si="248"/>
        <v>812550.38</v>
      </c>
      <c r="V411" s="148">
        <f t="shared" si="248"/>
        <v>0.04</v>
      </c>
      <c r="W411" s="148">
        <f t="shared" si="248"/>
        <v>812550.42</v>
      </c>
      <c r="X411" s="255"/>
      <c r="Y411" s="255"/>
      <c r="Z411" s="255"/>
      <c r="AA411" s="255"/>
      <c r="AB411" s="255"/>
      <c r="AC411" s="255"/>
      <c r="AD411" s="255"/>
      <c r="AE411" s="255"/>
      <c r="AF411" s="255"/>
      <c r="AG411" s="255"/>
      <c r="AH411" s="255"/>
      <c r="AI411" s="255"/>
      <c r="AJ411" s="255"/>
      <c r="AK411" s="255"/>
      <c r="AL411" s="255"/>
      <c r="AM411" s="255"/>
      <c r="AN411" s="255"/>
      <c r="AO411" s="255"/>
      <c r="AP411" s="255"/>
      <c r="AQ411" s="255"/>
      <c r="AR411" s="255"/>
      <c r="AS411" s="255"/>
      <c r="AT411" s="255"/>
      <c r="AU411" s="255"/>
      <c r="AV411" s="255"/>
      <c r="AW411" s="255"/>
      <c r="AX411" s="255"/>
      <c r="AY411" s="255"/>
      <c r="AZ411" s="255"/>
      <c r="BA411" s="255"/>
      <c r="BB411" s="255"/>
      <c r="BC411" s="255"/>
      <c r="BD411" s="255"/>
      <c r="BE411" s="255"/>
      <c r="BF411" s="255"/>
      <c r="BG411" s="255"/>
      <c r="BH411" s="255"/>
      <c r="BI411" s="255"/>
      <c r="BJ411" s="255"/>
      <c r="BK411" s="255"/>
      <c r="BL411" s="255"/>
      <c r="BM411" s="255"/>
      <c r="BN411" s="255"/>
      <c r="BO411" s="255"/>
      <c r="BP411" s="255"/>
      <c r="BQ411" s="255"/>
      <c r="BR411" s="255"/>
      <c r="BS411" s="255"/>
      <c r="BT411" s="255"/>
      <c r="BU411" s="255"/>
      <c r="BV411" s="255"/>
      <c r="BW411" s="255"/>
      <c r="BX411" s="255"/>
      <c r="BY411" s="255"/>
      <c r="BZ411" s="255"/>
      <c r="CA411" s="255"/>
      <c r="CB411" s="255"/>
      <c r="CC411" s="255"/>
      <c r="CD411" s="255"/>
      <c r="CE411" s="255"/>
      <c r="CF411" s="255"/>
      <c r="CG411" s="255"/>
      <c r="CH411" s="255"/>
      <c r="CI411" s="255"/>
      <c r="CJ411" s="255"/>
      <c r="CK411" s="255"/>
      <c r="CL411" s="255"/>
      <c r="CM411" s="255"/>
      <c r="CN411" s="255"/>
      <c r="CO411" s="255"/>
      <c r="CP411" s="255"/>
      <c r="CQ411" s="255"/>
      <c r="CR411" s="255"/>
      <c r="CS411" s="255"/>
      <c r="CT411" s="255"/>
      <c r="CU411" s="255"/>
      <c r="CV411" s="255"/>
      <c r="CW411" s="255"/>
      <c r="CX411" s="255"/>
    </row>
    <row r="412" spans="1:102" s="24" customFormat="1" ht="18">
      <c r="A412" s="17">
        <v>9</v>
      </c>
      <c r="B412" s="7" t="s">
        <v>460</v>
      </c>
      <c r="C412" s="9"/>
      <c r="D412" s="9"/>
      <c r="E412" s="9"/>
      <c r="F412" s="6"/>
      <c r="G412" s="6"/>
      <c r="H412" s="3"/>
      <c r="I412" s="18"/>
      <c r="J412" s="18"/>
      <c r="K412" s="213"/>
      <c r="L412" s="67"/>
      <c r="M412" s="67"/>
      <c r="N412" s="18"/>
      <c r="O412" s="67"/>
      <c r="P412" s="67"/>
      <c r="Q412" s="18"/>
      <c r="R412" s="67"/>
      <c r="S412" s="9"/>
      <c r="T412" s="107"/>
      <c r="U412" s="9"/>
      <c r="V412" s="9"/>
      <c r="W412" s="107"/>
      <c r="X412" s="258"/>
      <c r="Y412" s="258"/>
      <c r="Z412" s="258"/>
      <c r="AA412" s="258"/>
      <c r="AB412" s="258"/>
      <c r="AC412" s="258"/>
      <c r="AD412" s="258"/>
      <c r="AE412" s="258"/>
      <c r="AF412" s="258"/>
      <c r="AG412" s="258"/>
      <c r="AH412" s="258"/>
      <c r="AI412" s="258"/>
      <c r="AJ412" s="258"/>
      <c r="AK412" s="258"/>
      <c r="AL412" s="258"/>
      <c r="AM412" s="258"/>
      <c r="AN412" s="258"/>
      <c r="AO412" s="258"/>
      <c r="AP412" s="258"/>
      <c r="AQ412" s="258"/>
      <c r="AR412" s="258"/>
      <c r="AS412" s="258"/>
      <c r="AT412" s="258"/>
      <c r="AU412" s="258"/>
      <c r="AV412" s="258"/>
      <c r="AW412" s="258"/>
      <c r="AX412" s="258"/>
      <c r="AY412" s="258"/>
      <c r="AZ412" s="258"/>
      <c r="BA412" s="258"/>
      <c r="BB412" s="258"/>
      <c r="BC412" s="258"/>
      <c r="BD412" s="258"/>
      <c r="BE412" s="258"/>
      <c r="BF412" s="258"/>
      <c r="BG412" s="258"/>
      <c r="BH412" s="258"/>
      <c r="BI412" s="258"/>
      <c r="BJ412" s="258"/>
      <c r="BK412" s="258"/>
      <c r="BL412" s="258"/>
      <c r="BM412" s="258"/>
      <c r="BN412" s="258"/>
      <c r="BO412" s="258"/>
      <c r="BP412" s="258"/>
      <c r="BQ412" s="258"/>
      <c r="BR412" s="258"/>
      <c r="BS412" s="258"/>
      <c r="BT412" s="258"/>
      <c r="BU412" s="258"/>
      <c r="BV412" s="258"/>
      <c r="BW412" s="258"/>
      <c r="BX412" s="258"/>
      <c r="BY412" s="258"/>
      <c r="BZ412" s="258"/>
      <c r="CA412" s="258"/>
      <c r="CB412" s="258"/>
      <c r="CC412" s="258"/>
      <c r="CD412" s="258"/>
      <c r="CE412" s="258"/>
      <c r="CF412" s="258"/>
      <c r="CG412" s="258"/>
      <c r="CH412" s="258"/>
      <c r="CI412" s="258"/>
      <c r="CJ412" s="258"/>
      <c r="CK412" s="258"/>
      <c r="CL412" s="258"/>
      <c r="CM412" s="258"/>
      <c r="CN412" s="258"/>
      <c r="CO412" s="258"/>
      <c r="CP412" s="258"/>
      <c r="CQ412" s="258"/>
      <c r="CR412" s="258"/>
      <c r="CS412" s="258"/>
      <c r="CT412" s="258"/>
      <c r="CU412" s="258"/>
      <c r="CV412" s="258"/>
      <c r="CW412" s="258"/>
      <c r="CX412" s="258"/>
    </row>
    <row r="413" spans="1:102" ht="18">
      <c r="A413" s="13">
        <v>1</v>
      </c>
      <c r="B413" s="5" t="s">
        <v>461</v>
      </c>
      <c r="C413" s="8"/>
      <c r="D413" s="8"/>
      <c r="F413" s="2">
        <v>1000.03</v>
      </c>
      <c r="G413" s="2">
        <v>0</v>
      </c>
      <c r="H413" s="3">
        <f t="shared" ref="H413:H429" si="249">SUM(F413:G413)</f>
        <v>1000.03</v>
      </c>
      <c r="I413" s="10">
        <v>0.06</v>
      </c>
      <c r="J413" s="10"/>
      <c r="K413" s="213">
        <f t="shared" ref="K413:K429" si="250">SUM(I413:J413)</f>
        <v>0.06</v>
      </c>
      <c r="L413" s="65">
        <v>0.06</v>
      </c>
      <c r="M413" s="65"/>
      <c r="N413" s="18">
        <f t="shared" ref="N413:N429" si="251">SUM(L413:M413)</f>
        <v>0.06</v>
      </c>
      <c r="O413" s="65"/>
      <c r="P413" s="65"/>
      <c r="Q413" s="18">
        <f t="shared" ref="Q413" si="252">SUM(O413:P413)</f>
        <v>0</v>
      </c>
      <c r="R413" s="65">
        <v>0</v>
      </c>
      <c r="S413" s="8">
        <v>0</v>
      </c>
      <c r="T413" s="107">
        <f t="shared" ref="T413" si="253">SUM(R413:S413)</f>
        <v>0</v>
      </c>
      <c r="U413" s="8"/>
      <c r="V413" s="8"/>
      <c r="W413" s="107"/>
    </row>
    <row r="414" spans="1:102" ht="18">
      <c r="A414" s="13">
        <v>2</v>
      </c>
      <c r="B414" s="5" t="s">
        <v>462</v>
      </c>
      <c r="C414" s="8">
        <v>29500</v>
      </c>
      <c r="D414" s="8">
        <v>44250</v>
      </c>
      <c r="E414" s="9">
        <f t="shared" ref="E414:E422" si="254">SUM(C414:D414)</f>
        <v>73750</v>
      </c>
      <c r="F414" s="2">
        <v>29900</v>
      </c>
      <c r="G414" s="2">
        <v>44250</v>
      </c>
      <c r="H414" s="3">
        <f t="shared" si="249"/>
        <v>74150</v>
      </c>
      <c r="I414" s="10">
        <v>64998</v>
      </c>
      <c r="J414" s="10">
        <v>96600</v>
      </c>
      <c r="K414" s="213">
        <f t="shared" si="250"/>
        <v>161598</v>
      </c>
      <c r="L414" s="65">
        <v>20100</v>
      </c>
      <c r="M414" s="65">
        <v>131400</v>
      </c>
      <c r="N414" s="18">
        <f t="shared" si="251"/>
        <v>151500</v>
      </c>
      <c r="O414" s="65">
        <v>59450</v>
      </c>
      <c r="P414" s="65">
        <v>88125</v>
      </c>
      <c r="Q414" s="18">
        <f>SUM(O414:P414)</f>
        <v>147575</v>
      </c>
      <c r="R414" s="65">
        <v>59450</v>
      </c>
      <c r="S414" s="8">
        <v>88125</v>
      </c>
      <c r="T414" s="107">
        <f>SUM(R414:S414)</f>
        <v>147575</v>
      </c>
      <c r="U414" s="8">
        <v>95499.99</v>
      </c>
      <c r="V414" s="8">
        <v>142499.99</v>
      </c>
      <c r="W414" s="107">
        <f>SUM(U414:V414)</f>
        <v>237999.97999999998</v>
      </c>
    </row>
    <row r="415" spans="1:102" ht="18">
      <c r="A415" s="13">
        <v>3</v>
      </c>
      <c r="B415" s="5" t="s">
        <v>463</v>
      </c>
      <c r="C415" s="8">
        <v>0.03</v>
      </c>
      <c r="D415" s="8"/>
      <c r="E415" s="9">
        <f t="shared" si="254"/>
        <v>0.03</v>
      </c>
      <c r="F415" s="2">
        <v>0.03</v>
      </c>
      <c r="G415" s="2">
        <v>0</v>
      </c>
      <c r="H415" s="3">
        <f t="shared" si="249"/>
        <v>0.03</v>
      </c>
      <c r="I415" s="10">
        <v>0.03</v>
      </c>
      <c r="J415" s="10"/>
      <c r="K415" s="213">
        <f t="shared" si="250"/>
        <v>0.03</v>
      </c>
      <c r="L415" s="65">
        <v>250.02</v>
      </c>
      <c r="M415" s="65"/>
      <c r="N415" s="18">
        <f t="shared" si="251"/>
        <v>250.02</v>
      </c>
      <c r="O415" s="65">
        <v>2450.02</v>
      </c>
      <c r="P415" s="65"/>
      <c r="Q415" s="18">
        <f t="shared" ref="Q415:Q429" si="255">SUM(O415:P415)</f>
        <v>2450.02</v>
      </c>
      <c r="R415" s="65">
        <v>2450.02</v>
      </c>
      <c r="S415" s="8">
        <v>0</v>
      </c>
      <c r="T415" s="107">
        <f t="shared" ref="T415:T429" si="256">SUM(R415:S415)</f>
        <v>2450.02</v>
      </c>
      <c r="U415" s="8">
        <v>1000.02</v>
      </c>
      <c r="V415" s="8"/>
      <c r="W415" s="107">
        <f t="shared" ref="W415:W429" si="257">SUM(U415:V415)</f>
        <v>1000.02</v>
      </c>
    </row>
    <row r="416" spans="1:102" ht="18">
      <c r="A416" s="13">
        <v>4</v>
      </c>
      <c r="B416" s="5" t="s">
        <v>2211</v>
      </c>
      <c r="C416" s="8"/>
      <c r="D416" s="8"/>
      <c r="E416" s="9"/>
      <c r="F416" s="2"/>
      <c r="G416" s="2"/>
      <c r="H416" s="3"/>
      <c r="I416" s="10"/>
      <c r="J416" s="10"/>
      <c r="L416" s="65"/>
      <c r="M416" s="65"/>
      <c r="O416" s="65">
        <v>600.01</v>
      </c>
      <c r="P416" s="65"/>
      <c r="Q416" s="18">
        <f t="shared" si="255"/>
        <v>600.01</v>
      </c>
      <c r="R416" s="65">
        <v>600.01</v>
      </c>
      <c r="S416" s="8">
        <v>0</v>
      </c>
      <c r="T416" s="107">
        <f t="shared" si="256"/>
        <v>600.01</v>
      </c>
      <c r="U416" s="8">
        <v>3900</v>
      </c>
      <c r="V416" s="8"/>
      <c r="W416" s="107">
        <f t="shared" si="257"/>
        <v>3900</v>
      </c>
    </row>
    <row r="417" spans="1:102" ht="18">
      <c r="A417" s="13">
        <v>5</v>
      </c>
      <c r="B417" s="5" t="s">
        <v>464</v>
      </c>
      <c r="C417" s="8">
        <v>10100</v>
      </c>
      <c r="D417" s="8"/>
      <c r="E417" s="9">
        <f t="shared" si="254"/>
        <v>10100</v>
      </c>
      <c r="F417" s="2">
        <v>11110</v>
      </c>
      <c r="G417" s="2">
        <v>0</v>
      </c>
      <c r="H417" s="3">
        <f t="shared" si="249"/>
        <v>11110</v>
      </c>
      <c r="I417" s="10">
        <v>11910</v>
      </c>
      <c r="J417" s="10"/>
      <c r="K417" s="213">
        <f t="shared" si="250"/>
        <v>11910</v>
      </c>
      <c r="L417" s="65">
        <v>5000</v>
      </c>
      <c r="M417" s="65"/>
      <c r="N417" s="18">
        <f t="shared" si="251"/>
        <v>5000</v>
      </c>
      <c r="O417" s="65"/>
      <c r="P417" s="65"/>
      <c r="Q417" s="18">
        <f t="shared" si="255"/>
        <v>0</v>
      </c>
      <c r="R417" s="65">
        <v>0</v>
      </c>
      <c r="S417" s="8">
        <v>0</v>
      </c>
      <c r="T417" s="107">
        <f t="shared" si="256"/>
        <v>0</v>
      </c>
      <c r="U417" s="8"/>
      <c r="V417" s="8"/>
      <c r="W417" s="107">
        <f t="shared" si="257"/>
        <v>0</v>
      </c>
    </row>
    <row r="418" spans="1:102" ht="18">
      <c r="A418" s="13">
        <v>6</v>
      </c>
      <c r="B418" s="5" t="s">
        <v>2212</v>
      </c>
      <c r="C418" s="8">
        <v>846.02</v>
      </c>
      <c r="D418" s="8">
        <v>1605.02</v>
      </c>
      <c r="E418" s="9">
        <f t="shared" si="254"/>
        <v>2451.04</v>
      </c>
      <c r="F418" s="2">
        <v>250.02</v>
      </c>
      <c r="G418" s="2">
        <v>750.02</v>
      </c>
      <c r="H418" s="3">
        <f t="shared" si="249"/>
        <v>1000.04</v>
      </c>
      <c r="I418" s="10">
        <v>1070.02</v>
      </c>
      <c r="J418" s="10">
        <v>1605.02</v>
      </c>
      <c r="K418" s="213">
        <f t="shared" si="250"/>
        <v>2675.04</v>
      </c>
      <c r="L418" s="65">
        <v>1070</v>
      </c>
      <c r="M418" s="65">
        <v>1605.62</v>
      </c>
      <c r="N418" s="18">
        <f t="shared" si="251"/>
        <v>2675.62</v>
      </c>
      <c r="O418" s="65">
        <v>1278</v>
      </c>
      <c r="P418" s="65">
        <v>1917.02</v>
      </c>
      <c r="Q418" s="18">
        <f t="shared" si="255"/>
        <v>3195.02</v>
      </c>
      <c r="R418" s="65">
        <v>1278</v>
      </c>
      <c r="S418" s="8">
        <v>1917.02</v>
      </c>
      <c r="T418" s="107">
        <f t="shared" si="256"/>
        <v>3195.02</v>
      </c>
      <c r="U418" s="8">
        <v>0.01</v>
      </c>
      <c r="V418" s="8">
        <v>0.01</v>
      </c>
      <c r="W418" s="107">
        <f t="shared" si="257"/>
        <v>0.02</v>
      </c>
    </row>
    <row r="419" spans="1:102" ht="18">
      <c r="A419" s="13">
        <v>7</v>
      </c>
      <c r="B419" s="142" t="s">
        <v>465</v>
      </c>
      <c r="C419" s="8">
        <v>491.41</v>
      </c>
      <c r="D419" s="8"/>
      <c r="E419" s="9">
        <f t="shared" si="254"/>
        <v>491.41</v>
      </c>
      <c r="F419" s="2">
        <v>1000.03</v>
      </c>
      <c r="G419" s="2">
        <v>0</v>
      </c>
      <c r="H419" s="3">
        <f t="shared" si="249"/>
        <v>1000.03</v>
      </c>
      <c r="I419" s="10">
        <v>0.06</v>
      </c>
      <c r="J419" s="10"/>
      <c r="K419" s="213">
        <f t="shared" si="250"/>
        <v>0.06</v>
      </c>
      <c r="L419" s="65">
        <v>0.04</v>
      </c>
      <c r="M419" s="65"/>
      <c r="N419" s="18">
        <f t="shared" si="251"/>
        <v>0.04</v>
      </c>
      <c r="O419" s="65">
        <v>0.02</v>
      </c>
      <c r="P419" s="65"/>
      <c r="Q419" s="18">
        <f t="shared" si="255"/>
        <v>0.02</v>
      </c>
      <c r="R419" s="65">
        <v>0.02</v>
      </c>
      <c r="S419" s="8">
        <v>0</v>
      </c>
      <c r="T419" s="107">
        <f t="shared" si="256"/>
        <v>0.02</v>
      </c>
      <c r="U419" s="8"/>
      <c r="V419" s="8"/>
      <c r="W419" s="107">
        <f t="shared" si="257"/>
        <v>0</v>
      </c>
    </row>
    <row r="420" spans="1:102" ht="18">
      <c r="A420" s="13">
        <v>8</v>
      </c>
      <c r="B420" s="5" t="s">
        <v>466</v>
      </c>
      <c r="C420" s="8">
        <v>820.04</v>
      </c>
      <c r="D420" s="8">
        <v>2500.04</v>
      </c>
      <c r="E420" s="9">
        <f t="shared" si="254"/>
        <v>3320.08</v>
      </c>
      <c r="F420" s="2">
        <v>10000.030000000001</v>
      </c>
      <c r="G420" s="2">
        <v>0</v>
      </c>
      <c r="H420" s="3">
        <f t="shared" si="249"/>
        <v>10000.030000000001</v>
      </c>
      <c r="I420" s="10">
        <v>13000.03</v>
      </c>
      <c r="J420" s="10"/>
      <c r="K420" s="213">
        <f t="shared" si="250"/>
        <v>13000.03</v>
      </c>
      <c r="L420" s="65">
        <v>6700.06</v>
      </c>
      <c r="M420" s="65"/>
      <c r="N420" s="18">
        <f t="shared" si="251"/>
        <v>6700.06</v>
      </c>
      <c r="O420" s="65">
        <v>8073.03</v>
      </c>
      <c r="P420" s="65">
        <v>7600.03</v>
      </c>
      <c r="Q420" s="18">
        <f t="shared" si="255"/>
        <v>15673.06</v>
      </c>
      <c r="R420" s="65">
        <v>8073.03</v>
      </c>
      <c r="S420" s="8">
        <v>8800.0300000000007</v>
      </c>
      <c r="T420" s="107">
        <f t="shared" si="256"/>
        <v>16873.060000000001</v>
      </c>
      <c r="U420" s="8">
        <v>14647.01</v>
      </c>
      <c r="V420" s="8">
        <v>3800</v>
      </c>
      <c r="W420" s="107">
        <f t="shared" si="257"/>
        <v>18447.010000000002</v>
      </c>
    </row>
    <row r="421" spans="1:102" ht="18">
      <c r="A421" s="13">
        <v>9</v>
      </c>
      <c r="B421" s="5" t="s">
        <v>467</v>
      </c>
      <c r="C421" s="8">
        <v>18600</v>
      </c>
      <c r="D421" s="8">
        <v>5400.01</v>
      </c>
      <c r="E421" s="9">
        <f t="shared" si="254"/>
        <v>24000.010000000002</v>
      </c>
      <c r="F421" s="2">
        <v>5000.03</v>
      </c>
      <c r="G421" s="2">
        <v>0</v>
      </c>
      <c r="H421" s="3">
        <f t="shared" si="249"/>
        <v>5000.03</v>
      </c>
      <c r="I421" s="10">
        <v>4500.03</v>
      </c>
      <c r="J421" s="10"/>
      <c r="K421" s="213">
        <f t="shared" si="250"/>
        <v>4500.03</v>
      </c>
      <c r="L421" s="65">
        <v>7000.06</v>
      </c>
      <c r="M421" s="65"/>
      <c r="N421" s="18">
        <f t="shared" si="251"/>
        <v>7000.06</v>
      </c>
      <c r="O421" s="65">
        <v>0.12</v>
      </c>
      <c r="P421" s="65"/>
      <c r="Q421" s="18">
        <f t="shared" si="255"/>
        <v>0.12</v>
      </c>
      <c r="R421" s="65">
        <v>0.12</v>
      </c>
      <c r="S421" s="8">
        <v>0</v>
      </c>
      <c r="T421" s="107">
        <f t="shared" si="256"/>
        <v>0.12</v>
      </c>
      <c r="U421" s="8">
        <v>2819.23</v>
      </c>
      <c r="V421" s="8"/>
      <c r="W421" s="107">
        <f t="shared" si="257"/>
        <v>2819.23</v>
      </c>
    </row>
    <row r="422" spans="1:102" ht="18">
      <c r="A422" s="13">
        <v>10</v>
      </c>
      <c r="B422" s="5" t="s">
        <v>468</v>
      </c>
      <c r="C422" s="8">
        <v>420</v>
      </c>
      <c r="D422" s="8"/>
      <c r="E422" s="9">
        <f t="shared" si="254"/>
        <v>420</v>
      </c>
      <c r="F422" s="2">
        <v>466.41</v>
      </c>
      <c r="G422" s="2">
        <v>0</v>
      </c>
      <c r="H422" s="3">
        <f t="shared" si="249"/>
        <v>466.41</v>
      </c>
      <c r="I422" s="10">
        <v>459.24</v>
      </c>
      <c r="J422" s="10"/>
      <c r="K422" s="213">
        <f t="shared" si="250"/>
        <v>459.24</v>
      </c>
      <c r="L422" s="65">
        <v>3261.07</v>
      </c>
      <c r="M422" s="65"/>
      <c r="N422" s="18">
        <f t="shared" si="251"/>
        <v>3261.07</v>
      </c>
      <c r="O422" s="65">
        <v>3453.55</v>
      </c>
      <c r="P422" s="65"/>
      <c r="Q422" s="18">
        <f t="shared" si="255"/>
        <v>3453.55</v>
      </c>
      <c r="R422" s="65">
        <v>3453.57</v>
      </c>
      <c r="S422" s="8">
        <v>0</v>
      </c>
      <c r="T422" s="107">
        <f t="shared" si="256"/>
        <v>3453.57</v>
      </c>
      <c r="U422" s="8">
        <v>1416.16</v>
      </c>
      <c r="V422" s="8"/>
      <c r="W422" s="107">
        <f t="shared" si="257"/>
        <v>1416.16</v>
      </c>
    </row>
    <row r="423" spans="1:102" ht="18">
      <c r="A423" s="13">
        <v>11</v>
      </c>
      <c r="B423" s="5" t="s">
        <v>407</v>
      </c>
      <c r="C423" s="8"/>
      <c r="D423" s="8"/>
      <c r="E423" s="9"/>
      <c r="F423" s="2"/>
      <c r="G423" s="2"/>
      <c r="H423" s="3"/>
      <c r="I423" s="10"/>
      <c r="J423" s="10"/>
      <c r="L423" s="65"/>
      <c r="M423" s="65"/>
      <c r="O423" s="65">
        <v>340.6</v>
      </c>
      <c r="P423" s="65">
        <v>510.91</v>
      </c>
      <c r="Q423" s="18">
        <f t="shared" si="255"/>
        <v>851.51</v>
      </c>
      <c r="R423" s="65">
        <v>340.6</v>
      </c>
      <c r="S423" s="8">
        <v>510.91</v>
      </c>
      <c r="T423" s="107">
        <f t="shared" si="256"/>
        <v>851.51</v>
      </c>
      <c r="U423" s="8">
        <v>2312</v>
      </c>
      <c r="V423" s="8">
        <v>3468</v>
      </c>
      <c r="W423" s="107">
        <f t="shared" si="257"/>
        <v>5780</v>
      </c>
    </row>
    <row r="424" spans="1:102" ht="18">
      <c r="A424" s="13">
        <v>12</v>
      </c>
      <c r="B424" s="5" t="s">
        <v>2018</v>
      </c>
      <c r="C424" s="8"/>
      <c r="D424" s="8"/>
      <c r="E424" s="9"/>
      <c r="F424" s="2"/>
      <c r="G424" s="2"/>
      <c r="H424" s="3"/>
      <c r="I424" s="10"/>
      <c r="J424" s="10"/>
      <c r="L424" s="65"/>
      <c r="M424" s="65"/>
      <c r="O424" s="65">
        <v>0.02</v>
      </c>
      <c r="P424" s="65"/>
      <c r="Q424" s="18">
        <f t="shared" si="255"/>
        <v>0.02</v>
      </c>
      <c r="R424" s="65">
        <v>0.02</v>
      </c>
      <c r="S424" s="8">
        <v>0</v>
      </c>
      <c r="T424" s="107">
        <f t="shared" si="256"/>
        <v>0.02</v>
      </c>
      <c r="U424" s="8">
        <v>0.02</v>
      </c>
      <c r="V424" s="8"/>
      <c r="W424" s="107">
        <f t="shared" si="257"/>
        <v>0.02</v>
      </c>
    </row>
    <row r="425" spans="1:102" ht="18">
      <c r="A425" s="13">
        <v>13</v>
      </c>
      <c r="B425" s="5" t="s">
        <v>469</v>
      </c>
      <c r="C425" s="8"/>
      <c r="D425" s="8"/>
      <c r="F425" s="2">
        <v>125.02</v>
      </c>
      <c r="G425" s="2">
        <v>375.02</v>
      </c>
      <c r="H425" s="3">
        <f t="shared" si="249"/>
        <v>500.03999999999996</v>
      </c>
      <c r="I425" s="10">
        <v>176.6</v>
      </c>
      <c r="J425" s="10">
        <v>323.56</v>
      </c>
      <c r="K425" s="213">
        <f t="shared" si="250"/>
        <v>500.15999999999997</v>
      </c>
      <c r="L425" s="65">
        <v>0.06</v>
      </c>
      <c r="M425" s="65"/>
      <c r="N425" s="18">
        <f t="shared" si="251"/>
        <v>0.06</v>
      </c>
      <c r="O425" s="65">
        <v>10165.370000000001</v>
      </c>
      <c r="P425" s="65">
        <v>14168.07</v>
      </c>
      <c r="Q425" s="18">
        <f t="shared" si="255"/>
        <v>24333.440000000002</v>
      </c>
      <c r="R425" s="65">
        <v>10165.370000000001</v>
      </c>
      <c r="S425" s="8">
        <v>14168.07</v>
      </c>
      <c r="T425" s="107">
        <f t="shared" si="256"/>
        <v>24333.440000000002</v>
      </c>
      <c r="U425" s="8">
        <v>2738.54</v>
      </c>
      <c r="V425" s="8">
        <v>4084.34</v>
      </c>
      <c r="W425" s="107">
        <f t="shared" si="257"/>
        <v>6822.88</v>
      </c>
    </row>
    <row r="426" spans="1:102" ht="18">
      <c r="A426" s="13">
        <v>14</v>
      </c>
      <c r="B426" s="5" t="s">
        <v>1963</v>
      </c>
      <c r="C426" s="8"/>
      <c r="D426" s="8"/>
      <c r="F426" s="2">
        <v>21600</v>
      </c>
      <c r="G426" s="2">
        <v>5400.01</v>
      </c>
      <c r="H426" s="3">
        <f t="shared" si="249"/>
        <v>27000.010000000002</v>
      </c>
      <c r="I426" s="10">
        <v>31000</v>
      </c>
      <c r="J426" s="10">
        <v>0.01</v>
      </c>
      <c r="K426" s="213">
        <f t="shared" si="250"/>
        <v>31000.01</v>
      </c>
      <c r="L426" s="65">
        <v>0.02</v>
      </c>
      <c r="M426" s="65"/>
      <c r="N426" s="18">
        <f t="shared" si="251"/>
        <v>0.02</v>
      </c>
      <c r="O426" s="65">
        <v>70917</v>
      </c>
      <c r="P426" s="65"/>
      <c r="Q426" s="18">
        <f t="shared" si="255"/>
        <v>70917</v>
      </c>
      <c r="R426" s="65">
        <v>70917</v>
      </c>
      <c r="S426" s="8">
        <v>0</v>
      </c>
      <c r="T426" s="107">
        <f t="shared" si="256"/>
        <v>70917</v>
      </c>
      <c r="U426" s="8">
        <v>94000</v>
      </c>
      <c r="V426" s="8"/>
      <c r="W426" s="107">
        <f t="shared" si="257"/>
        <v>94000</v>
      </c>
    </row>
    <row r="427" spans="1:102" ht="18">
      <c r="A427" s="13">
        <v>15</v>
      </c>
      <c r="B427" s="142" t="s">
        <v>424</v>
      </c>
      <c r="C427" s="8"/>
      <c r="D427" s="8"/>
      <c r="F427" s="2">
        <v>0.02</v>
      </c>
      <c r="G427" s="2">
        <v>0</v>
      </c>
      <c r="H427" s="3">
        <f t="shared" si="249"/>
        <v>0.02</v>
      </c>
      <c r="I427" s="10">
        <v>0.02</v>
      </c>
      <c r="J427" s="10"/>
      <c r="K427" s="213">
        <f t="shared" si="250"/>
        <v>0.02</v>
      </c>
      <c r="L427" s="65">
        <v>1656.58</v>
      </c>
      <c r="M427" s="65">
        <v>2543.54</v>
      </c>
      <c r="N427" s="18">
        <f t="shared" si="251"/>
        <v>4200.12</v>
      </c>
      <c r="O427" s="65"/>
      <c r="P427" s="65"/>
      <c r="Q427" s="18">
        <f t="shared" si="255"/>
        <v>0</v>
      </c>
      <c r="R427" s="65">
        <v>0</v>
      </c>
      <c r="S427" s="8">
        <v>0</v>
      </c>
      <c r="T427" s="107">
        <f t="shared" si="256"/>
        <v>0</v>
      </c>
      <c r="U427" s="8"/>
      <c r="V427" s="8"/>
      <c r="W427" s="107">
        <f t="shared" si="257"/>
        <v>0</v>
      </c>
    </row>
    <row r="428" spans="1:102" ht="18">
      <c r="A428" s="13">
        <v>16</v>
      </c>
      <c r="B428" s="142" t="s">
        <v>425</v>
      </c>
      <c r="C428" s="8"/>
      <c r="D428" s="8"/>
      <c r="F428" s="2">
        <v>7.0000000000000007E-2</v>
      </c>
      <c r="G428" s="2">
        <v>0</v>
      </c>
      <c r="H428" s="3">
        <f t="shared" si="249"/>
        <v>7.0000000000000007E-2</v>
      </c>
      <c r="I428" s="10">
        <v>7.0000000000000007E-2</v>
      </c>
      <c r="J428" s="10"/>
      <c r="K428" s="213">
        <f t="shared" si="250"/>
        <v>7.0000000000000007E-2</v>
      </c>
      <c r="L428" s="65">
        <v>54500</v>
      </c>
      <c r="M428" s="65"/>
      <c r="N428" s="18">
        <f t="shared" si="251"/>
        <v>54500</v>
      </c>
      <c r="O428" s="65"/>
      <c r="P428" s="65"/>
      <c r="Q428" s="18">
        <f t="shared" si="255"/>
        <v>0</v>
      </c>
      <c r="R428" s="65">
        <v>0</v>
      </c>
      <c r="S428" s="8">
        <v>0</v>
      </c>
      <c r="T428" s="107">
        <f t="shared" si="256"/>
        <v>0</v>
      </c>
      <c r="U428" s="8"/>
      <c r="V428" s="8"/>
      <c r="W428" s="107">
        <f t="shared" si="257"/>
        <v>0</v>
      </c>
    </row>
    <row r="429" spans="1:102" ht="18">
      <c r="A429" s="13">
        <v>17</v>
      </c>
      <c r="B429" s="5" t="s">
        <v>2213</v>
      </c>
      <c r="C429" s="8"/>
      <c r="D429" s="8"/>
      <c r="F429" s="2">
        <v>20.010000000000002</v>
      </c>
      <c r="G429" s="2">
        <v>0</v>
      </c>
      <c r="H429" s="3">
        <f t="shared" si="249"/>
        <v>20.010000000000002</v>
      </c>
      <c r="I429" s="10">
        <v>0.02</v>
      </c>
      <c r="J429" s="10"/>
      <c r="K429" s="213">
        <f t="shared" si="250"/>
        <v>0.02</v>
      </c>
      <c r="L429" s="65">
        <v>10.01</v>
      </c>
      <c r="M429" s="65"/>
      <c r="N429" s="18">
        <f t="shared" si="251"/>
        <v>10.01</v>
      </c>
      <c r="O429" s="65">
        <v>10.01</v>
      </c>
      <c r="P429" s="65"/>
      <c r="Q429" s="18">
        <f t="shared" si="255"/>
        <v>10.01</v>
      </c>
      <c r="R429" s="65">
        <v>10.01</v>
      </c>
      <c r="S429" s="8">
        <v>0</v>
      </c>
      <c r="T429" s="107">
        <f t="shared" si="256"/>
        <v>10.01</v>
      </c>
      <c r="U429" s="8">
        <v>10.01</v>
      </c>
      <c r="V429" s="8"/>
      <c r="W429" s="107">
        <f t="shared" si="257"/>
        <v>10.01</v>
      </c>
    </row>
    <row r="430" spans="1:102" s="149" customFormat="1" ht="18">
      <c r="A430" s="144"/>
      <c r="B430" s="145" t="s">
        <v>38</v>
      </c>
      <c r="C430" s="148">
        <f>SUM(C414:C429)</f>
        <v>60777.5</v>
      </c>
      <c r="D430" s="148">
        <f>SUM(D414:D429)</f>
        <v>53755.07</v>
      </c>
      <c r="E430" s="148">
        <f>SUM(E414:E429)</f>
        <v>114532.57</v>
      </c>
      <c r="F430" s="167">
        <f t="shared" ref="F430:N430" si="258">SUM(F413:F429)</f>
        <v>80471.7</v>
      </c>
      <c r="G430" s="167">
        <f t="shared" si="258"/>
        <v>50775.049999999996</v>
      </c>
      <c r="H430" s="168">
        <f t="shared" si="258"/>
        <v>131246.75</v>
      </c>
      <c r="I430" s="168">
        <f t="shared" si="258"/>
        <v>127114.18000000002</v>
      </c>
      <c r="J430" s="168">
        <f t="shared" si="258"/>
        <v>98528.59</v>
      </c>
      <c r="K430" s="168">
        <f t="shared" si="258"/>
        <v>225642.77</v>
      </c>
      <c r="L430" s="147">
        <f t="shared" si="258"/>
        <v>99547.98</v>
      </c>
      <c r="M430" s="147">
        <f t="shared" si="258"/>
        <v>135549.16</v>
      </c>
      <c r="N430" s="153">
        <f t="shared" si="258"/>
        <v>235097.13999999998</v>
      </c>
      <c r="O430" s="147">
        <f>SUM(O414:O429)</f>
        <v>156737.75</v>
      </c>
      <c r="P430" s="147">
        <f t="shared" ref="P430:Q430" si="259">SUM(P414:P429)</f>
        <v>112321.03</v>
      </c>
      <c r="Q430" s="147">
        <f t="shared" si="259"/>
        <v>269058.77999999997</v>
      </c>
      <c r="R430" s="147">
        <f>SUM(R414:R429)</f>
        <v>156737.77000000002</v>
      </c>
      <c r="S430" s="148">
        <f t="shared" ref="S430:W430" si="260">SUM(S414:S429)</f>
        <v>113521.03</v>
      </c>
      <c r="T430" s="148">
        <f t="shared" si="260"/>
        <v>270258.8</v>
      </c>
      <c r="U430" s="148">
        <f t="shared" si="260"/>
        <v>218342.99</v>
      </c>
      <c r="V430" s="148">
        <f t="shared" si="260"/>
        <v>153852.34</v>
      </c>
      <c r="W430" s="148">
        <f t="shared" si="260"/>
        <v>372195.32999999996</v>
      </c>
      <c r="X430" s="255"/>
      <c r="Y430" s="255"/>
      <c r="Z430" s="255"/>
      <c r="AA430" s="255"/>
      <c r="AB430" s="255"/>
      <c r="AC430" s="255"/>
      <c r="AD430" s="255"/>
      <c r="AE430" s="255"/>
      <c r="AF430" s="255"/>
      <c r="AG430" s="255"/>
      <c r="AH430" s="255"/>
      <c r="AI430" s="255"/>
      <c r="AJ430" s="255"/>
      <c r="AK430" s="255"/>
      <c r="AL430" s="255"/>
      <c r="AM430" s="255"/>
      <c r="AN430" s="255"/>
      <c r="AO430" s="255"/>
      <c r="AP430" s="255"/>
      <c r="AQ430" s="255"/>
      <c r="AR430" s="255"/>
      <c r="AS430" s="255"/>
      <c r="AT430" s="255"/>
      <c r="AU430" s="255"/>
      <c r="AV430" s="255"/>
      <c r="AW430" s="255"/>
      <c r="AX430" s="255"/>
      <c r="AY430" s="255"/>
      <c r="AZ430" s="255"/>
      <c r="BA430" s="255"/>
      <c r="BB430" s="255"/>
      <c r="BC430" s="255"/>
      <c r="BD430" s="255"/>
      <c r="BE430" s="255"/>
      <c r="BF430" s="255"/>
      <c r="BG430" s="255"/>
      <c r="BH430" s="255"/>
      <c r="BI430" s="255"/>
      <c r="BJ430" s="255"/>
      <c r="BK430" s="255"/>
      <c r="BL430" s="255"/>
      <c r="BM430" s="255"/>
      <c r="BN430" s="255"/>
      <c r="BO430" s="255"/>
      <c r="BP430" s="255"/>
      <c r="BQ430" s="255"/>
      <c r="BR430" s="255"/>
      <c r="BS430" s="255"/>
      <c r="BT430" s="255"/>
      <c r="BU430" s="255"/>
      <c r="BV430" s="255"/>
      <c r="BW430" s="255"/>
      <c r="BX430" s="255"/>
      <c r="BY430" s="255"/>
      <c r="BZ430" s="255"/>
      <c r="CA430" s="255"/>
      <c r="CB430" s="255"/>
      <c r="CC430" s="255"/>
      <c r="CD430" s="255"/>
      <c r="CE430" s="255"/>
      <c r="CF430" s="255"/>
      <c r="CG430" s="255"/>
      <c r="CH430" s="255"/>
      <c r="CI430" s="255"/>
      <c r="CJ430" s="255"/>
      <c r="CK430" s="255"/>
      <c r="CL430" s="255"/>
      <c r="CM430" s="255"/>
      <c r="CN430" s="255"/>
      <c r="CO430" s="255"/>
      <c r="CP430" s="255"/>
      <c r="CQ430" s="255"/>
      <c r="CR430" s="255"/>
      <c r="CS430" s="255"/>
      <c r="CT430" s="255"/>
      <c r="CU430" s="255"/>
      <c r="CV430" s="255"/>
      <c r="CW430" s="255"/>
      <c r="CX430" s="255"/>
    </row>
    <row r="431" spans="1:102" s="24" customFormat="1" ht="18">
      <c r="A431" s="17">
        <v>10</v>
      </c>
      <c r="B431" s="7" t="s">
        <v>470</v>
      </c>
      <c r="C431" s="9"/>
      <c r="D431" s="9"/>
      <c r="E431" s="9"/>
      <c r="F431" s="6"/>
      <c r="G431" s="6"/>
      <c r="H431" s="3"/>
      <c r="I431" s="18"/>
      <c r="J431" s="18"/>
      <c r="K431" s="213"/>
      <c r="L431" s="67"/>
      <c r="M431" s="67"/>
      <c r="N431" s="18"/>
      <c r="O431" s="67"/>
      <c r="P431" s="67"/>
      <c r="Q431" s="18"/>
      <c r="R431" s="67"/>
      <c r="S431" s="9"/>
      <c r="T431" s="107"/>
      <c r="U431" s="9"/>
      <c r="V431" s="9"/>
      <c r="W431" s="107"/>
      <c r="X431" s="258"/>
      <c r="Y431" s="258"/>
      <c r="Z431" s="258"/>
      <c r="AA431" s="258"/>
      <c r="AB431" s="258"/>
      <c r="AC431" s="258"/>
      <c r="AD431" s="258"/>
      <c r="AE431" s="258"/>
      <c r="AF431" s="258"/>
      <c r="AG431" s="258"/>
      <c r="AH431" s="258"/>
      <c r="AI431" s="258"/>
      <c r="AJ431" s="258"/>
      <c r="AK431" s="258"/>
      <c r="AL431" s="258"/>
      <c r="AM431" s="258"/>
      <c r="AN431" s="258"/>
      <c r="AO431" s="258"/>
      <c r="AP431" s="258"/>
      <c r="AQ431" s="258"/>
      <c r="AR431" s="258"/>
      <c r="AS431" s="258"/>
      <c r="AT431" s="258"/>
      <c r="AU431" s="258"/>
      <c r="AV431" s="258"/>
      <c r="AW431" s="258"/>
      <c r="AX431" s="258"/>
      <c r="AY431" s="258"/>
      <c r="AZ431" s="258"/>
      <c r="BA431" s="258"/>
      <c r="BB431" s="258"/>
      <c r="BC431" s="258"/>
      <c r="BD431" s="258"/>
      <c r="BE431" s="258"/>
      <c r="BF431" s="258"/>
      <c r="BG431" s="258"/>
      <c r="BH431" s="258"/>
      <c r="BI431" s="258"/>
      <c r="BJ431" s="258"/>
      <c r="BK431" s="258"/>
      <c r="BL431" s="258"/>
      <c r="BM431" s="258"/>
      <c r="BN431" s="258"/>
      <c r="BO431" s="258"/>
      <c r="BP431" s="258"/>
      <c r="BQ431" s="258"/>
      <c r="BR431" s="258"/>
      <c r="BS431" s="258"/>
      <c r="BT431" s="258"/>
      <c r="BU431" s="258"/>
      <c r="BV431" s="258"/>
      <c r="BW431" s="258"/>
      <c r="BX431" s="258"/>
      <c r="BY431" s="258"/>
      <c r="BZ431" s="258"/>
      <c r="CA431" s="258"/>
      <c r="CB431" s="258"/>
      <c r="CC431" s="258"/>
      <c r="CD431" s="258"/>
      <c r="CE431" s="258"/>
      <c r="CF431" s="258"/>
      <c r="CG431" s="258"/>
      <c r="CH431" s="258"/>
      <c r="CI431" s="258"/>
      <c r="CJ431" s="258"/>
      <c r="CK431" s="258"/>
      <c r="CL431" s="258"/>
      <c r="CM431" s="258"/>
      <c r="CN431" s="258"/>
      <c r="CO431" s="258"/>
      <c r="CP431" s="258"/>
      <c r="CQ431" s="258"/>
      <c r="CR431" s="258"/>
      <c r="CS431" s="258"/>
      <c r="CT431" s="258"/>
      <c r="CU431" s="258"/>
      <c r="CV431" s="258"/>
      <c r="CW431" s="258"/>
      <c r="CX431" s="258"/>
    </row>
    <row r="432" spans="1:102" ht="18">
      <c r="A432" s="13">
        <v>1</v>
      </c>
      <c r="B432" s="5" t="s">
        <v>471</v>
      </c>
      <c r="C432" s="20">
        <v>158.88</v>
      </c>
      <c r="D432" s="20"/>
      <c r="E432" s="21">
        <f>SUM(C432:D432)</f>
        <v>158.88</v>
      </c>
      <c r="F432" s="2">
        <v>162.38</v>
      </c>
      <c r="G432" s="2">
        <v>0</v>
      </c>
      <c r="H432" s="3">
        <f t="shared" ref="H432:H441" si="261">SUM(F432:G432)</f>
        <v>162.38</v>
      </c>
      <c r="I432" s="10">
        <v>172.69</v>
      </c>
      <c r="J432" s="10"/>
      <c r="K432" s="213">
        <f>SUM(I432:J432)</f>
        <v>172.69</v>
      </c>
      <c r="L432" s="65">
        <v>191.4</v>
      </c>
      <c r="M432" s="65"/>
      <c r="N432" s="18">
        <f>SUM(L432:M432)</f>
        <v>191.4</v>
      </c>
      <c r="O432" s="65">
        <v>214.2</v>
      </c>
      <c r="P432" s="65">
        <v>0</v>
      </c>
      <c r="Q432" s="67">
        <f>SUM(O432:P432)</f>
        <v>214.2</v>
      </c>
      <c r="R432" s="65">
        <v>214.34</v>
      </c>
      <c r="S432" s="8">
        <v>0</v>
      </c>
      <c r="T432" s="9">
        <f>SUM(R432:S432)</f>
        <v>214.34</v>
      </c>
      <c r="U432" s="8">
        <v>233.02</v>
      </c>
      <c r="V432" s="8"/>
      <c r="W432" s="9">
        <f>SUM(U432:V432)</f>
        <v>233.02</v>
      </c>
    </row>
    <row r="433" spans="1:102" ht="18">
      <c r="A433" s="13">
        <v>2</v>
      </c>
      <c r="B433" s="5" t="s">
        <v>1417</v>
      </c>
      <c r="C433" s="8"/>
      <c r="D433" s="8"/>
      <c r="F433" s="2">
        <v>0</v>
      </c>
      <c r="G433" s="2">
        <v>0.06</v>
      </c>
      <c r="H433" s="3">
        <f t="shared" si="261"/>
        <v>0.06</v>
      </c>
      <c r="I433" s="10"/>
      <c r="J433" s="10">
        <v>0.06</v>
      </c>
      <c r="K433" s="213">
        <f t="shared" ref="K433:K441" si="262">SUM(I433:J433)</f>
        <v>0.06</v>
      </c>
      <c r="L433" s="65">
        <v>0.06</v>
      </c>
      <c r="M433" s="65">
        <v>0.06</v>
      </c>
      <c r="N433" s="18">
        <f t="shared" ref="N433:N441" si="263">SUM(L433:M433)</f>
        <v>0.12</v>
      </c>
      <c r="O433" s="65">
        <v>0.06</v>
      </c>
      <c r="P433" s="65">
        <v>0.06</v>
      </c>
      <c r="Q433" s="18">
        <f t="shared" ref="Q433:Q441" si="264">SUM(O433:P433)</f>
        <v>0.12</v>
      </c>
      <c r="R433" s="65">
        <v>0.06</v>
      </c>
      <c r="S433" s="8">
        <v>0.06</v>
      </c>
      <c r="T433" s="107">
        <f t="shared" ref="T433:T439" si="265">SUM(R433:S433)</f>
        <v>0.12</v>
      </c>
      <c r="U433" s="8">
        <v>0.06</v>
      </c>
      <c r="V433" s="8">
        <v>0.06</v>
      </c>
      <c r="W433" s="9">
        <f t="shared" ref="W433:W441" si="266">SUM(U433:V433)</f>
        <v>0.12</v>
      </c>
    </row>
    <row r="434" spans="1:102" ht="18">
      <c r="A434" s="13">
        <v>3</v>
      </c>
      <c r="B434" s="5" t="s">
        <v>472</v>
      </c>
      <c r="C434" s="20">
        <v>5741.66</v>
      </c>
      <c r="D434" s="20"/>
      <c r="E434" s="21">
        <f t="shared" ref="E434:E441" si="267">SUM(C434:D434)</f>
        <v>5741.66</v>
      </c>
      <c r="F434" s="2">
        <v>5958.86</v>
      </c>
      <c r="G434" s="2">
        <v>0</v>
      </c>
      <c r="H434" s="3">
        <f t="shared" si="261"/>
        <v>5958.86</v>
      </c>
      <c r="I434" s="10">
        <v>6489.26</v>
      </c>
      <c r="J434" s="10"/>
      <c r="K434" s="213">
        <f t="shared" si="262"/>
        <v>6489.26</v>
      </c>
      <c r="L434" s="65">
        <v>7977.27</v>
      </c>
      <c r="M434" s="65"/>
      <c r="N434" s="18">
        <f t="shared" si="263"/>
        <v>7977.27</v>
      </c>
      <c r="O434" s="65">
        <v>8906.68</v>
      </c>
      <c r="P434" s="65"/>
      <c r="Q434" s="18">
        <f t="shared" si="264"/>
        <v>8906.68</v>
      </c>
      <c r="R434" s="65">
        <v>8906.68</v>
      </c>
      <c r="S434" s="8">
        <v>0</v>
      </c>
      <c r="T434" s="107">
        <f t="shared" si="265"/>
        <v>8906.68</v>
      </c>
      <c r="U434" s="8">
        <v>10729.4</v>
      </c>
      <c r="V434" s="8"/>
      <c r="W434" s="9">
        <f t="shared" si="266"/>
        <v>10729.4</v>
      </c>
    </row>
    <row r="435" spans="1:102" s="24" customFormat="1" ht="18">
      <c r="A435" s="13">
        <v>4</v>
      </c>
      <c r="B435" s="5" t="s">
        <v>473</v>
      </c>
      <c r="C435" s="20">
        <v>2966.6</v>
      </c>
      <c r="D435" s="20"/>
      <c r="E435" s="21">
        <f t="shared" si="267"/>
        <v>2966.6</v>
      </c>
      <c r="F435" s="2">
        <v>1311.93</v>
      </c>
      <c r="G435" s="2">
        <v>0</v>
      </c>
      <c r="H435" s="3">
        <f t="shared" si="261"/>
        <v>1311.93</v>
      </c>
      <c r="I435" s="10">
        <v>860.01</v>
      </c>
      <c r="J435" s="10"/>
      <c r="K435" s="213">
        <f t="shared" si="262"/>
        <v>860.01</v>
      </c>
      <c r="L435" s="65">
        <v>2749.62</v>
      </c>
      <c r="M435" s="65"/>
      <c r="N435" s="18">
        <f t="shared" si="263"/>
        <v>2749.62</v>
      </c>
      <c r="O435" s="65">
        <v>1269.56</v>
      </c>
      <c r="P435" s="65">
        <v>15.65</v>
      </c>
      <c r="Q435" s="18">
        <f t="shared" si="264"/>
        <v>1285.21</v>
      </c>
      <c r="R435" s="65">
        <v>1269.56</v>
      </c>
      <c r="S435" s="8">
        <v>15.65</v>
      </c>
      <c r="T435" s="107">
        <f t="shared" si="265"/>
        <v>1285.21</v>
      </c>
      <c r="U435" s="8">
        <v>1158.73</v>
      </c>
      <c r="V435" s="8">
        <v>18.29</v>
      </c>
      <c r="W435" s="9">
        <f t="shared" si="266"/>
        <v>1177.02</v>
      </c>
      <c r="X435" s="258"/>
      <c r="Y435" s="258"/>
      <c r="Z435" s="258"/>
      <c r="AA435" s="258"/>
      <c r="AB435" s="258"/>
      <c r="AC435" s="258"/>
      <c r="AD435" s="258"/>
      <c r="AE435" s="258"/>
      <c r="AF435" s="258"/>
      <c r="AG435" s="258"/>
      <c r="AH435" s="258"/>
      <c r="AI435" s="258"/>
      <c r="AJ435" s="258"/>
      <c r="AK435" s="258"/>
      <c r="AL435" s="258"/>
      <c r="AM435" s="258"/>
      <c r="AN435" s="258"/>
      <c r="AO435" s="258"/>
      <c r="AP435" s="258"/>
      <c r="AQ435" s="258"/>
      <c r="AR435" s="258"/>
      <c r="AS435" s="258"/>
      <c r="AT435" s="258"/>
      <c r="AU435" s="258"/>
      <c r="AV435" s="258"/>
      <c r="AW435" s="258"/>
      <c r="AX435" s="258"/>
      <c r="AY435" s="258"/>
      <c r="AZ435" s="258"/>
      <c r="BA435" s="258"/>
      <c r="BB435" s="258"/>
      <c r="BC435" s="258"/>
      <c r="BD435" s="258"/>
      <c r="BE435" s="258"/>
      <c r="BF435" s="258"/>
      <c r="BG435" s="258"/>
      <c r="BH435" s="258"/>
      <c r="BI435" s="258"/>
      <c r="BJ435" s="258"/>
      <c r="BK435" s="258"/>
      <c r="BL435" s="258"/>
      <c r="BM435" s="258"/>
      <c r="BN435" s="258"/>
      <c r="BO435" s="258"/>
      <c r="BP435" s="258"/>
      <c r="BQ435" s="258"/>
      <c r="BR435" s="258"/>
      <c r="BS435" s="258"/>
      <c r="BT435" s="258"/>
      <c r="BU435" s="258"/>
      <c r="BV435" s="258"/>
      <c r="BW435" s="258"/>
      <c r="BX435" s="258"/>
      <c r="BY435" s="258"/>
      <c r="BZ435" s="258"/>
      <c r="CA435" s="258"/>
      <c r="CB435" s="258"/>
      <c r="CC435" s="258"/>
      <c r="CD435" s="258"/>
      <c r="CE435" s="258"/>
      <c r="CF435" s="258"/>
      <c r="CG435" s="258"/>
      <c r="CH435" s="258"/>
      <c r="CI435" s="258"/>
      <c r="CJ435" s="258"/>
      <c r="CK435" s="258"/>
      <c r="CL435" s="258"/>
      <c r="CM435" s="258"/>
      <c r="CN435" s="258"/>
      <c r="CO435" s="258"/>
      <c r="CP435" s="258"/>
      <c r="CQ435" s="258"/>
      <c r="CR435" s="258"/>
      <c r="CS435" s="258"/>
      <c r="CT435" s="258"/>
      <c r="CU435" s="258"/>
      <c r="CV435" s="258"/>
      <c r="CW435" s="258"/>
      <c r="CX435" s="258"/>
    </row>
    <row r="436" spans="1:102" ht="18">
      <c r="A436" s="13">
        <v>5</v>
      </c>
      <c r="B436" s="5" t="s">
        <v>1413</v>
      </c>
      <c r="C436" s="20">
        <v>275.89999999999998</v>
      </c>
      <c r="D436" s="20"/>
      <c r="E436" s="21">
        <f t="shared" si="267"/>
        <v>275.89999999999998</v>
      </c>
      <c r="F436" s="2">
        <v>257.89999999999998</v>
      </c>
      <c r="G436" s="2">
        <v>0</v>
      </c>
      <c r="H436" s="3">
        <f t="shared" si="261"/>
        <v>257.89999999999998</v>
      </c>
      <c r="I436" s="10">
        <v>232</v>
      </c>
      <c r="J436" s="10"/>
      <c r="K436" s="213">
        <f t="shared" si="262"/>
        <v>232</v>
      </c>
      <c r="L436" s="65">
        <v>219.46</v>
      </c>
      <c r="M436" s="65"/>
      <c r="N436" s="18">
        <f t="shared" si="263"/>
        <v>219.46</v>
      </c>
      <c r="O436" s="65">
        <v>230.54</v>
      </c>
      <c r="P436" s="65"/>
      <c r="Q436" s="18">
        <f t="shared" si="264"/>
        <v>230.54</v>
      </c>
      <c r="R436" s="65">
        <v>230.54</v>
      </c>
      <c r="S436" s="8">
        <v>0</v>
      </c>
      <c r="T436" s="107">
        <f t="shared" si="265"/>
        <v>230.54</v>
      </c>
      <c r="U436" s="8">
        <v>215.5</v>
      </c>
      <c r="V436" s="8"/>
      <c r="W436" s="9">
        <f t="shared" si="266"/>
        <v>215.5</v>
      </c>
    </row>
    <row r="437" spans="1:102" ht="18">
      <c r="A437" s="13">
        <v>6</v>
      </c>
      <c r="B437" s="5" t="s">
        <v>474</v>
      </c>
      <c r="C437" s="20">
        <v>3020.11</v>
      </c>
      <c r="D437" s="20"/>
      <c r="E437" s="21">
        <f t="shared" si="267"/>
        <v>3020.11</v>
      </c>
      <c r="F437" s="2">
        <v>3188.6</v>
      </c>
      <c r="G437" s="2">
        <v>0</v>
      </c>
      <c r="H437" s="3">
        <f t="shared" si="261"/>
        <v>3188.6</v>
      </c>
      <c r="I437" s="10">
        <v>3111.11</v>
      </c>
      <c r="J437" s="10"/>
      <c r="K437" s="213">
        <f t="shared" si="262"/>
        <v>3111.11</v>
      </c>
      <c r="L437" s="65">
        <v>3241.11</v>
      </c>
      <c r="M437" s="65"/>
      <c r="N437" s="18">
        <f t="shared" si="263"/>
        <v>3241.11</v>
      </c>
      <c r="O437" s="65">
        <v>3386.11</v>
      </c>
      <c r="P437" s="65"/>
      <c r="Q437" s="18">
        <f t="shared" si="264"/>
        <v>3386.11</v>
      </c>
      <c r="R437" s="65">
        <v>3386.11</v>
      </c>
      <c r="S437" s="8">
        <v>0</v>
      </c>
      <c r="T437" s="107">
        <f t="shared" si="265"/>
        <v>3386.11</v>
      </c>
      <c r="U437" s="8">
        <v>3490.78</v>
      </c>
      <c r="V437" s="8"/>
      <c r="W437" s="9">
        <f t="shared" si="266"/>
        <v>3490.78</v>
      </c>
    </row>
    <row r="438" spans="1:102" ht="18">
      <c r="A438" s="13">
        <v>7</v>
      </c>
      <c r="B438" s="142" t="s">
        <v>475</v>
      </c>
      <c r="C438" s="20">
        <v>1091.8599999999999</v>
      </c>
      <c r="D438" s="20"/>
      <c r="E438" s="21">
        <f t="shared" si="267"/>
        <v>1091.8599999999999</v>
      </c>
      <c r="F438" s="2">
        <v>1136.8499999999999</v>
      </c>
      <c r="G438" s="2">
        <v>0</v>
      </c>
      <c r="H438" s="3">
        <f t="shared" si="261"/>
        <v>1136.8499999999999</v>
      </c>
      <c r="I438" s="10">
        <v>1204.01</v>
      </c>
      <c r="J438" s="10"/>
      <c r="K438" s="213">
        <f t="shared" si="262"/>
        <v>1204.01</v>
      </c>
      <c r="L438" s="65">
        <v>2120.04</v>
      </c>
      <c r="M438" s="65">
        <v>3180.04</v>
      </c>
      <c r="N438" s="18">
        <f t="shared" si="263"/>
        <v>5300.08</v>
      </c>
      <c r="O438" s="65"/>
      <c r="P438" s="65"/>
      <c r="Q438" s="18">
        <f t="shared" si="264"/>
        <v>0</v>
      </c>
      <c r="R438" s="65">
        <v>0</v>
      </c>
      <c r="S438" s="8">
        <v>0</v>
      </c>
      <c r="T438" s="107">
        <f t="shared" si="265"/>
        <v>0</v>
      </c>
      <c r="U438" s="8"/>
      <c r="V438" s="8"/>
      <c r="W438" s="9">
        <f t="shared" si="266"/>
        <v>0</v>
      </c>
    </row>
    <row r="439" spans="1:102" ht="18">
      <c r="A439" s="13">
        <v>8</v>
      </c>
      <c r="B439" s="5" t="s">
        <v>476</v>
      </c>
      <c r="C439" s="20">
        <v>0.06</v>
      </c>
      <c r="D439" s="20">
        <v>0.06</v>
      </c>
      <c r="E439" s="21">
        <f t="shared" si="267"/>
        <v>0.12</v>
      </c>
      <c r="F439" s="2">
        <v>280.04000000000002</v>
      </c>
      <c r="G439" s="2">
        <v>420.04</v>
      </c>
      <c r="H439" s="3">
        <f t="shared" si="261"/>
        <v>700.08</v>
      </c>
      <c r="I439" s="10">
        <v>2280.04</v>
      </c>
      <c r="J439" s="10">
        <v>3420.04</v>
      </c>
      <c r="K439" s="213">
        <f t="shared" si="262"/>
        <v>5700.08</v>
      </c>
      <c r="L439" s="65">
        <v>1604.88</v>
      </c>
      <c r="M439" s="65"/>
      <c r="N439" s="18">
        <f t="shared" si="263"/>
        <v>1604.88</v>
      </c>
      <c r="O439" s="65">
        <v>1685.11</v>
      </c>
      <c r="P439" s="65">
        <v>120.05</v>
      </c>
      <c r="Q439" s="18">
        <f t="shared" si="264"/>
        <v>1805.1599999999999</v>
      </c>
      <c r="R439" s="65">
        <v>1685.11</v>
      </c>
      <c r="S439" s="8">
        <v>1087.5999999999999</v>
      </c>
      <c r="T439" s="107">
        <f t="shared" si="265"/>
        <v>2772.71</v>
      </c>
      <c r="U439" s="8">
        <v>1200.04</v>
      </c>
      <c r="V439" s="8">
        <v>1800.04</v>
      </c>
      <c r="W439" s="9">
        <f t="shared" si="266"/>
        <v>3000.08</v>
      </c>
    </row>
    <row r="440" spans="1:102" ht="18">
      <c r="A440" s="13">
        <v>9</v>
      </c>
      <c r="B440" s="5" t="s">
        <v>2018</v>
      </c>
      <c r="C440" s="20"/>
      <c r="D440" s="20"/>
      <c r="E440" s="21"/>
      <c r="F440" s="2"/>
      <c r="G440" s="2"/>
      <c r="H440" s="3"/>
      <c r="I440" s="10"/>
      <c r="J440" s="10"/>
      <c r="L440" s="65"/>
      <c r="M440" s="65"/>
      <c r="O440" s="65">
        <v>1644.25</v>
      </c>
      <c r="P440" s="65"/>
      <c r="Q440" s="67">
        <v>1644.25</v>
      </c>
      <c r="R440" s="65">
        <v>1644.25</v>
      </c>
      <c r="S440" s="8">
        <v>0</v>
      </c>
      <c r="T440" s="9">
        <v>1644.25</v>
      </c>
      <c r="U440" s="8">
        <v>1835.25</v>
      </c>
      <c r="V440" s="8"/>
      <c r="W440" s="9">
        <f t="shared" si="266"/>
        <v>1835.25</v>
      </c>
    </row>
    <row r="441" spans="1:102" ht="18">
      <c r="A441" s="13">
        <v>9</v>
      </c>
      <c r="B441" s="5" t="s">
        <v>477</v>
      </c>
      <c r="C441" s="20">
        <v>422.69</v>
      </c>
      <c r="D441" s="20">
        <v>1177.3900000000001</v>
      </c>
      <c r="E441" s="21">
        <f t="shared" si="267"/>
        <v>1600.0800000000002</v>
      </c>
      <c r="F441" s="2">
        <v>680.04</v>
      </c>
      <c r="G441" s="2">
        <v>1020.04</v>
      </c>
      <c r="H441" s="3">
        <f t="shared" si="261"/>
        <v>1700.08</v>
      </c>
      <c r="I441" s="10">
        <v>2120.04</v>
      </c>
      <c r="J441" s="10">
        <v>3180.04</v>
      </c>
      <c r="K441" s="213">
        <f t="shared" si="262"/>
        <v>5300.08</v>
      </c>
      <c r="L441" s="65">
        <v>1476.05</v>
      </c>
      <c r="M441" s="65">
        <v>2215.0500000000002</v>
      </c>
      <c r="N441" s="18">
        <f t="shared" si="263"/>
        <v>3691.1000000000004</v>
      </c>
      <c r="O441" s="65">
        <v>1880.05</v>
      </c>
      <c r="P441" s="65">
        <v>120.06</v>
      </c>
      <c r="Q441" s="18">
        <f t="shared" si="264"/>
        <v>2000.11</v>
      </c>
      <c r="R441" s="65">
        <v>1880.05</v>
      </c>
      <c r="S441" s="8">
        <v>1915.05</v>
      </c>
      <c r="T441" s="107">
        <f t="shared" ref="T441" si="268">SUM(R441:S441)</f>
        <v>3795.1</v>
      </c>
      <c r="U441" s="8">
        <v>1596.45</v>
      </c>
      <c r="V441" s="8">
        <v>1154.28</v>
      </c>
      <c r="W441" s="9">
        <f t="shared" si="266"/>
        <v>2750.73</v>
      </c>
    </row>
    <row r="442" spans="1:102" s="149" customFormat="1" ht="18">
      <c r="A442" s="144"/>
      <c r="B442" s="145" t="s">
        <v>39</v>
      </c>
      <c r="C442" s="146">
        <f t="shared" ref="C442:K442" si="269">SUM(C432:C441)</f>
        <v>13677.76</v>
      </c>
      <c r="D442" s="146">
        <f t="shared" si="269"/>
        <v>1177.45</v>
      </c>
      <c r="E442" s="146">
        <f t="shared" si="269"/>
        <v>14855.210000000001</v>
      </c>
      <c r="F442" s="167">
        <f t="shared" si="269"/>
        <v>12976.600000000002</v>
      </c>
      <c r="G442" s="167">
        <f t="shared" si="269"/>
        <v>1440.1399999999999</v>
      </c>
      <c r="H442" s="168">
        <f t="shared" si="269"/>
        <v>14416.74</v>
      </c>
      <c r="I442" s="168">
        <f t="shared" si="269"/>
        <v>16469.16</v>
      </c>
      <c r="J442" s="168">
        <f t="shared" si="269"/>
        <v>6600.1399999999994</v>
      </c>
      <c r="K442" s="168">
        <f t="shared" si="269"/>
        <v>23069.300000000003</v>
      </c>
      <c r="L442" s="147">
        <f t="shared" ref="L442:N442" si="270">SUM(L432:L441)</f>
        <v>19579.89</v>
      </c>
      <c r="M442" s="147">
        <f t="shared" si="270"/>
        <v>5395.15</v>
      </c>
      <c r="N442" s="153">
        <f t="shared" si="270"/>
        <v>24975.040000000001</v>
      </c>
      <c r="O442" s="147">
        <f>SUM(O432:O441)</f>
        <v>19216.560000000001</v>
      </c>
      <c r="P442" s="147">
        <f t="shared" ref="P442:Q442" si="271">SUM(P432:P441)</f>
        <v>255.82</v>
      </c>
      <c r="Q442" s="147">
        <f t="shared" si="271"/>
        <v>19472.38</v>
      </c>
      <c r="R442" s="147">
        <f>SUM(R432:R441)</f>
        <v>19216.7</v>
      </c>
      <c r="S442" s="148">
        <f t="shared" ref="S442:W442" si="272">SUM(S432:S441)</f>
        <v>3018.3599999999997</v>
      </c>
      <c r="T442" s="148">
        <f t="shared" si="272"/>
        <v>22235.059999999998</v>
      </c>
      <c r="U442" s="148">
        <f t="shared" si="272"/>
        <v>20459.23</v>
      </c>
      <c r="V442" s="148">
        <f t="shared" si="272"/>
        <v>2972.67</v>
      </c>
      <c r="W442" s="148">
        <f t="shared" si="272"/>
        <v>23431.899999999998</v>
      </c>
      <c r="X442" s="255"/>
      <c r="Y442" s="255"/>
      <c r="Z442" s="255"/>
      <c r="AA442" s="255"/>
      <c r="AB442" s="255"/>
      <c r="AC442" s="255"/>
      <c r="AD442" s="255"/>
      <c r="AE442" s="255"/>
      <c r="AF442" s="255"/>
      <c r="AG442" s="255"/>
      <c r="AH442" s="255"/>
      <c r="AI442" s="255"/>
      <c r="AJ442" s="255"/>
      <c r="AK442" s="255"/>
      <c r="AL442" s="255"/>
      <c r="AM442" s="255"/>
      <c r="AN442" s="255"/>
      <c r="AO442" s="255"/>
      <c r="AP442" s="255"/>
      <c r="AQ442" s="255"/>
      <c r="AR442" s="255"/>
      <c r="AS442" s="255"/>
      <c r="AT442" s="255"/>
      <c r="AU442" s="255"/>
      <c r="AV442" s="255"/>
      <c r="AW442" s="255"/>
      <c r="AX442" s="255"/>
      <c r="AY442" s="255"/>
      <c r="AZ442" s="255"/>
      <c r="BA442" s="255"/>
      <c r="BB442" s="255"/>
      <c r="BC442" s="255"/>
      <c r="BD442" s="255"/>
      <c r="BE442" s="255"/>
      <c r="BF442" s="255"/>
      <c r="BG442" s="255"/>
      <c r="BH442" s="255"/>
      <c r="BI442" s="255"/>
      <c r="BJ442" s="255"/>
      <c r="BK442" s="255"/>
      <c r="BL442" s="255"/>
      <c r="BM442" s="255"/>
      <c r="BN442" s="255"/>
      <c r="BO442" s="255"/>
      <c r="BP442" s="255"/>
      <c r="BQ442" s="255"/>
      <c r="BR442" s="255"/>
      <c r="BS442" s="255"/>
      <c r="BT442" s="255"/>
      <c r="BU442" s="255"/>
      <c r="BV442" s="255"/>
      <c r="BW442" s="255"/>
      <c r="BX442" s="255"/>
      <c r="BY442" s="255"/>
      <c r="BZ442" s="255"/>
      <c r="CA442" s="255"/>
      <c r="CB442" s="255"/>
      <c r="CC442" s="255"/>
      <c r="CD442" s="255"/>
      <c r="CE442" s="255"/>
      <c r="CF442" s="255"/>
      <c r="CG442" s="255"/>
      <c r="CH442" s="255"/>
      <c r="CI442" s="255"/>
      <c r="CJ442" s="255"/>
      <c r="CK442" s="255"/>
      <c r="CL442" s="255"/>
      <c r="CM442" s="255"/>
      <c r="CN442" s="255"/>
      <c r="CO442" s="255"/>
      <c r="CP442" s="255"/>
      <c r="CQ442" s="255"/>
      <c r="CR442" s="255"/>
      <c r="CS442" s="255"/>
      <c r="CT442" s="255"/>
      <c r="CU442" s="255"/>
      <c r="CV442" s="255"/>
      <c r="CW442" s="255"/>
      <c r="CX442" s="255"/>
    </row>
    <row r="443" spans="1:102" s="24" customFormat="1" ht="18">
      <c r="A443" s="17">
        <v>11</v>
      </c>
      <c r="B443" s="7" t="s">
        <v>478</v>
      </c>
      <c r="C443" s="9"/>
      <c r="D443" s="9"/>
      <c r="E443" s="9"/>
      <c r="F443" s="6"/>
      <c r="G443" s="6"/>
      <c r="H443" s="3"/>
      <c r="I443" s="18"/>
      <c r="J443" s="18"/>
      <c r="K443" s="213"/>
      <c r="L443" s="67"/>
      <c r="M443" s="67"/>
      <c r="N443" s="18"/>
      <c r="O443" s="67"/>
      <c r="P443" s="67"/>
      <c r="Q443" s="18"/>
      <c r="R443" s="67"/>
      <c r="S443" s="9"/>
      <c r="T443" s="107"/>
      <c r="U443" s="8"/>
      <c r="V443" s="9"/>
      <c r="W443" s="107"/>
      <c r="X443" s="258"/>
      <c r="Y443" s="258"/>
      <c r="Z443" s="258"/>
      <c r="AA443" s="258"/>
      <c r="AB443" s="258"/>
      <c r="AC443" s="258"/>
      <c r="AD443" s="258"/>
      <c r="AE443" s="258"/>
      <c r="AF443" s="258"/>
      <c r="AG443" s="258"/>
      <c r="AH443" s="258"/>
      <c r="AI443" s="258"/>
      <c r="AJ443" s="258"/>
      <c r="AK443" s="258"/>
      <c r="AL443" s="258"/>
      <c r="AM443" s="258"/>
      <c r="AN443" s="258"/>
      <c r="AO443" s="258"/>
      <c r="AP443" s="258"/>
      <c r="AQ443" s="258"/>
      <c r="AR443" s="258"/>
      <c r="AS443" s="258"/>
      <c r="AT443" s="258"/>
      <c r="AU443" s="258"/>
      <c r="AV443" s="258"/>
      <c r="AW443" s="258"/>
      <c r="AX443" s="258"/>
      <c r="AY443" s="258"/>
      <c r="AZ443" s="258"/>
      <c r="BA443" s="258"/>
      <c r="BB443" s="258"/>
      <c r="BC443" s="258"/>
      <c r="BD443" s="258"/>
      <c r="BE443" s="258"/>
      <c r="BF443" s="258"/>
      <c r="BG443" s="258"/>
      <c r="BH443" s="258"/>
      <c r="BI443" s="258"/>
      <c r="BJ443" s="258"/>
      <c r="BK443" s="258"/>
      <c r="BL443" s="258"/>
      <c r="BM443" s="258"/>
      <c r="BN443" s="258"/>
      <c r="BO443" s="258"/>
      <c r="BP443" s="258"/>
      <c r="BQ443" s="258"/>
      <c r="BR443" s="258"/>
      <c r="BS443" s="258"/>
      <c r="BT443" s="258"/>
      <c r="BU443" s="258"/>
      <c r="BV443" s="258"/>
      <c r="BW443" s="258"/>
      <c r="BX443" s="258"/>
      <c r="BY443" s="258"/>
      <c r="BZ443" s="258"/>
      <c r="CA443" s="258"/>
      <c r="CB443" s="258"/>
      <c r="CC443" s="258"/>
      <c r="CD443" s="258"/>
      <c r="CE443" s="258"/>
      <c r="CF443" s="258"/>
      <c r="CG443" s="258"/>
      <c r="CH443" s="258"/>
      <c r="CI443" s="258"/>
      <c r="CJ443" s="258"/>
      <c r="CK443" s="258"/>
      <c r="CL443" s="258"/>
      <c r="CM443" s="258"/>
      <c r="CN443" s="258"/>
      <c r="CO443" s="258"/>
      <c r="CP443" s="258"/>
      <c r="CQ443" s="258"/>
      <c r="CR443" s="258"/>
      <c r="CS443" s="258"/>
      <c r="CT443" s="258"/>
      <c r="CU443" s="258"/>
      <c r="CV443" s="258"/>
      <c r="CW443" s="258"/>
      <c r="CX443" s="258"/>
    </row>
    <row r="444" spans="1:102" ht="18">
      <c r="A444" s="13">
        <v>1</v>
      </c>
      <c r="B444" s="5" t="s">
        <v>1414</v>
      </c>
      <c r="C444" s="20">
        <v>1443.98</v>
      </c>
      <c r="D444" s="25"/>
      <c r="E444" s="21">
        <f>SUM(C444:D444)</f>
        <v>1443.98</v>
      </c>
      <c r="F444" s="2">
        <v>1741.1</v>
      </c>
      <c r="G444" s="2">
        <v>0</v>
      </c>
      <c r="H444" s="3">
        <f t="shared" ref="H444:H462" si="273">SUM(F444:G444)</f>
        <v>1741.1</v>
      </c>
      <c r="I444" s="10">
        <v>2057.61</v>
      </c>
      <c r="J444" s="10"/>
      <c r="K444" s="213">
        <f t="shared" ref="K444:K462" si="274">SUM(I444:J444)</f>
        <v>2057.61</v>
      </c>
      <c r="L444" s="65">
        <v>225</v>
      </c>
      <c r="M444" s="65"/>
      <c r="N444" s="18">
        <f t="shared" ref="N444:N462" si="275">SUM(L444:M444)</f>
        <v>225</v>
      </c>
      <c r="O444" s="65">
        <v>3046.86</v>
      </c>
      <c r="P444" s="65">
        <v>0</v>
      </c>
      <c r="Q444" s="67">
        <f>SUM(O444:P444)</f>
        <v>3046.86</v>
      </c>
      <c r="R444" s="65">
        <v>3046.86</v>
      </c>
      <c r="S444" s="8">
        <v>0</v>
      </c>
      <c r="T444" s="9">
        <f>SUM(R444:S444)</f>
        <v>3046.86</v>
      </c>
      <c r="U444" s="8">
        <v>3261.01</v>
      </c>
      <c r="V444" s="8"/>
      <c r="W444" s="9">
        <f>SUM(U444:V444)</f>
        <v>3261.01</v>
      </c>
    </row>
    <row r="445" spans="1:102" ht="18">
      <c r="A445" s="13">
        <v>2</v>
      </c>
      <c r="B445" s="142" t="s">
        <v>436</v>
      </c>
      <c r="C445" s="8"/>
      <c r="D445" s="8"/>
      <c r="F445" s="2">
        <v>0</v>
      </c>
      <c r="G445" s="2">
        <v>0.06</v>
      </c>
      <c r="H445" s="3">
        <f t="shared" si="273"/>
        <v>0.06</v>
      </c>
      <c r="I445" s="10"/>
      <c r="J445" s="10">
        <v>0.06</v>
      </c>
      <c r="K445" s="213">
        <f t="shared" si="274"/>
        <v>0.06</v>
      </c>
      <c r="L445" s="65">
        <v>2821.61</v>
      </c>
      <c r="M445" s="65"/>
      <c r="N445" s="18">
        <f t="shared" si="275"/>
        <v>2821.61</v>
      </c>
      <c r="O445" s="65">
        <v>0</v>
      </c>
      <c r="P445" s="65">
        <v>0.06</v>
      </c>
      <c r="Q445" s="67">
        <f t="shared" ref="Q445:Q463" si="276">SUM(O445:P445)</f>
        <v>0.06</v>
      </c>
      <c r="R445" s="65">
        <v>0</v>
      </c>
      <c r="S445" s="8">
        <v>0.06</v>
      </c>
      <c r="T445" s="9">
        <f t="shared" ref="T445:T463" si="277">SUM(R445:S445)</f>
        <v>0.06</v>
      </c>
      <c r="U445" s="8"/>
      <c r="V445" s="9"/>
      <c r="W445" s="9">
        <f t="shared" ref="W445:W463" si="278">SUM(U445:V445)</f>
        <v>0</v>
      </c>
    </row>
    <row r="446" spans="1:102" ht="18">
      <c r="A446" s="13">
        <v>3</v>
      </c>
      <c r="B446" s="5" t="s">
        <v>479</v>
      </c>
      <c r="C446" s="20">
        <v>287</v>
      </c>
      <c r="D446" s="25"/>
      <c r="E446" s="21">
        <f>SUM(C446:D446)</f>
        <v>287</v>
      </c>
      <c r="F446" s="2">
        <v>266.81</v>
      </c>
      <c r="G446" s="2">
        <v>0</v>
      </c>
      <c r="H446" s="3">
        <f t="shared" si="273"/>
        <v>266.81</v>
      </c>
      <c r="I446" s="10">
        <v>271.72000000000003</v>
      </c>
      <c r="J446" s="10"/>
      <c r="K446" s="213">
        <f t="shared" si="274"/>
        <v>271.72000000000003</v>
      </c>
      <c r="L446" s="65"/>
      <c r="M446" s="65">
        <v>0.06</v>
      </c>
      <c r="N446" s="18">
        <f t="shared" si="275"/>
        <v>0.06</v>
      </c>
      <c r="O446" s="65">
        <v>584.85</v>
      </c>
      <c r="P446" s="65"/>
      <c r="Q446" s="67">
        <f t="shared" si="276"/>
        <v>584.85</v>
      </c>
      <c r="R446" s="65">
        <v>584.85</v>
      </c>
      <c r="S446" s="8">
        <v>0</v>
      </c>
      <c r="T446" s="9">
        <f t="shared" si="277"/>
        <v>584.85</v>
      </c>
      <c r="U446" s="8">
        <v>715.44</v>
      </c>
      <c r="V446" s="8"/>
      <c r="W446" s="9">
        <f t="shared" si="278"/>
        <v>715.44</v>
      </c>
    </row>
    <row r="447" spans="1:102" ht="18">
      <c r="A447" s="13">
        <v>4</v>
      </c>
      <c r="B447" s="5" t="s">
        <v>480</v>
      </c>
      <c r="C447" s="8"/>
      <c r="D447" s="8"/>
      <c r="F447" s="2">
        <v>2000.03</v>
      </c>
      <c r="G447" s="2">
        <v>0</v>
      </c>
      <c r="H447" s="3">
        <f t="shared" si="273"/>
        <v>2000.03</v>
      </c>
      <c r="I447" s="10">
        <v>2000.03</v>
      </c>
      <c r="J447" s="10"/>
      <c r="K447" s="213">
        <f t="shared" si="274"/>
        <v>2000.03</v>
      </c>
      <c r="L447" s="65">
        <v>403.46</v>
      </c>
      <c r="M447" s="65"/>
      <c r="N447" s="18">
        <f t="shared" si="275"/>
        <v>403.46</v>
      </c>
      <c r="O447" s="65">
        <v>10800</v>
      </c>
      <c r="P447" s="65"/>
      <c r="Q447" s="67">
        <f t="shared" si="276"/>
        <v>10800</v>
      </c>
      <c r="R447" s="65">
        <v>10800</v>
      </c>
      <c r="S447" s="8">
        <v>0</v>
      </c>
      <c r="T447" s="9">
        <f t="shared" si="277"/>
        <v>10800</v>
      </c>
      <c r="U447" s="8">
        <v>9650</v>
      </c>
      <c r="V447" s="8"/>
      <c r="W447" s="9">
        <f t="shared" si="278"/>
        <v>9650</v>
      </c>
    </row>
    <row r="448" spans="1:102" ht="18">
      <c r="A448" s="13">
        <v>5</v>
      </c>
      <c r="B448" s="5" t="s">
        <v>481</v>
      </c>
      <c r="C448" s="20">
        <v>8155.03</v>
      </c>
      <c r="D448" s="20"/>
      <c r="E448" s="21">
        <f t="shared" ref="E448:E460" si="279">SUM(C448:D448)</f>
        <v>8155.03</v>
      </c>
      <c r="F448" s="2">
        <v>8438.69</v>
      </c>
      <c r="G448" s="2">
        <v>0</v>
      </c>
      <c r="H448" s="3">
        <f t="shared" si="273"/>
        <v>8438.69</v>
      </c>
      <c r="I448" s="10">
        <v>10823.49</v>
      </c>
      <c r="J448" s="10"/>
      <c r="K448" s="213">
        <f t="shared" si="274"/>
        <v>10823.49</v>
      </c>
      <c r="L448" s="65">
        <v>11500</v>
      </c>
      <c r="M448" s="65"/>
      <c r="N448" s="18">
        <f t="shared" si="275"/>
        <v>11500</v>
      </c>
      <c r="O448" s="65">
        <v>15667.72</v>
      </c>
      <c r="P448" s="65"/>
      <c r="Q448" s="67">
        <f t="shared" si="276"/>
        <v>15667.72</v>
      </c>
      <c r="R448" s="65">
        <v>15667.72</v>
      </c>
      <c r="S448" s="8">
        <v>0</v>
      </c>
      <c r="T448" s="9">
        <f t="shared" si="277"/>
        <v>15667.72</v>
      </c>
      <c r="U448" s="8">
        <v>17832.16</v>
      </c>
      <c r="V448" s="8"/>
      <c r="W448" s="9">
        <f t="shared" si="278"/>
        <v>17832.16</v>
      </c>
    </row>
    <row r="449" spans="1:102" ht="18">
      <c r="A449" s="13">
        <v>6</v>
      </c>
      <c r="B449" s="5" t="s">
        <v>482</v>
      </c>
      <c r="C449" s="20">
        <v>1720.42</v>
      </c>
      <c r="D449" s="20"/>
      <c r="E449" s="21">
        <f t="shared" si="279"/>
        <v>1720.42</v>
      </c>
      <c r="F449" s="2">
        <v>800.01</v>
      </c>
      <c r="G449" s="2">
        <v>0</v>
      </c>
      <c r="H449" s="3">
        <f t="shared" si="273"/>
        <v>800.01</v>
      </c>
      <c r="I449" s="10">
        <v>2796.41</v>
      </c>
      <c r="J449" s="10"/>
      <c r="K449" s="213">
        <f t="shared" si="274"/>
        <v>2796.41</v>
      </c>
      <c r="L449" s="65">
        <v>14875.86</v>
      </c>
      <c r="M449" s="65"/>
      <c r="N449" s="18">
        <f t="shared" si="275"/>
        <v>14875.86</v>
      </c>
      <c r="O449" s="65">
        <v>987.01</v>
      </c>
      <c r="P449" s="65"/>
      <c r="Q449" s="67">
        <f t="shared" si="276"/>
        <v>987.01</v>
      </c>
      <c r="R449" s="65">
        <v>987.01</v>
      </c>
      <c r="S449" s="8">
        <v>0</v>
      </c>
      <c r="T449" s="9">
        <f t="shared" si="277"/>
        <v>987.01</v>
      </c>
      <c r="U449" s="8">
        <v>2433.29</v>
      </c>
      <c r="V449" s="8"/>
      <c r="W449" s="9">
        <f t="shared" si="278"/>
        <v>2433.29</v>
      </c>
    </row>
    <row r="450" spans="1:102" ht="18">
      <c r="A450" s="13">
        <v>7</v>
      </c>
      <c r="B450" s="5" t="s">
        <v>483</v>
      </c>
      <c r="C450" s="20">
        <v>4608.45</v>
      </c>
      <c r="D450" s="20">
        <v>50.01</v>
      </c>
      <c r="E450" s="21">
        <f t="shared" si="279"/>
        <v>4658.46</v>
      </c>
      <c r="F450" s="2">
        <v>2184.64</v>
      </c>
      <c r="G450" s="2">
        <v>0.02</v>
      </c>
      <c r="H450" s="3">
        <f t="shared" si="273"/>
        <v>2184.66</v>
      </c>
      <c r="I450" s="10">
        <v>3051.05</v>
      </c>
      <c r="J450" s="10">
        <v>0.02</v>
      </c>
      <c r="K450" s="213">
        <f t="shared" si="274"/>
        <v>3051.07</v>
      </c>
      <c r="L450" s="65">
        <v>4500.01</v>
      </c>
      <c r="M450" s="65"/>
      <c r="N450" s="18">
        <f t="shared" si="275"/>
        <v>4500.01</v>
      </c>
      <c r="O450" s="65">
        <v>6107.33</v>
      </c>
      <c r="P450" s="65"/>
      <c r="Q450" s="67">
        <f t="shared" si="276"/>
        <v>6107.33</v>
      </c>
      <c r="R450" s="65">
        <v>6107.33</v>
      </c>
      <c r="S450" s="8">
        <v>0</v>
      </c>
      <c r="T450" s="9">
        <f t="shared" si="277"/>
        <v>6107.33</v>
      </c>
      <c r="U450" s="8">
        <v>3886.02</v>
      </c>
      <c r="V450" s="8">
        <v>0.01</v>
      </c>
      <c r="W450" s="9">
        <f t="shared" si="278"/>
        <v>3886.03</v>
      </c>
    </row>
    <row r="451" spans="1:102" ht="18">
      <c r="A451" s="13">
        <v>8</v>
      </c>
      <c r="B451" s="5" t="s">
        <v>484</v>
      </c>
      <c r="C451" s="20">
        <v>23.63</v>
      </c>
      <c r="D451" s="20"/>
      <c r="E451" s="21">
        <f t="shared" si="279"/>
        <v>23.63</v>
      </c>
      <c r="F451" s="2">
        <v>19.37</v>
      </c>
      <c r="G451" s="2">
        <v>0</v>
      </c>
      <c r="H451" s="3">
        <f t="shared" si="273"/>
        <v>19.37</v>
      </c>
      <c r="I451" s="10">
        <v>43.51</v>
      </c>
      <c r="J451" s="10"/>
      <c r="K451" s="213">
        <f t="shared" si="274"/>
        <v>43.51</v>
      </c>
      <c r="L451" s="65">
        <v>8069.7</v>
      </c>
      <c r="M451" s="65"/>
      <c r="N451" s="18">
        <f t="shared" si="275"/>
        <v>8069.7</v>
      </c>
      <c r="O451" s="65">
        <v>67.45</v>
      </c>
      <c r="P451" s="65"/>
      <c r="Q451" s="67">
        <f t="shared" si="276"/>
        <v>67.45</v>
      </c>
      <c r="R451" s="65">
        <v>67.45</v>
      </c>
      <c r="S451" s="8">
        <v>0</v>
      </c>
      <c r="T451" s="9">
        <f t="shared" si="277"/>
        <v>67.45</v>
      </c>
      <c r="U451" s="8">
        <v>72.25</v>
      </c>
      <c r="V451" s="8"/>
      <c r="W451" s="9">
        <f t="shared" si="278"/>
        <v>72.25</v>
      </c>
    </row>
    <row r="452" spans="1:102" s="24" customFormat="1" ht="18">
      <c r="A452" s="13">
        <v>9</v>
      </c>
      <c r="B452" s="5" t="s">
        <v>485</v>
      </c>
      <c r="C452" s="20">
        <v>276.74</v>
      </c>
      <c r="D452" s="20"/>
      <c r="E452" s="21">
        <f t="shared" si="279"/>
        <v>276.74</v>
      </c>
      <c r="F452" s="2">
        <v>282.44</v>
      </c>
      <c r="G452" s="2">
        <v>0</v>
      </c>
      <c r="H452" s="3">
        <f t="shared" si="273"/>
        <v>282.44</v>
      </c>
      <c r="I452" s="10">
        <v>304.69</v>
      </c>
      <c r="J452" s="18"/>
      <c r="K452" s="213">
        <f t="shared" si="274"/>
        <v>304.69</v>
      </c>
      <c r="L452" s="65">
        <v>54.22</v>
      </c>
      <c r="M452" s="65"/>
      <c r="N452" s="18">
        <f t="shared" si="275"/>
        <v>54.22</v>
      </c>
      <c r="O452" s="65">
        <v>655.15</v>
      </c>
      <c r="P452" s="65"/>
      <c r="Q452" s="67">
        <f t="shared" si="276"/>
        <v>655.15</v>
      </c>
      <c r="R452" s="65">
        <v>655.15</v>
      </c>
      <c r="S452" s="8">
        <v>0</v>
      </c>
      <c r="T452" s="9">
        <f t="shared" si="277"/>
        <v>655.15</v>
      </c>
      <c r="U452" s="8">
        <v>605.16</v>
      </c>
      <c r="V452" s="8"/>
      <c r="W452" s="9">
        <f t="shared" si="278"/>
        <v>605.16</v>
      </c>
      <c r="X452" s="258"/>
      <c r="Y452" s="258"/>
      <c r="Z452" s="258"/>
      <c r="AA452" s="258"/>
      <c r="AB452" s="258"/>
      <c r="AC452" s="258"/>
      <c r="AD452" s="258"/>
      <c r="AE452" s="258"/>
      <c r="AF452" s="258"/>
      <c r="AG452" s="258"/>
      <c r="AH452" s="258"/>
      <c r="AI452" s="258"/>
      <c r="AJ452" s="258"/>
      <c r="AK452" s="258"/>
      <c r="AL452" s="258"/>
      <c r="AM452" s="258"/>
      <c r="AN452" s="258"/>
      <c r="AO452" s="258"/>
      <c r="AP452" s="258"/>
      <c r="AQ452" s="258"/>
      <c r="AR452" s="258"/>
      <c r="AS452" s="258"/>
      <c r="AT452" s="258"/>
      <c r="AU452" s="258"/>
      <c r="AV452" s="258"/>
      <c r="AW452" s="258"/>
      <c r="AX452" s="258"/>
      <c r="AY452" s="258"/>
      <c r="AZ452" s="258"/>
      <c r="BA452" s="258"/>
      <c r="BB452" s="258"/>
      <c r="BC452" s="258"/>
      <c r="BD452" s="258"/>
      <c r="BE452" s="258"/>
      <c r="BF452" s="258"/>
      <c r="BG452" s="258"/>
      <c r="BH452" s="258"/>
      <c r="BI452" s="258"/>
      <c r="BJ452" s="258"/>
      <c r="BK452" s="258"/>
      <c r="BL452" s="258"/>
      <c r="BM452" s="258"/>
      <c r="BN452" s="258"/>
      <c r="BO452" s="258"/>
      <c r="BP452" s="258"/>
      <c r="BQ452" s="258"/>
      <c r="BR452" s="258"/>
      <c r="BS452" s="258"/>
      <c r="BT452" s="258"/>
      <c r="BU452" s="258"/>
      <c r="BV452" s="258"/>
      <c r="BW452" s="258"/>
      <c r="BX452" s="258"/>
      <c r="BY452" s="258"/>
      <c r="BZ452" s="258"/>
      <c r="CA452" s="258"/>
      <c r="CB452" s="258"/>
      <c r="CC452" s="258"/>
      <c r="CD452" s="258"/>
      <c r="CE452" s="258"/>
      <c r="CF452" s="258"/>
      <c r="CG452" s="258"/>
      <c r="CH452" s="258"/>
      <c r="CI452" s="258"/>
      <c r="CJ452" s="258"/>
      <c r="CK452" s="258"/>
      <c r="CL452" s="258"/>
      <c r="CM452" s="258"/>
      <c r="CN452" s="258"/>
      <c r="CO452" s="258"/>
      <c r="CP452" s="258"/>
      <c r="CQ452" s="258"/>
      <c r="CR452" s="258"/>
      <c r="CS452" s="258"/>
      <c r="CT452" s="258"/>
      <c r="CU452" s="258"/>
      <c r="CV452" s="258"/>
      <c r="CW452" s="258"/>
      <c r="CX452" s="258"/>
    </row>
    <row r="453" spans="1:102" ht="18">
      <c r="A453" s="13">
        <v>10</v>
      </c>
      <c r="B453" s="5" t="s">
        <v>486</v>
      </c>
      <c r="C453" s="20">
        <v>87.68</v>
      </c>
      <c r="D453" s="20"/>
      <c r="E453" s="21">
        <f t="shared" si="279"/>
        <v>87.68</v>
      </c>
      <c r="F453" s="2">
        <v>120.35</v>
      </c>
      <c r="G453" s="2">
        <v>0</v>
      </c>
      <c r="H453" s="3">
        <f t="shared" si="273"/>
        <v>120.35</v>
      </c>
      <c r="I453" s="10">
        <v>141.41</v>
      </c>
      <c r="J453" s="10"/>
      <c r="K453" s="213">
        <f t="shared" si="274"/>
        <v>141.41</v>
      </c>
      <c r="L453" s="65">
        <v>433.01</v>
      </c>
      <c r="M453" s="65"/>
      <c r="N453" s="18">
        <f t="shared" si="275"/>
        <v>433.01</v>
      </c>
      <c r="O453" s="65">
        <v>180.46</v>
      </c>
      <c r="P453" s="65"/>
      <c r="Q453" s="67">
        <f t="shared" si="276"/>
        <v>180.46</v>
      </c>
      <c r="R453" s="65">
        <v>180.46</v>
      </c>
      <c r="S453" s="8">
        <v>0</v>
      </c>
      <c r="T453" s="9">
        <f t="shared" si="277"/>
        <v>180.46</v>
      </c>
      <c r="U453" s="8">
        <v>175.36</v>
      </c>
      <c r="V453" s="8"/>
      <c r="W453" s="9">
        <f t="shared" si="278"/>
        <v>175.36</v>
      </c>
    </row>
    <row r="454" spans="1:102" ht="18">
      <c r="A454" s="13">
        <v>11</v>
      </c>
      <c r="B454" s="142" t="s">
        <v>487</v>
      </c>
      <c r="C454" s="20">
        <v>1555.31</v>
      </c>
      <c r="D454" s="20"/>
      <c r="E454" s="21">
        <f t="shared" si="279"/>
        <v>1555.31</v>
      </c>
      <c r="F454" s="2">
        <v>1740.31</v>
      </c>
      <c r="G454" s="2">
        <v>0</v>
      </c>
      <c r="H454" s="3">
        <f t="shared" si="273"/>
        <v>1740.31</v>
      </c>
      <c r="I454" s="10">
        <v>1990.31</v>
      </c>
      <c r="J454" s="10"/>
      <c r="K454" s="213">
        <f t="shared" si="274"/>
        <v>1990.31</v>
      </c>
      <c r="L454" s="65">
        <v>160.16</v>
      </c>
      <c r="M454" s="65"/>
      <c r="N454" s="18">
        <f t="shared" si="275"/>
        <v>160.16</v>
      </c>
      <c r="O454" s="65"/>
      <c r="P454" s="65"/>
      <c r="Q454" s="67">
        <f t="shared" si="276"/>
        <v>0</v>
      </c>
      <c r="R454" s="65">
        <v>0</v>
      </c>
      <c r="S454" s="8">
        <v>0</v>
      </c>
      <c r="T454" s="9">
        <f t="shared" si="277"/>
        <v>0</v>
      </c>
      <c r="U454" s="8"/>
      <c r="V454" s="8"/>
      <c r="W454" s="9">
        <f t="shared" si="278"/>
        <v>0</v>
      </c>
    </row>
    <row r="455" spans="1:102" ht="18">
      <c r="A455" s="13">
        <v>12</v>
      </c>
      <c r="B455" s="5" t="s">
        <v>488</v>
      </c>
      <c r="C455" s="20">
        <v>432.05</v>
      </c>
      <c r="D455" s="20">
        <v>148.04</v>
      </c>
      <c r="E455" s="21">
        <f t="shared" si="279"/>
        <v>580.09</v>
      </c>
      <c r="F455" s="2">
        <v>1200</v>
      </c>
      <c r="G455" s="2">
        <v>2000</v>
      </c>
      <c r="H455" s="3">
        <f t="shared" si="273"/>
        <v>3200</v>
      </c>
      <c r="I455" s="10">
        <v>2488</v>
      </c>
      <c r="J455" s="10">
        <v>3700</v>
      </c>
      <c r="K455" s="213">
        <f t="shared" si="274"/>
        <v>6188</v>
      </c>
      <c r="L455" s="65">
        <v>4965.3999999999996</v>
      </c>
      <c r="M455" s="65">
        <v>3616.3</v>
      </c>
      <c r="N455" s="18">
        <f t="shared" si="275"/>
        <v>8581.7000000000007</v>
      </c>
      <c r="O455" s="65">
        <v>5007.03</v>
      </c>
      <c r="P455" s="65">
        <v>5195</v>
      </c>
      <c r="Q455" s="67">
        <f t="shared" si="276"/>
        <v>10202.029999999999</v>
      </c>
      <c r="R455" s="65">
        <v>5007.03</v>
      </c>
      <c r="S455" s="8">
        <v>5195</v>
      </c>
      <c r="T455" s="9">
        <f t="shared" si="277"/>
        <v>10202.029999999999</v>
      </c>
      <c r="U455" s="8">
        <v>0.06</v>
      </c>
      <c r="V455" s="8">
        <v>0.06</v>
      </c>
      <c r="W455" s="9">
        <f t="shared" si="278"/>
        <v>0.12</v>
      </c>
    </row>
    <row r="456" spans="1:102" ht="18">
      <c r="A456" s="13">
        <v>13</v>
      </c>
      <c r="B456" s="5" t="s">
        <v>489</v>
      </c>
      <c r="C456" s="20">
        <v>301.35000000000002</v>
      </c>
      <c r="D456" s="20"/>
      <c r="E456" s="21">
        <f t="shared" si="279"/>
        <v>301.35000000000002</v>
      </c>
      <c r="F456" s="2">
        <v>1000.03</v>
      </c>
      <c r="G456" s="2">
        <v>0</v>
      </c>
      <c r="H456" s="3">
        <f t="shared" si="273"/>
        <v>1000.03</v>
      </c>
      <c r="I456" s="10">
        <v>1000.03</v>
      </c>
      <c r="J456" s="10"/>
      <c r="K456" s="213">
        <f t="shared" si="274"/>
        <v>1000.03</v>
      </c>
      <c r="L456" s="65">
        <v>2900</v>
      </c>
      <c r="M456" s="65"/>
      <c r="N456" s="18">
        <f t="shared" si="275"/>
        <v>2900</v>
      </c>
      <c r="O456" s="65">
        <v>2100</v>
      </c>
      <c r="P456" s="65"/>
      <c r="Q456" s="67">
        <f t="shared" si="276"/>
        <v>2100</v>
      </c>
      <c r="R456" s="65">
        <v>2100</v>
      </c>
      <c r="S456" s="8">
        <v>0</v>
      </c>
      <c r="T456" s="9">
        <f t="shared" si="277"/>
        <v>2100</v>
      </c>
      <c r="U456" s="8">
        <v>500.03</v>
      </c>
      <c r="V456" s="8"/>
      <c r="W456" s="9">
        <f t="shared" si="278"/>
        <v>500.03</v>
      </c>
    </row>
    <row r="457" spans="1:102" ht="18">
      <c r="A457" s="13">
        <v>14</v>
      </c>
      <c r="B457" s="5" t="s">
        <v>490</v>
      </c>
      <c r="C457" s="20">
        <v>2452.6999999999998</v>
      </c>
      <c r="D457" s="20"/>
      <c r="E457" s="21">
        <f t="shared" si="279"/>
        <v>2452.6999999999998</v>
      </c>
      <c r="F457" s="2">
        <v>336.95</v>
      </c>
      <c r="G457" s="2">
        <v>0</v>
      </c>
      <c r="H457" s="3">
        <f t="shared" si="273"/>
        <v>336.95</v>
      </c>
      <c r="I457" s="10">
        <v>390.49</v>
      </c>
      <c r="J457" s="10"/>
      <c r="K457" s="213">
        <f t="shared" si="274"/>
        <v>390.49</v>
      </c>
      <c r="L457" s="65">
        <v>460.4</v>
      </c>
      <c r="M457" s="65"/>
      <c r="N457" s="18">
        <f t="shared" si="275"/>
        <v>460.4</v>
      </c>
      <c r="O457" s="65">
        <v>462.42</v>
      </c>
      <c r="P457" s="65"/>
      <c r="Q457" s="67">
        <f t="shared" si="276"/>
        <v>462.42</v>
      </c>
      <c r="R457" s="65">
        <v>462.42</v>
      </c>
      <c r="S457" s="8">
        <v>0</v>
      </c>
      <c r="T457" s="9">
        <f t="shared" si="277"/>
        <v>462.42</v>
      </c>
      <c r="U457" s="8">
        <v>414.22</v>
      </c>
      <c r="V457" s="8"/>
      <c r="W457" s="9">
        <f t="shared" si="278"/>
        <v>414.22</v>
      </c>
    </row>
    <row r="458" spans="1:102" ht="18">
      <c r="A458" s="13">
        <v>15</v>
      </c>
      <c r="B458" s="5" t="s">
        <v>491</v>
      </c>
      <c r="C458" s="20">
        <v>15</v>
      </c>
      <c r="D458" s="20"/>
      <c r="E458" s="21">
        <f t="shared" si="279"/>
        <v>15</v>
      </c>
      <c r="F458" s="2">
        <v>3203.57</v>
      </c>
      <c r="G458" s="2">
        <v>0</v>
      </c>
      <c r="H458" s="3">
        <f t="shared" si="273"/>
        <v>3203.57</v>
      </c>
      <c r="I458" s="10">
        <v>3533.26</v>
      </c>
      <c r="J458" s="10"/>
      <c r="K458" s="213">
        <f t="shared" si="274"/>
        <v>3533.26</v>
      </c>
      <c r="L458" s="65">
        <v>5093.01</v>
      </c>
      <c r="M458" s="65"/>
      <c r="N458" s="18">
        <f t="shared" si="275"/>
        <v>5093.01</v>
      </c>
      <c r="O458" s="65">
        <v>6540.06</v>
      </c>
      <c r="P458" s="65"/>
      <c r="Q458" s="67">
        <f t="shared" si="276"/>
        <v>6540.06</v>
      </c>
      <c r="R458" s="65">
        <v>6540.06</v>
      </c>
      <c r="S458" s="8">
        <v>0</v>
      </c>
      <c r="T458" s="9">
        <f t="shared" si="277"/>
        <v>6540.06</v>
      </c>
      <c r="U458" s="8">
        <v>7573.61</v>
      </c>
      <c r="V458" s="8"/>
      <c r="W458" s="9">
        <f t="shared" si="278"/>
        <v>7573.61</v>
      </c>
    </row>
    <row r="459" spans="1:102" ht="18">
      <c r="A459" s="13">
        <v>16</v>
      </c>
      <c r="B459" s="5" t="s">
        <v>492</v>
      </c>
      <c r="C459" s="20">
        <v>1293.97</v>
      </c>
      <c r="D459" s="20"/>
      <c r="E459" s="21">
        <f t="shared" si="279"/>
        <v>1293.97</v>
      </c>
      <c r="F459" s="2">
        <v>15</v>
      </c>
      <c r="G459" s="2">
        <v>0</v>
      </c>
      <c r="H459" s="3">
        <f t="shared" si="273"/>
        <v>15</v>
      </c>
      <c r="I459" s="10">
        <v>15</v>
      </c>
      <c r="J459" s="10"/>
      <c r="K459" s="213">
        <f t="shared" si="274"/>
        <v>15</v>
      </c>
      <c r="L459" s="65">
        <v>20</v>
      </c>
      <c r="M459" s="65"/>
      <c r="N459" s="18">
        <f t="shared" si="275"/>
        <v>20</v>
      </c>
      <c r="O459" s="65">
        <v>25</v>
      </c>
      <c r="P459" s="65"/>
      <c r="Q459" s="67">
        <f t="shared" si="276"/>
        <v>25</v>
      </c>
      <c r="R459" s="65">
        <v>25</v>
      </c>
      <c r="S459" s="8">
        <v>0</v>
      </c>
      <c r="T459" s="9">
        <f t="shared" si="277"/>
        <v>25</v>
      </c>
      <c r="U459" s="8">
        <v>40</v>
      </c>
      <c r="V459" s="8"/>
      <c r="W459" s="9">
        <f t="shared" si="278"/>
        <v>40</v>
      </c>
    </row>
    <row r="460" spans="1:102" ht="18">
      <c r="A460" s="13">
        <v>17</v>
      </c>
      <c r="B460" s="5" t="s">
        <v>493</v>
      </c>
      <c r="C460" s="20">
        <v>96.22</v>
      </c>
      <c r="D460" s="20"/>
      <c r="E460" s="21">
        <f t="shared" si="279"/>
        <v>96.22</v>
      </c>
      <c r="F460" s="2">
        <v>1460.76</v>
      </c>
      <c r="G460" s="2">
        <v>0</v>
      </c>
      <c r="H460" s="3">
        <f t="shared" si="273"/>
        <v>1460.76</v>
      </c>
      <c r="I460" s="10">
        <v>1516.66</v>
      </c>
      <c r="J460" s="10"/>
      <c r="K460" s="213">
        <f t="shared" si="274"/>
        <v>1516.66</v>
      </c>
      <c r="L460" s="65">
        <v>2094.9699999999998</v>
      </c>
      <c r="M460" s="65"/>
      <c r="N460" s="18">
        <f t="shared" si="275"/>
        <v>2094.9699999999998</v>
      </c>
      <c r="O460" s="65">
        <v>2384.71</v>
      </c>
      <c r="P460" s="65"/>
      <c r="Q460" s="67">
        <f t="shared" si="276"/>
        <v>2384.71</v>
      </c>
      <c r="R460" s="65">
        <v>2384.71</v>
      </c>
      <c r="S460" s="8">
        <v>0</v>
      </c>
      <c r="T460" s="9">
        <f t="shared" si="277"/>
        <v>2384.71</v>
      </c>
      <c r="U460" s="8">
        <v>2635.71</v>
      </c>
      <c r="V460" s="8"/>
      <c r="W460" s="9">
        <f t="shared" si="278"/>
        <v>2635.71</v>
      </c>
    </row>
    <row r="461" spans="1:102" ht="18">
      <c r="A461" s="13">
        <v>18</v>
      </c>
      <c r="B461" s="5" t="s">
        <v>2018</v>
      </c>
      <c r="C461" s="20"/>
      <c r="D461" s="20"/>
      <c r="E461" s="21"/>
      <c r="F461" s="2"/>
      <c r="G461" s="2"/>
      <c r="H461" s="3"/>
      <c r="I461" s="10"/>
      <c r="J461" s="10"/>
      <c r="L461" s="65">
        <v>3730.31</v>
      </c>
      <c r="M461" s="65"/>
      <c r="N461" s="18">
        <f t="shared" si="275"/>
        <v>3730.31</v>
      </c>
      <c r="O461" s="65">
        <v>3280.31</v>
      </c>
      <c r="P461" s="65"/>
      <c r="Q461" s="67">
        <f t="shared" si="276"/>
        <v>3280.31</v>
      </c>
      <c r="R461" s="65">
        <v>3280.31</v>
      </c>
      <c r="S461" s="8">
        <v>0</v>
      </c>
      <c r="T461" s="9">
        <f t="shared" si="277"/>
        <v>3280.31</v>
      </c>
      <c r="U461" s="8">
        <v>3930.31</v>
      </c>
      <c r="V461" s="8"/>
      <c r="W461" s="9">
        <f t="shared" si="278"/>
        <v>3930.31</v>
      </c>
    </row>
    <row r="462" spans="1:102" ht="18">
      <c r="A462" s="13">
        <v>19</v>
      </c>
      <c r="B462" s="5" t="s">
        <v>494</v>
      </c>
      <c r="C462" s="8"/>
      <c r="D462" s="8"/>
      <c r="F462" s="2">
        <v>119.2</v>
      </c>
      <c r="G462" s="2">
        <v>0</v>
      </c>
      <c r="H462" s="3">
        <f t="shared" si="273"/>
        <v>119.2</v>
      </c>
      <c r="I462" s="10">
        <v>153.01</v>
      </c>
      <c r="J462" s="10"/>
      <c r="K462" s="213">
        <f t="shared" si="274"/>
        <v>153.01</v>
      </c>
      <c r="L462" s="65">
        <v>187.68</v>
      </c>
      <c r="M462" s="65"/>
      <c r="N462" s="18">
        <f t="shared" si="275"/>
        <v>187.68</v>
      </c>
      <c r="O462" s="65">
        <v>197.03</v>
      </c>
      <c r="P462" s="65"/>
      <c r="Q462" s="67">
        <f t="shared" si="276"/>
        <v>197.03</v>
      </c>
      <c r="R462" s="65">
        <v>197.03</v>
      </c>
      <c r="S462" s="8">
        <v>0</v>
      </c>
      <c r="T462" s="9">
        <f t="shared" si="277"/>
        <v>197.03</v>
      </c>
      <c r="U462" s="8">
        <v>220.01</v>
      </c>
      <c r="V462" s="8"/>
      <c r="W462" s="9">
        <f t="shared" si="278"/>
        <v>220.01</v>
      </c>
    </row>
    <row r="463" spans="1:102" ht="18">
      <c r="A463" s="13">
        <v>20</v>
      </c>
      <c r="B463" s="5" t="s">
        <v>2214</v>
      </c>
      <c r="C463" s="8"/>
      <c r="D463" s="8"/>
      <c r="F463" s="2"/>
      <c r="G463" s="2"/>
      <c r="H463" s="3"/>
      <c r="I463" s="59"/>
      <c r="J463" s="59"/>
      <c r="L463" s="65"/>
      <c r="M463" s="65"/>
      <c r="O463" s="65">
        <v>273.76</v>
      </c>
      <c r="P463" s="65"/>
      <c r="Q463" s="67">
        <f t="shared" si="276"/>
        <v>273.76</v>
      </c>
      <c r="R463" s="65">
        <v>273.76</v>
      </c>
      <c r="S463" s="8">
        <v>0</v>
      </c>
      <c r="T463" s="9">
        <f t="shared" si="277"/>
        <v>273.76</v>
      </c>
      <c r="U463" s="8">
        <v>315.62</v>
      </c>
      <c r="V463" s="8"/>
      <c r="W463" s="9">
        <f t="shared" si="278"/>
        <v>315.62</v>
      </c>
    </row>
    <row r="464" spans="1:102" s="149" customFormat="1" ht="18">
      <c r="A464" s="144"/>
      <c r="B464" s="145" t="s">
        <v>40</v>
      </c>
      <c r="C464" s="146">
        <f t="shared" ref="C464:K464" si="280">SUM(C444:C462)</f>
        <v>22749.530000000002</v>
      </c>
      <c r="D464" s="146">
        <f t="shared" si="280"/>
        <v>198.04999999999998</v>
      </c>
      <c r="E464" s="146">
        <f t="shared" si="280"/>
        <v>22947.58</v>
      </c>
      <c r="F464" s="167">
        <f t="shared" si="280"/>
        <v>24929.260000000002</v>
      </c>
      <c r="G464" s="167">
        <f t="shared" si="280"/>
        <v>2000.08</v>
      </c>
      <c r="H464" s="168">
        <f t="shared" si="280"/>
        <v>26929.34</v>
      </c>
      <c r="I464" s="168">
        <f t="shared" si="280"/>
        <v>32576.679999999993</v>
      </c>
      <c r="J464" s="168">
        <f t="shared" si="280"/>
        <v>3700.08</v>
      </c>
      <c r="K464" s="168">
        <f t="shared" si="280"/>
        <v>36276.76</v>
      </c>
      <c r="L464" s="147">
        <f t="shared" ref="L464:N464" si="281">SUM(L444:L462)</f>
        <v>62494.80000000001</v>
      </c>
      <c r="M464" s="147">
        <f t="shared" si="281"/>
        <v>3616.36</v>
      </c>
      <c r="N464" s="153">
        <f t="shared" si="281"/>
        <v>66111.16</v>
      </c>
      <c r="O464" s="147">
        <f t="shared" ref="O464:W464" si="282">SUM(O444:O463)</f>
        <v>58367.149999999987</v>
      </c>
      <c r="P464" s="147">
        <f t="shared" si="282"/>
        <v>5195.0600000000004</v>
      </c>
      <c r="Q464" s="147">
        <f t="shared" si="282"/>
        <v>63562.209999999985</v>
      </c>
      <c r="R464" s="147">
        <f t="shared" si="282"/>
        <v>58367.149999999987</v>
      </c>
      <c r="S464" s="148">
        <f t="shared" si="282"/>
        <v>5195.0600000000004</v>
      </c>
      <c r="T464" s="148">
        <f t="shared" si="282"/>
        <v>63562.209999999985</v>
      </c>
      <c r="U464" s="148">
        <f t="shared" si="282"/>
        <v>54260.26</v>
      </c>
      <c r="V464" s="148">
        <f t="shared" si="282"/>
        <v>6.9999999999999993E-2</v>
      </c>
      <c r="W464" s="148">
        <f t="shared" si="282"/>
        <v>54260.330000000009</v>
      </c>
      <c r="X464" s="255"/>
      <c r="Y464" s="255"/>
      <c r="Z464" s="255"/>
      <c r="AA464" s="255"/>
      <c r="AB464" s="255"/>
      <c r="AC464" s="255"/>
      <c r="AD464" s="255"/>
      <c r="AE464" s="255"/>
      <c r="AF464" s="255"/>
      <c r="AG464" s="255"/>
      <c r="AH464" s="255"/>
      <c r="AI464" s="255"/>
      <c r="AJ464" s="255"/>
      <c r="AK464" s="255"/>
      <c r="AL464" s="255"/>
      <c r="AM464" s="255"/>
      <c r="AN464" s="255"/>
      <c r="AO464" s="255"/>
      <c r="AP464" s="255"/>
      <c r="AQ464" s="255"/>
      <c r="AR464" s="255"/>
      <c r="AS464" s="255"/>
      <c r="AT464" s="255"/>
      <c r="AU464" s="255"/>
      <c r="AV464" s="255"/>
      <c r="AW464" s="255"/>
      <c r="AX464" s="255"/>
      <c r="AY464" s="255"/>
      <c r="AZ464" s="255"/>
      <c r="BA464" s="255"/>
      <c r="BB464" s="255"/>
      <c r="BC464" s="255"/>
      <c r="BD464" s="255"/>
      <c r="BE464" s="255"/>
      <c r="BF464" s="255"/>
      <c r="BG464" s="255"/>
      <c r="BH464" s="255"/>
      <c r="BI464" s="255"/>
      <c r="BJ464" s="255"/>
      <c r="BK464" s="255"/>
      <c r="BL464" s="255"/>
      <c r="BM464" s="255"/>
      <c r="BN464" s="255"/>
      <c r="BO464" s="255"/>
      <c r="BP464" s="255"/>
      <c r="BQ464" s="255"/>
      <c r="BR464" s="255"/>
      <c r="BS464" s="255"/>
      <c r="BT464" s="255"/>
      <c r="BU464" s="255"/>
      <c r="BV464" s="255"/>
      <c r="BW464" s="255"/>
      <c r="BX464" s="255"/>
      <c r="BY464" s="255"/>
      <c r="BZ464" s="255"/>
      <c r="CA464" s="255"/>
      <c r="CB464" s="255"/>
      <c r="CC464" s="255"/>
      <c r="CD464" s="255"/>
      <c r="CE464" s="255"/>
      <c r="CF464" s="255"/>
      <c r="CG464" s="255"/>
      <c r="CH464" s="255"/>
      <c r="CI464" s="255"/>
      <c r="CJ464" s="255"/>
      <c r="CK464" s="255"/>
      <c r="CL464" s="255"/>
      <c r="CM464" s="255"/>
      <c r="CN464" s="255"/>
      <c r="CO464" s="255"/>
      <c r="CP464" s="255"/>
      <c r="CQ464" s="255"/>
      <c r="CR464" s="255"/>
      <c r="CS464" s="255"/>
      <c r="CT464" s="255"/>
      <c r="CU464" s="255"/>
      <c r="CV464" s="255"/>
      <c r="CW464" s="255"/>
      <c r="CX464" s="255"/>
    </row>
    <row r="465" spans="1:102" s="24" customFormat="1" ht="18">
      <c r="A465" s="17">
        <v>12</v>
      </c>
      <c r="B465" s="7" t="s">
        <v>495</v>
      </c>
      <c r="C465" s="9"/>
      <c r="D465" s="9"/>
      <c r="E465" s="9"/>
      <c r="F465" s="6"/>
      <c r="G465" s="6"/>
      <c r="H465" s="3"/>
      <c r="I465" s="18"/>
      <c r="J465" s="18"/>
      <c r="K465" s="213"/>
      <c r="L465" s="67"/>
      <c r="M465" s="67"/>
      <c r="N465" s="18"/>
      <c r="O465" s="67"/>
      <c r="P465" s="67"/>
      <c r="Q465" s="18"/>
      <c r="R465" s="67"/>
      <c r="S465" s="9"/>
      <c r="T465" s="107"/>
      <c r="U465" s="9"/>
      <c r="V465" s="9"/>
      <c r="W465" s="107"/>
      <c r="X465" s="258"/>
      <c r="Y465" s="258"/>
      <c r="Z465" s="258"/>
      <c r="AA465" s="258"/>
      <c r="AB465" s="258"/>
      <c r="AC465" s="258"/>
      <c r="AD465" s="258"/>
      <c r="AE465" s="258"/>
      <c r="AF465" s="258"/>
      <c r="AG465" s="258"/>
      <c r="AH465" s="258"/>
      <c r="AI465" s="258"/>
      <c r="AJ465" s="258"/>
      <c r="AK465" s="258"/>
      <c r="AL465" s="258"/>
      <c r="AM465" s="258"/>
      <c r="AN465" s="258"/>
      <c r="AO465" s="258"/>
      <c r="AP465" s="258"/>
      <c r="AQ465" s="258"/>
      <c r="AR465" s="258"/>
      <c r="AS465" s="258"/>
      <c r="AT465" s="258"/>
      <c r="AU465" s="258"/>
      <c r="AV465" s="258"/>
      <c r="AW465" s="258"/>
      <c r="AX465" s="258"/>
      <c r="AY465" s="258"/>
      <c r="AZ465" s="258"/>
      <c r="BA465" s="258"/>
      <c r="BB465" s="258"/>
      <c r="BC465" s="258"/>
      <c r="BD465" s="258"/>
      <c r="BE465" s="258"/>
      <c r="BF465" s="258"/>
      <c r="BG465" s="258"/>
      <c r="BH465" s="258"/>
      <c r="BI465" s="258"/>
      <c r="BJ465" s="258"/>
      <c r="BK465" s="258"/>
      <c r="BL465" s="258"/>
      <c r="BM465" s="258"/>
      <c r="BN465" s="258"/>
      <c r="BO465" s="258"/>
      <c r="BP465" s="258"/>
      <c r="BQ465" s="258"/>
      <c r="BR465" s="258"/>
      <c r="BS465" s="258"/>
      <c r="BT465" s="258"/>
      <c r="BU465" s="258"/>
      <c r="BV465" s="258"/>
      <c r="BW465" s="258"/>
      <c r="BX465" s="258"/>
      <c r="BY465" s="258"/>
      <c r="BZ465" s="258"/>
      <c r="CA465" s="258"/>
      <c r="CB465" s="258"/>
      <c r="CC465" s="258"/>
      <c r="CD465" s="258"/>
      <c r="CE465" s="258"/>
      <c r="CF465" s="258"/>
      <c r="CG465" s="258"/>
      <c r="CH465" s="258"/>
      <c r="CI465" s="258"/>
      <c r="CJ465" s="258"/>
      <c r="CK465" s="258"/>
      <c r="CL465" s="258"/>
      <c r="CM465" s="258"/>
      <c r="CN465" s="258"/>
      <c r="CO465" s="258"/>
      <c r="CP465" s="258"/>
      <c r="CQ465" s="258"/>
      <c r="CR465" s="258"/>
      <c r="CS465" s="258"/>
      <c r="CT465" s="258"/>
      <c r="CU465" s="258"/>
      <c r="CV465" s="258"/>
      <c r="CW465" s="258"/>
      <c r="CX465" s="258"/>
    </row>
    <row r="466" spans="1:102" ht="18">
      <c r="A466" s="13">
        <v>1</v>
      </c>
      <c r="B466" s="5" t="s">
        <v>428</v>
      </c>
      <c r="C466" s="8"/>
      <c r="D466" s="8"/>
      <c r="F466" s="2">
        <v>0.04</v>
      </c>
      <c r="G466" s="2">
        <v>0</v>
      </c>
      <c r="H466" s="3">
        <f>SUM(F466:G466)</f>
        <v>0.04</v>
      </c>
      <c r="I466" s="10">
        <v>0.02</v>
      </c>
      <c r="J466" s="10"/>
      <c r="K466" s="213">
        <f>SUM(I466:J466)</f>
        <v>0.02</v>
      </c>
      <c r="L466" s="65">
        <v>2020.02</v>
      </c>
      <c r="M466" s="65"/>
      <c r="N466" s="18">
        <f>SUM(L466:M466)</f>
        <v>2020.02</v>
      </c>
      <c r="O466" s="65">
        <v>1010.02</v>
      </c>
      <c r="P466" s="65"/>
      <c r="Q466" s="18">
        <f>SUM(O466:P466)</f>
        <v>1010.02</v>
      </c>
      <c r="R466" s="65">
        <v>1010.02</v>
      </c>
      <c r="S466" s="8">
        <v>0</v>
      </c>
      <c r="T466" s="107">
        <f>SUM(R466:S466)</f>
        <v>1010.02</v>
      </c>
      <c r="U466" s="8">
        <v>1015.02</v>
      </c>
      <c r="V466" s="8">
        <v>0</v>
      </c>
      <c r="W466" s="107">
        <f>SUM(U466:V466)</f>
        <v>1015.02</v>
      </c>
    </row>
    <row r="467" spans="1:102" ht="18">
      <c r="A467" s="13">
        <v>2</v>
      </c>
      <c r="B467" s="5" t="s">
        <v>496</v>
      </c>
      <c r="C467" s="8"/>
      <c r="D467" s="8"/>
      <c r="F467" s="2">
        <v>0.14000000000000001</v>
      </c>
      <c r="G467" s="2">
        <v>0</v>
      </c>
      <c r="H467" s="3">
        <f>SUM(F467:G467)</f>
        <v>0.14000000000000001</v>
      </c>
      <c r="I467" s="10">
        <v>0.06</v>
      </c>
      <c r="J467" s="10"/>
      <c r="K467" s="213">
        <f>SUM(I467:J467)</f>
        <v>0.06</v>
      </c>
      <c r="L467" s="65">
        <v>0.06</v>
      </c>
      <c r="M467" s="65"/>
      <c r="N467" s="18">
        <f>SUM(L467:M467)</f>
        <v>0.06</v>
      </c>
      <c r="O467" s="65">
        <v>0</v>
      </c>
      <c r="P467" s="65"/>
      <c r="Q467" s="18">
        <f>SUM(O467:P467)</f>
        <v>0</v>
      </c>
      <c r="R467" s="65">
        <v>0</v>
      </c>
      <c r="S467" s="8">
        <v>0</v>
      </c>
      <c r="T467" s="107">
        <f>SUM(R467:S467)</f>
        <v>0</v>
      </c>
      <c r="U467" s="8"/>
      <c r="V467" s="8">
        <v>0</v>
      </c>
      <c r="W467" s="107">
        <f>SUM(U467:V467)</f>
        <v>0</v>
      </c>
    </row>
    <row r="468" spans="1:102" s="155" customFormat="1" ht="18">
      <c r="A468" s="152"/>
      <c r="B468" s="145" t="s">
        <v>41</v>
      </c>
      <c r="C468" s="148"/>
      <c r="D468" s="148"/>
      <c r="E468" s="148"/>
      <c r="F468" s="167">
        <f>SUM(F466:F467)</f>
        <v>0.18000000000000002</v>
      </c>
      <c r="G468" s="167">
        <f>SUM(G466:G467)</f>
        <v>0</v>
      </c>
      <c r="H468" s="168">
        <f>SUM(H466:H467)</f>
        <v>0.18000000000000002</v>
      </c>
      <c r="I468" s="153">
        <f>SUM(I466:I467)</f>
        <v>0.08</v>
      </c>
      <c r="J468" s="153"/>
      <c r="K468" s="282">
        <f>SUM(I468:J468)</f>
        <v>0.08</v>
      </c>
      <c r="L468" s="147">
        <f>SUM(L466:L467)</f>
        <v>2020.08</v>
      </c>
      <c r="M468" s="147"/>
      <c r="N468" s="153">
        <f>SUM(L468:M468)</f>
        <v>2020.08</v>
      </c>
      <c r="O468" s="147">
        <f>SUM(O466:O467)</f>
        <v>1010.02</v>
      </c>
      <c r="P468" s="147"/>
      <c r="Q468" s="153">
        <f>SUM(O468:P468)</f>
        <v>1010.02</v>
      </c>
      <c r="R468" s="147">
        <f>SUM(R466:R467)</f>
        <v>1010.02</v>
      </c>
      <c r="S468" s="148">
        <v>0</v>
      </c>
      <c r="T468" s="154">
        <f>SUM(R468:S468)</f>
        <v>1010.02</v>
      </c>
      <c r="U468" s="148">
        <f>SUM(U466:U467)</f>
        <v>1015.02</v>
      </c>
      <c r="V468" s="148">
        <f t="shared" ref="V468:W468" si="283">SUM(V466:V467)</f>
        <v>0</v>
      </c>
      <c r="W468" s="148">
        <f t="shared" si="283"/>
        <v>1015.02</v>
      </c>
      <c r="X468" s="257"/>
      <c r="Y468" s="257"/>
      <c r="Z468" s="257"/>
      <c r="AA468" s="257"/>
      <c r="AB468" s="257"/>
      <c r="AC468" s="257"/>
      <c r="AD468" s="257"/>
      <c r="AE468" s="257"/>
      <c r="AF468" s="257"/>
      <c r="AG468" s="257"/>
      <c r="AH468" s="257"/>
      <c r="AI468" s="257"/>
      <c r="AJ468" s="257"/>
      <c r="AK468" s="257"/>
      <c r="AL468" s="257"/>
      <c r="AM468" s="257"/>
      <c r="AN468" s="257"/>
      <c r="AO468" s="257"/>
      <c r="AP468" s="257"/>
      <c r="AQ468" s="257"/>
      <c r="AR468" s="257"/>
      <c r="AS468" s="257"/>
      <c r="AT468" s="257"/>
      <c r="AU468" s="257"/>
      <c r="AV468" s="257"/>
      <c r="AW468" s="257"/>
      <c r="AX468" s="257"/>
      <c r="AY468" s="257"/>
      <c r="AZ468" s="257"/>
      <c r="BA468" s="257"/>
      <c r="BB468" s="257"/>
      <c r="BC468" s="257"/>
      <c r="BD468" s="257"/>
      <c r="BE468" s="257"/>
      <c r="BF468" s="257"/>
      <c r="BG468" s="257"/>
      <c r="BH468" s="257"/>
      <c r="BI468" s="257"/>
      <c r="BJ468" s="257"/>
      <c r="BK468" s="257"/>
      <c r="BL468" s="257"/>
      <c r="BM468" s="257"/>
      <c r="BN468" s="257"/>
      <c r="BO468" s="257"/>
      <c r="BP468" s="257"/>
      <c r="BQ468" s="257"/>
      <c r="BR468" s="257"/>
      <c r="BS468" s="257"/>
      <c r="BT468" s="257"/>
      <c r="BU468" s="257"/>
      <c r="BV468" s="257"/>
      <c r="BW468" s="257"/>
      <c r="BX468" s="257"/>
      <c r="BY468" s="257"/>
      <c r="BZ468" s="257"/>
      <c r="CA468" s="257"/>
      <c r="CB468" s="257"/>
      <c r="CC468" s="257"/>
      <c r="CD468" s="257"/>
      <c r="CE468" s="257"/>
      <c r="CF468" s="257"/>
      <c r="CG468" s="257"/>
      <c r="CH468" s="257"/>
      <c r="CI468" s="257"/>
      <c r="CJ468" s="257"/>
      <c r="CK468" s="257"/>
      <c r="CL468" s="257"/>
      <c r="CM468" s="257"/>
      <c r="CN468" s="257"/>
      <c r="CO468" s="257"/>
      <c r="CP468" s="257"/>
      <c r="CQ468" s="257"/>
      <c r="CR468" s="257"/>
      <c r="CS468" s="257"/>
      <c r="CT468" s="257"/>
      <c r="CU468" s="257"/>
      <c r="CV468" s="257"/>
      <c r="CW468" s="257"/>
      <c r="CX468" s="257"/>
    </row>
    <row r="469" spans="1:102" s="24" customFormat="1" ht="18">
      <c r="A469" s="17">
        <v>13</v>
      </c>
      <c r="B469" s="7" t="s">
        <v>497</v>
      </c>
      <c r="C469" s="9"/>
      <c r="D469" s="9"/>
      <c r="E469" s="9"/>
      <c r="F469" s="6"/>
      <c r="G469" s="6"/>
      <c r="H469" s="3"/>
      <c r="I469" s="18"/>
      <c r="J469" s="18"/>
      <c r="K469" s="213"/>
      <c r="L469" s="67"/>
      <c r="M469" s="67"/>
      <c r="N469" s="18"/>
      <c r="O469" s="67"/>
      <c r="P469" s="67"/>
      <c r="Q469" s="18"/>
      <c r="R469" s="67"/>
      <c r="S469" s="9"/>
      <c r="T469" s="107"/>
      <c r="U469" s="9"/>
      <c r="V469" s="9"/>
      <c r="W469" s="107"/>
      <c r="X469" s="258"/>
      <c r="Y469" s="258"/>
      <c r="Z469" s="258"/>
      <c r="AA469" s="258"/>
      <c r="AB469" s="258"/>
      <c r="AC469" s="258"/>
      <c r="AD469" s="258"/>
      <c r="AE469" s="258"/>
      <c r="AF469" s="258"/>
      <c r="AG469" s="258"/>
      <c r="AH469" s="258"/>
      <c r="AI469" s="258"/>
      <c r="AJ469" s="258"/>
      <c r="AK469" s="258"/>
      <c r="AL469" s="258"/>
      <c r="AM469" s="258"/>
      <c r="AN469" s="258"/>
      <c r="AO469" s="258"/>
      <c r="AP469" s="258"/>
      <c r="AQ469" s="258"/>
      <c r="AR469" s="258"/>
      <c r="AS469" s="258"/>
      <c r="AT469" s="258"/>
      <c r="AU469" s="258"/>
      <c r="AV469" s="258"/>
      <c r="AW469" s="258"/>
      <c r="AX469" s="258"/>
      <c r="AY469" s="258"/>
      <c r="AZ469" s="258"/>
      <c r="BA469" s="258"/>
      <c r="BB469" s="258"/>
      <c r="BC469" s="258"/>
      <c r="BD469" s="258"/>
      <c r="BE469" s="258"/>
      <c r="BF469" s="258"/>
      <c r="BG469" s="258"/>
      <c r="BH469" s="258"/>
      <c r="BI469" s="258"/>
      <c r="BJ469" s="258"/>
      <c r="BK469" s="258"/>
      <c r="BL469" s="258"/>
      <c r="BM469" s="258"/>
      <c r="BN469" s="258"/>
      <c r="BO469" s="258"/>
      <c r="BP469" s="258"/>
      <c r="BQ469" s="258"/>
      <c r="BR469" s="258"/>
      <c r="BS469" s="258"/>
      <c r="BT469" s="258"/>
      <c r="BU469" s="258"/>
      <c r="BV469" s="258"/>
      <c r="BW469" s="258"/>
      <c r="BX469" s="258"/>
      <c r="BY469" s="258"/>
      <c r="BZ469" s="258"/>
      <c r="CA469" s="258"/>
      <c r="CB469" s="258"/>
      <c r="CC469" s="258"/>
      <c r="CD469" s="258"/>
      <c r="CE469" s="258"/>
      <c r="CF469" s="258"/>
      <c r="CG469" s="258"/>
      <c r="CH469" s="258"/>
      <c r="CI469" s="258"/>
      <c r="CJ469" s="258"/>
      <c r="CK469" s="258"/>
      <c r="CL469" s="258"/>
      <c r="CM469" s="258"/>
      <c r="CN469" s="258"/>
      <c r="CO469" s="258"/>
      <c r="CP469" s="258"/>
      <c r="CQ469" s="258"/>
      <c r="CR469" s="258"/>
      <c r="CS469" s="258"/>
      <c r="CT469" s="258"/>
      <c r="CU469" s="258"/>
      <c r="CV469" s="258"/>
      <c r="CW469" s="258"/>
      <c r="CX469" s="258"/>
    </row>
    <row r="470" spans="1:102" ht="18">
      <c r="A470" s="13">
        <v>1</v>
      </c>
      <c r="B470" s="5" t="s">
        <v>1925</v>
      </c>
      <c r="C470" s="20">
        <v>120</v>
      </c>
      <c r="D470" s="20">
        <v>180</v>
      </c>
      <c r="E470" s="21">
        <f>SUM(C470:D470)</f>
        <v>300</v>
      </c>
      <c r="F470" s="2">
        <v>100</v>
      </c>
      <c r="G470" s="2">
        <v>150</v>
      </c>
      <c r="H470" s="3">
        <f>SUM(F470:G470)</f>
        <v>250</v>
      </c>
      <c r="I470" s="10">
        <v>58</v>
      </c>
      <c r="J470" s="10">
        <v>116</v>
      </c>
      <c r="K470" s="213">
        <f>SUM(I470:J470)</f>
        <v>174</v>
      </c>
      <c r="L470" s="65">
        <v>58</v>
      </c>
      <c r="M470" s="65">
        <v>87</v>
      </c>
      <c r="N470" s="18">
        <f>SUM(L470:M470)</f>
        <v>145</v>
      </c>
      <c r="O470" s="65">
        <v>58</v>
      </c>
      <c r="P470" s="65">
        <v>87</v>
      </c>
      <c r="Q470" s="18">
        <f>SUM(O470:P470)</f>
        <v>145</v>
      </c>
      <c r="R470" s="65">
        <v>58</v>
      </c>
      <c r="S470" s="8">
        <v>87</v>
      </c>
      <c r="T470" s="107">
        <f>SUM(R470:S470)</f>
        <v>145</v>
      </c>
      <c r="U470" s="8">
        <v>0.03</v>
      </c>
      <c r="V470" s="8">
        <v>0.03</v>
      </c>
      <c r="W470" s="107">
        <f>SUM(U470:V470)</f>
        <v>0.06</v>
      </c>
    </row>
    <row r="471" spans="1:102" ht="18">
      <c r="A471" s="13">
        <v>2</v>
      </c>
      <c r="B471" s="5" t="s">
        <v>42</v>
      </c>
      <c r="C471" s="20">
        <v>1999</v>
      </c>
      <c r="D471" s="20">
        <v>3935</v>
      </c>
      <c r="E471" s="21">
        <f>SUM(C471:D471)</f>
        <v>5934</v>
      </c>
      <c r="F471" s="2">
        <v>2430</v>
      </c>
      <c r="G471" s="2">
        <v>4200</v>
      </c>
      <c r="H471" s="3">
        <f>SUM(F471:G471)</f>
        <v>6630</v>
      </c>
      <c r="I471" s="10">
        <v>2800</v>
      </c>
      <c r="J471" s="10">
        <v>4200</v>
      </c>
      <c r="K471" s="213">
        <f>SUM(I471:J471)</f>
        <v>7000</v>
      </c>
      <c r="L471" s="65">
        <v>3000</v>
      </c>
      <c r="M471" s="65">
        <v>4500</v>
      </c>
      <c r="N471" s="18">
        <f>SUM(L471:M471)</f>
        <v>7500</v>
      </c>
      <c r="O471" s="65">
        <v>3000</v>
      </c>
      <c r="P471" s="65">
        <v>4500</v>
      </c>
      <c r="Q471" s="18">
        <f>SUM(O471:P471)</f>
        <v>7500</v>
      </c>
      <c r="R471" s="65">
        <v>3000</v>
      </c>
      <c r="S471" s="8">
        <v>4500</v>
      </c>
      <c r="T471" s="107">
        <f>SUM(R471:S471)</f>
        <v>7500</v>
      </c>
      <c r="U471" s="8">
        <v>3480</v>
      </c>
      <c r="V471" s="8">
        <v>5100</v>
      </c>
      <c r="W471" s="107">
        <f>SUM(U471:V471)</f>
        <v>8580</v>
      </c>
    </row>
    <row r="472" spans="1:102" s="149" customFormat="1" ht="18">
      <c r="A472" s="144"/>
      <c r="B472" s="145" t="s">
        <v>43</v>
      </c>
      <c r="C472" s="146">
        <f>SUM(C470:C471)</f>
        <v>2119</v>
      </c>
      <c r="D472" s="146">
        <f>SUM(D470:D471)</f>
        <v>4115</v>
      </c>
      <c r="E472" s="146">
        <f>SUM(C472:D472)</f>
        <v>6234</v>
      </c>
      <c r="F472" s="167">
        <f>SUM(F470:F471)</f>
        <v>2530</v>
      </c>
      <c r="G472" s="167">
        <f>SUM(G470:G471)</f>
        <v>4350</v>
      </c>
      <c r="H472" s="168">
        <f>SUM(H470:H471)</f>
        <v>6880</v>
      </c>
      <c r="I472" s="153">
        <f>SUM(I470:I471)</f>
        <v>2858</v>
      </c>
      <c r="J472" s="153">
        <f>SUM(J470:J471)</f>
        <v>4316</v>
      </c>
      <c r="K472" s="282">
        <f>SUM(I472:J472)</f>
        <v>7174</v>
      </c>
      <c r="L472" s="147">
        <f>SUM(L470:L471)</f>
        <v>3058</v>
      </c>
      <c r="M472" s="147">
        <f>SUM(M470:M471)</f>
        <v>4587</v>
      </c>
      <c r="N472" s="153">
        <f>SUM(L472:M472)</f>
        <v>7645</v>
      </c>
      <c r="O472" s="147">
        <f t="shared" ref="O472:T472" si="284">SUM(O470:O471)</f>
        <v>3058</v>
      </c>
      <c r="P472" s="147">
        <f t="shared" si="284"/>
        <v>4587</v>
      </c>
      <c r="Q472" s="153">
        <f t="shared" si="284"/>
        <v>7645</v>
      </c>
      <c r="R472" s="147">
        <f t="shared" si="284"/>
        <v>3058</v>
      </c>
      <c r="S472" s="148">
        <f t="shared" si="284"/>
        <v>4587</v>
      </c>
      <c r="T472" s="154">
        <f t="shared" si="284"/>
        <v>7645</v>
      </c>
      <c r="U472" s="148">
        <f t="shared" ref="U472:W472" si="285">SUM(U470:U471)</f>
        <v>3480.03</v>
      </c>
      <c r="V472" s="148">
        <f t="shared" si="285"/>
        <v>5100.03</v>
      </c>
      <c r="W472" s="148">
        <f t="shared" si="285"/>
        <v>8580.06</v>
      </c>
      <c r="X472" s="255"/>
      <c r="Y472" s="255"/>
      <c r="Z472" s="255"/>
      <c r="AA472" s="255"/>
      <c r="AB472" s="255"/>
      <c r="AC472" s="255"/>
      <c r="AD472" s="255"/>
      <c r="AE472" s="255"/>
      <c r="AF472" s="255"/>
      <c r="AG472" s="255"/>
      <c r="AH472" s="255"/>
      <c r="AI472" s="255"/>
      <c r="AJ472" s="255"/>
      <c r="AK472" s="255"/>
      <c r="AL472" s="255"/>
      <c r="AM472" s="255"/>
      <c r="AN472" s="255"/>
      <c r="AO472" s="255"/>
      <c r="AP472" s="255"/>
      <c r="AQ472" s="255"/>
      <c r="AR472" s="255"/>
      <c r="AS472" s="255"/>
      <c r="AT472" s="255"/>
      <c r="AU472" s="255"/>
      <c r="AV472" s="255"/>
      <c r="AW472" s="255"/>
      <c r="AX472" s="255"/>
      <c r="AY472" s="255"/>
      <c r="AZ472" s="255"/>
      <c r="BA472" s="255"/>
      <c r="BB472" s="255"/>
      <c r="BC472" s="255"/>
      <c r="BD472" s="255"/>
      <c r="BE472" s="255"/>
      <c r="BF472" s="255"/>
      <c r="BG472" s="255"/>
      <c r="BH472" s="255"/>
      <c r="BI472" s="255"/>
      <c r="BJ472" s="255"/>
      <c r="BK472" s="255"/>
      <c r="BL472" s="255"/>
      <c r="BM472" s="255"/>
      <c r="BN472" s="255"/>
      <c r="BO472" s="255"/>
      <c r="BP472" s="255"/>
      <c r="BQ472" s="255"/>
      <c r="BR472" s="255"/>
      <c r="BS472" s="255"/>
      <c r="BT472" s="255"/>
      <c r="BU472" s="255"/>
      <c r="BV472" s="255"/>
      <c r="BW472" s="255"/>
      <c r="BX472" s="255"/>
      <c r="BY472" s="255"/>
      <c r="BZ472" s="255"/>
      <c r="CA472" s="255"/>
      <c r="CB472" s="255"/>
      <c r="CC472" s="255"/>
      <c r="CD472" s="255"/>
      <c r="CE472" s="255"/>
      <c r="CF472" s="255"/>
      <c r="CG472" s="255"/>
      <c r="CH472" s="255"/>
      <c r="CI472" s="255"/>
      <c r="CJ472" s="255"/>
      <c r="CK472" s="255"/>
      <c r="CL472" s="255"/>
      <c r="CM472" s="255"/>
      <c r="CN472" s="255"/>
      <c r="CO472" s="255"/>
      <c r="CP472" s="255"/>
      <c r="CQ472" s="255"/>
      <c r="CR472" s="255"/>
      <c r="CS472" s="255"/>
      <c r="CT472" s="255"/>
      <c r="CU472" s="255"/>
      <c r="CV472" s="255"/>
      <c r="CW472" s="255"/>
      <c r="CX472" s="255"/>
    </row>
    <row r="473" spans="1:102" s="24" customFormat="1" ht="18">
      <c r="A473" s="17">
        <v>14</v>
      </c>
      <c r="B473" s="7" t="s">
        <v>498</v>
      </c>
      <c r="C473" s="9"/>
      <c r="D473" s="9"/>
      <c r="E473" s="9"/>
      <c r="F473" s="6"/>
      <c r="G473" s="6"/>
      <c r="H473" s="3"/>
      <c r="I473" s="18"/>
      <c r="J473" s="18"/>
      <c r="K473" s="213"/>
      <c r="L473" s="67"/>
      <c r="M473" s="67"/>
      <c r="N473" s="18"/>
      <c r="O473" s="67"/>
      <c r="P473" s="67"/>
      <c r="Q473" s="18"/>
      <c r="R473" s="67"/>
      <c r="S473" s="9"/>
      <c r="T473" s="107"/>
      <c r="U473" s="9"/>
      <c r="V473" s="9"/>
      <c r="W473" s="107"/>
      <c r="X473" s="258"/>
      <c r="Y473" s="258"/>
      <c r="Z473" s="258"/>
      <c r="AA473" s="258"/>
      <c r="AB473" s="258"/>
      <c r="AC473" s="258"/>
      <c r="AD473" s="258"/>
      <c r="AE473" s="258"/>
      <c r="AF473" s="258"/>
      <c r="AG473" s="258"/>
      <c r="AH473" s="258"/>
      <c r="AI473" s="258"/>
      <c r="AJ473" s="258"/>
      <c r="AK473" s="258"/>
      <c r="AL473" s="258"/>
      <c r="AM473" s="258"/>
      <c r="AN473" s="258"/>
      <c r="AO473" s="258"/>
      <c r="AP473" s="258"/>
      <c r="AQ473" s="258"/>
      <c r="AR473" s="258"/>
      <c r="AS473" s="258"/>
      <c r="AT473" s="258"/>
      <c r="AU473" s="258"/>
      <c r="AV473" s="258"/>
      <c r="AW473" s="258"/>
      <c r="AX473" s="258"/>
      <c r="AY473" s="258"/>
      <c r="AZ473" s="258"/>
      <c r="BA473" s="258"/>
      <c r="BB473" s="258"/>
      <c r="BC473" s="258"/>
      <c r="BD473" s="258"/>
      <c r="BE473" s="258"/>
      <c r="BF473" s="258"/>
      <c r="BG473" s="258"/>
      <c r="BH473" s="258"/>
      <c r="BI473" s="258"/>
      <c r="BJ473" s="258"/>
      <c r="BK473" s="258"/>
      <c r="BL473" s="258"/>
      <c r="BM473" s="258"/>
      <c r="BN473" s="258"/>
      <c r="BO473" s="258"/>
      <c r="BP473" s="258"/>
      <c r="BQ473" s="258"/>
      <c r="BR473" s="258"/>
      <c r="BS473" s="258"/>
      <c r="BT473" s="258"/>
      <c r="BU473" s="258"/>
      <c r="BV473" s="258"/>
      <c r="BW473" s="258"/>
      <c r="BX473" s="258"/>
      <c r="BY473" s="258"/>
      <c r="BZ473" s="258"/>
      <c r="CA473" s="258"/>
      <c r="CB473" s="258"/>
      <c r="CC473" s="258"/>
      <c r="CD473" s="258"/>
      <c r="CE473" s="258"/>
      <c r="CF473" s="258"/>
      <c r="CG473" s="258"/>
      <c r="CH473" s="258"/>
      <c r="CI473" s="258"/>
      <c r="CJ473" s="258"/>
      <c r="CK473" s="258"/>
      <c r="CL473" s="258"/>
      <c r="CM473" s="258"/>
      <c r="CN473" s="258"/>
      <c r="CO473" s="258"/>
      <c r="CP473" s="258"/>
      <c r="CQ473" s="258"/>
      <c r="CR473" s="258"/>
      <c r="CS473" s="258"/>
      <c r="CT473" s="258"/>
      <c r="CU473" s="258"/>
      <c r="CV473" s="258"/>
      <c r="CW473" s="258"/>
      <c r="CX473" s="258"/>
    </row>
    <row r="474" spans="1:102" ht="18">
      <c r="A474" s="13">
        <v>1</v>
      </c>
      <c r="B474" s="5" t="s">
        <v>499</v>
      </c>
      <c r="C474" s="8"/>
      <c r="D474" s="8"/>
      <c r="F474" s="2">
        <v>7</v>
      </c>
      <c r="G474" s="2">
        <v>0</v>
      </c>
      <c r="H474" s="3">
        <f>SUM(F474:G474)</f>
        <v>7</v>
      </c>
      <c r="I474" s="10">
        <v>7</v>
      </c>
      <c r="J474" s="10">
        <v>0</v>
      </c>
      <c r="K474" s="213">
        <f t="shared" ref="K474:K479" si="286">SUM(I474:J474)</f>
        <v>7</v>
      </c>
      <c r="L474" s="65">
        <v>7</v>
      </c>
      <c r="M474" s="65"/>
      <c r="N474" s="18">
        <f t="shared" ref="N474:N479" si="287">SUM(L474:M474)</f>
        <v>7</v>
      </c>
      <c r="O474" s="65">
        <v>2</v>
      </c>
      <c r="P474" s="65"/>
      <c r="Q474" s="18">
        <f t="shared" ref="Q474:Q479" si="288">SUM(O474:P474)</f>
        <v>2</v>
      </c>
      <c r="R474" s="65">
        <v>2</v>
      </c>
      <c r="S474" s="8">
        <v>0</v>
      </c>
      <c r="T474" s="107">
        <f t="shared" ref="T474:T479" si="289">SUM(R474:S474)</f>
        <v>2</v>
      </c>
      <c r="U474" s="8">
        <v>2</v>
      </c>
      <c r="V474" s="8"/>
      <c r="W474" s="107">
        <f t="shared" ref="W474:W478" si="290">SUM(U474:V474)</f>
        <v>2</v>
      </c>
    </row>
    <row r="475" spans="1:102" ht="18">
      <c r="A475" s="13">
        <v>2</v>
      </c>
      <c r="B475" s="5" t="s">
        <v>500</v>
      </c>
      <c r="C475" s="20">
        <v>3.5</v>
      </c>
      <c r="D475" s="20"/>
      <c r="E475" s="21">
        <f>SUM(C475:D475)</f>
        <v>3.5</v>
      </c>
      <c r="F475" s="2">
        <v>0.02</v>
      </c>
      <c r="G475" s="2">
        <v>0</v>
      </c>
      <c r="H475" s="3">
        <f>SUM(F475:G475)</f>
        <v>0.02</v>
      </c>
      <c r="I475" s="10">
        <v>0.02</v>
      </c>
      <c r="J475" s="10"/>
      <c r="K475" s="213">
        <f t="shared" si="286"/>
        <v>0.02</v>
      </c>
      <c r="L475" s="65">
        <v>0.01</v>
      </c>
      <c r="M475" s="65"/>
      <c r="N475" s="18">
        <f t="shared" si="287"/>
        <v>0.01</v>
      </c>
      <c r="O475" s="65">
        <v>0.02</v>
      </c>
      <c r="P475" s="65"/>
      <c r="Q475" s="18">
        <f t="shared" si="288"/>
        <v>0.02</v>
      </c>
      <c r="R475" s="65">
        <v>0.02</v>
      </c>
      <c r="S475" s="8">
        <v>0</v>
      </c>
      <c r="T475" s="107">
        <f t="shared" si="289"/>
        <v>0.02</v>
      </c>
      <c r="U475" s="8">
        <v>0.02</v>
      </c>
      <c r="V475" s="8"/>
      <c r="W475" s="107">
        <f t="shared" si="290"/>
        <v>0.02</v>
      </c>
    </row>
    <row r="476" spans="1:102" ht="18">
      <c r="A476" s="13">
        <v>3</v>
      </c>
      <c r="B476" s="5" t="s">
        <v>501</v>
      </c>
      <c r="C476" s="20">
        <v>2</v>
      </c>
      <c r="D476" s="20"/>
      <c r="E476" s="21">
        <f>SUM(C476:D476)</f>
        <v>2</v>
      </c>
      <c r="F476" s="2">
        <v>0.01</v>
      </c>
      <c r="G476" s="2">
        <v>0</v>
      </c>
      <c r="H476" s="3">
        <f>SUM(F476:G476)</f>
        <v>0.01</v>
      </c>
      <c r="I476" s="10">
        <v>0.01</v>
      </c>
      <c r="J476" s="10"/>
      <c r="K476" s="213">
        <f t="shared" si="286"/>
        <v>0.01</v>
      </c>
      <c r="L476" s="65">
        <v>0.01</v>
      </c>
      <c r="M476" s="65"/>
      <c r="N476" s="18">
        <f t="shared" si="287"/>
        <v>0.01</v>
      </c>
      <c r="O476" s="65">
        <v>0.01</v>
      </c>
      <c r="P476" s="65"/>
      <c r="Q476" s="18">
        <f t="shared" si="288"/>
        <v>0.01</v>
      </c>
      <c r="R476" s="65">
        <v>0.01</v>
      </c>
      <c r="S476" s="8">
        <v>0</v>
      </c>
      <c r="T476" s="107">
        <f t="shared" si="289"/>
        <v>0.01</v>
      </c>
      <c r="U476" s="8">
        <v>0.01</v>
      </c>
      <c r="V476" s="8"/>
      <c r="W476" s="107">
        <f t="shared" si="290"/>
        <v>0.01</v>
      </c>
    </row>
    <row r="477" spans="1:102" ht="18">
      <c r="A477" s="13">
        <v>4</v>
      </c>
      <c r="B477" s="22" t="s">
        <v>2215</v>
      </c>
      <c r="C477" s="20">
        <v>1300</v>
      </c>
      <c r="D477" s="20"/>
      <c r="E477" s="21">
        <f>SUM(C477:D477)</f>
        <v>1300</v>
      </c>
      <c r="F477" s="2">
        <v>1800</v>
      </c>
      <c r="G477" s="2">
        <v>0</v>
      </c>
      <c r="H477" s="3">
        <f>SUM(F477:G477)</f>
        <v>1800</v>
      </c>
      <c r="I477" s="10">
        <v>2600</v>
      </c>
      <c r="J477" s="10"/>
      <c r="K477" s="213">
        <f t="shared" si="286"/>
        <v>2600</v>
      </c>
      <c r="L477" s="65">
        <v>4000</v>
      </c>
      <c r="M477" s="65"/>
      <c r="N477" s="18">
        <f t="shared" si="287"/>
        <v>4000</v>
      </c>
      <c r="O477" s="65">
        <v>6300</v>
      </c>
      <c r="P477" s="65"/>
      <c r="Q477" s="18">
        <f t="shared" si="288"/>
        <v>6300</v>
      </c>
      <c r="R477" s="65">
        <v>6500</v>
      </c>
      <c r="S477" s="8">
        <v>0</v>
      </c>
      <c r="T477" s="107">
        <f t="shared" si="289"/>
        <v>6500</v>
      </c>
      <c r="U477" s="8">
        <v>6500</v>
      </c>
      <c r="V477" s="8"/>
      <c r="W477" s="107">
        <f t="shared" si="290"/>
        <v>6500</v>
      </c>
    </row>
    <row r="478" spans="1:102" ht="18">
      <c r="A478" s="13">
        <v>5</v>
      </c>
      <c r="B478" s="22" t="s">
        <v>502</v>
      </c>
      <c r="C478" s="20">
        <v>2.5</v>
      </c>
      <c r="D478" s="20"/>
      <c r="E478" s="21">
        <f>SUM(C478:D478)</f>
        <v>2.5</v>
      </c>
      <c r="F478" s="2">
        <v>2.5</v>
      </c>
      <c r="G478" s="2">
        <v>0</v>
      </c>
      <c r="H478" s="3">
        <f>SUM(F478:G478)</f>
        <v>2.5</v>
      </c>
      <c r="I478" s="10">
        <v>6</v>
      </c>
      <c r="J478" s="10"/>
      <c r="K478" s="213">
        <f t="shared" si="286"/>
        <v>6</v>
      </c>
      <c r="L478" s="65">
        <v>5</v>
      </c>
      <c r="M478" s="65"/>
      <c r="N478" s="18">
        <f t="shared" si="287"/>
        <v>5</v>
      </c>
      <c r="O478" s="65">
        <v>5</v>
      </c>
      <c r="P478" s="65"/>
      <c r="Q478" s="18">
        <f t="shared" si="288"/>
        <v>5</v>
      </c>
      <c r="R478" s="65">
        <v>5</v>
      </c>
      <c r="S478" s="8">
        <v>0</v>
      </c>
      <c r="T478" s="107">
        <f t="shared" si="289"/>
        <v>5</v>
      </c>
      <c r="U478" s="8">
        <v>5</v>
      </c>
      <c r="V478" s="8"/>
      <c r="W478" s="107">
        <f t="shared" si="290"/>
        <v>5</v>
      </c>
    </row>
    <row r="479" spans="1:102" s="149" customFormat="1" ht="18">
      <c r="A479" s="144"/>
      <c r="B479" s="145" t="s">
        <v>10</v>
      </c>
      <c r="C479" s="146">
        <f>SUM(C475:C478)</f>
        <v>1308</v>
      </c>
      <c r="D479" s="146"/>
      <c r="E479" s="146">
        <f>SUM(C479:D479)</f>
        <v>1308</v>
      </c>
      <c r="F479" s="167">
        <f>SUM(F474:F478)</f>
        <v>1809.53</v>
      </c>
      <c r="G479" s="167">
        <f>SUM(G474:G478)</f>
        <v>0</v>
      </c>
      <c r="H479" s="168">
        <f>SUM(H474:H478)</f>
        <v>1809.53</v>
      </c>
      <c r="I479" s="153">
        <f>SUM(I474:I478)</f>
        <v>2613.0300000000002</v>
      </c>
      <c r="J479" s="153">
        <f>SUM(J474:J478)</f>
        <v>0</v>
      </c>
      <c r="K479" s="282">
        <f t="shared" si="286"/>
        <v>2613.0300000000002</v>
      </c>
      <c r="L479" s="147">
        <f>SUM(L474:L478)</f>
        <v>4012.02</v>
      </c>
      <c r="M479" s="147">
        <f>SUM(M474:M478)</f>
        <v>0</v>
      </c>
      <c r="N479" s="153">
        <f t="shared" si="287"/>
        <v>4012.02</v>
      </c>
      <c r="O479" s="147">
        <f>SUM(O474:O478)</f>
        <v>6307.03</v>
      </c>
      <c r="P479" s="147"/>
      <c r="Q479" s="153">
        <f t="shared" si="288"/>
        <v>6307.03</v>
      </c>
      <c r="R479" s="147">
        <f>SUM(R474:R478)</f>
        <v>6507.03</v>
      </c>
      <c r="S479" s="148">
        <f>SUM(S474:S478)</f>
        <v>0</v>
      </c>
      <c r="T479" s="154">
        <f t="shared" si="289"/>
        <v>6507.03</v>
      </c>
      <c r="U479" s="148">
        <f>SUM(U474:U478)</f>
        <v>6507.03</v>
      </c>
      <c r="V479" s="148">
        <f t="shared" ref="V479:W479" si="291">SUM(V474:V478)</f>
        <v>0</v>
      </c>
      <c r="W479" s="148">
        <f t="shared" si="291"/>
        <v>6507.03</v>
      </c>
      <c r="X479" s="255"/>
      <c r="Y479" s="255"/>
      <c r="Z479" s="255"/>
      <c r="AA479" s="255"/>
      <c r="AB479" s="255"/>
      <c r="AC479" s="255"/>
      <c r="AD479" s="255"/>
      <c r="AE479" s="255"/>
      <c r="AF479" s="255"/>
      <c r="AG479" s="255"/>
      <c r="AH479" s="255"/>
      <c r="AI479" s="255"/>
      <c r="AJ479" s="255"/>
      <c r="AK479" s="255"/>
      <c r="AL479" s="255"/>
      <c r="AM479" s="255"/>
      <c r="AN479" s="255"/>
      <c r="AO479" s="255"/>
      <c r="AP479" s="255"/>
      <c r="AQ479" s="255"/>
      <c r="AR479" s="255"/>
      <c r="AS479" s="255"/>
      <c r="AT479" s="255"/>
      <c r="AU479" s="255"/>
      <c r="AV479" s="255"/>
      <c r="AW479" s="255"/>
      <c r="AX479" s="255"/>
      <c r="AY479" s="255"/>
      <c r="AZ479" s="255"/>
      <c r="BA479" s="255"/>
      <c r="BB479" s="255"/>
      <c r="BC479" s="255"/>
      <c r="BD479" s="255"/>
      <c r="BE479" s="255"/>
      <c r="BF479" s="255"/>
      <c r="BG479" s="255"/>
      <c r="BH479" s="255"/>
      <c r="BI479" s="255"/>
      <c r="BJ479" s="255"/>
      <c r="BK479" s="255"/>
      <c r="BL479" s="255"/>
      <c r="BM479" s="255"/>
      <c r="BN479" s="255"/>
      <c r="BO479" s="255"/>
      <c r="BP479" s="255"/>
      <c r="BQ479" s="255"/>
      <c r="BR479" s="255"/>
      <c r="BS479" s="255"/>
      <c r="BT479" s="255"/>
      <c r="BU479" s="255"/>
      <c r="BV479" s="255"/>
      <c r="BW479" s="255"/>
      <c r="BX479" s="255"/>
      <c r="BY479" s="255"/>
      <c r="BZ479" s="255"/>
      <c r="CA479" s="255"/>
      <c r="CB479" s="255"/>
      <c r="CC479" s="255"/>
      <c r="CD479" s="255"/>
      <c r="CE479" s="255"/>
      <c r="CF479" s="255"/>
      <c r="CG479" s="255"/>
      <c r="CH479" s="255"/>
      <c r="CI479" s="255"/>
      <c r="CJ479" s="255"/>
      <c r="CK479" s="255"/>
      <c r="CL479" s="255"/>
      <c r="CM479" s="255"/>
      <c r="CN479" s="255"/>
      <c r="CO479" s="255"/>
      <c r="CP479" s="255"/>
      <c r="CQ479" s="255"/>
      <c r="CR479" s="255"/>
      <c r="CS479" s="255"/>
      <c r="CT479" s="255"/>
      <c r="CU479" s="255"/>
      <c r="CV479" s="255"/>
      <c r="CW479" s="255"/>
      <c r="CX479" s="255"/>
    </row>
    <row r="480" spans="1:102" s="24" customFormat="1" ht="18">
      <c r="A480" s="17">
        <v>15</v>
      </c>
      <c r="B480" s="7" t="s">
        <v>503</v>
      </c>
      <c r="C480" s="9"/>
      <c r="D480" s="9"/>
      <c r="E480" s="9"/>
      <c r="F480" s="6"/>
      <c r="G480" s="6"/>
      <c r="H480" s="3"/>
      <c r="I480" s="18"/>
      <c r="J480" s="18"/>
      <c r="K480" s="213"/>
      <c r="L480" s="67"/>
      <c r="M480" s="67"/>
      <c r="N480" s="18"/>
      <c r="O480" s="67"/>
      <c r="P480" s="67"/>
      <c r="Q480" s="18"/>
      <c r="R480" s="67"/>
      <c r="S480" s="9"/>
      <c r="T480" s="107"/>
      <c r="U480" s="9"/>
      <c r="V480" s="9"/>
      <c r="W480" s="107"/>
      <c r="X480" s="258"/>
      <c r="Y480" s="258"/>
      <c r="Z480" s="258"/>
      <c r="AA480" s="258"/>
      <c r="AB480" s="258"/>
      <c r="AC480" s="258"/>
      <c r="AD480" s="258"/>
      <c r="AE480" s="258"/>
      <c r="AF480" s="258"/>
      <c r="AG480" s="258"/>
      <c r="AH480" s="258"/>
      <c r="AI480" s="258"/>
      <c r="AJ480" s="258"/>
      <c r="AK480" s="258"/>
      <c r="AL480" s="258"/>
      <c r="AM480" s="258"/>
      <c r="AN480" s="258"/>
      <c r="AO480" s="258"/>
      <c r="AP480" s="258"/>
      <c r="AQ480" s="258"/>
      <c r="AR480" s="258"/>
      <c r="AS480" s="258"/>
      <c r="AT480" s="258"/>
      <c r="AU480" s="258"/>
      <c r="AV480" s="258"/>
      <c r="AW480" s="258"/>
      <c r="AX480" s="258"/>
      <c r="AY480" s="258"/>
      <c r="AZ480" s="258"/>
      <c r="BA480" s="258"/>
      <c r="BB480" s="258"/>
      <c r="BC480" s="258"/>
      <c r="BD480" s="258"/>
      <c r="BE480" s="258"/>
      <c r="BF480" s="258"/>
      <c r="BG480" s="258"/>
      <c r="BH480" s="258"/>
      <c r="BI480" s="258"/>
      <c r="BJ480" s="258"/>
      <c r="BK480" s="258"/>
      <c r="BL480" s="258"/>
      <c r="BM480" s="258"/>
      <c r="BN480" s="258"/>
      <c r="BO480" s="258"/>
      <c r="BP480" s="258"/>
      <c r="BQ480" s="258"/>
      <c r="BR480" s="258"/>
      <c r="BS480" s="258"/>
      <c r="BT480" s="258"/>
      <c r="BU480" s="258"/>
      <c r="BV480" s="258"/>
      <c r="BW480" s="258"/>
      <c r="BX480" s="258"/>
      <c r="BY480" s="258"/>
      <c r="BZ480" s="258"/>
      <c r="CA480" s="258"/>
      <c r="CB480" s="258"/>
      <c r="CC480" s="258"/>
      <c r="CD480" s="258"/>
      <c r="CE480" s="258"/>
      <c r="CF480" s="258"/>
      <c r="CG480" s="258"/>
      <c r="CH480" s="258"/>
      <c r="CI480" s="258"/>
      <c r="CJ480" s="258"/>
      <c r="CK480" s="258"/>
      <c r="CL480" s="258"/>
      <c r="CM480" s="258"/>
      <c r="CN480" s="258"/>
      <c r="CO480" s="258"/>
      <c r="CP480" s="258"/>
      <c r="CQ480" s="258"/>
      <c r="CR480" s="258"/>
      <c r="CS480" s="258"/>
      <c r="CT480" s="258"/>
      <c r="CU480" s="258"/>
      <c r="CV480" s="258"/>
      <c r="CW480" s="258"/>
      <c r="CX480" s="258"/>
    </row>
    <row r="481" spans="1:102" ht="18">
      <c r="A481" s="13">
        <v>1</v>
      </c>
      <c r="B481" s="5" t="s">
        <v>505</v>
      </c>
      <c r="C481" s="8">
        <v>470.28</v>
      </c>
      <c r="D481" s="8"/>
      <c r="E481" s="9">
        <f>SUM(C481:D481)</f>
        <v>470.28</v>
      </c>
      <c r="F481" s="2">
        <v>294.61</v>
      </c>
      <c r="G481" s="2">
        <v>0</v>
      </c>
      <c r="H481" s="3">
        <f>SUM(F481:G481)</f>
        <v>294.61</v>
      </c>
      <c r="I481" s="10">
        <v>445.14</v>
      </c>
      <c r="J481" s="10"/>
      <c r="K481" s="213">
        <f>SUM(I481:J481)</f>
        <v>445.14</v>
      </c>
      <c r="L481" s="65">
        <v>752.21</v>
      </c>
      <c r="M481" s="65"/>
      <c r="N481" s="18">
        <f>SUM(L481:M481)</f>
        <v>752.21</v>
      </c>
      <c r="O481" s="65">
        <v>849.26</v>
      </c>
      <c r="P481" s="65"/>
      <c r="Q481" s="18">
        <f>SUM(O481:P481)</f>
        <v>849.26</v>
      </c>
      <c r="R481" s="65">
        <v>849.26</v>
      </c>
      <c r="S481" s="8">
        <v>0</v>
      </c>
      <c r="T481" s="107">
        <f>SUM(R481:S481)</f>
        <v>849.26</v>
      </c>
      <c r="U481" s="8">
        <v>786.79</v>
      </c>
      <c r="V481" s="8"/>
      <c r="W481" s="107">
        <f>SUM(U481:V481)</f>
        <v>786.79</v>
      </c>
    </row>
    <row r="482" spans="1:102" s="149" customFormat="1" ht="18">
      <c r="A482" s="144"/>
      <c r="B482" s="145" t="s">
        <v>1418</v>
      </c>
      <c r="C482" s="148">
        <f>SUM(C481)</f>
        <v>470.28</v>
      </c>
      <c r="D482" s="148"/>
      <c r="E482" s="148">
        <f>SUM(C482:D482)</f>
        <v>470.28</v>
      </c>
      <c r="F482" s="167">
        <f>SUM(F481)</f>
        <v>294.61</v>
      </c>
      <c r="G482" s="167">
        <f>SUM(G481)</f>
        <v>0</v>
      </c>
      <c r="H482" s="168">
        <f>SUM(F482:G482)</f>
        <v>294.61</v>
      </c>
      <c r="I482" s="153">
        <f>SUM(I481)</f>
        <v>445.14</v>
      </c>
      <c r="J482" s="157"/>
      <c r="K482" s="282">
        <f>SUM(I482:J482)</f>
        <v>445.14</v>
      </c>
      <c r="L482" s="147">
        <f>SUM(L481)</f>
        <v>752.21</v>
      </c>
      <c r="M482" s="171"/>
      <c r="N482" s="153">
        <f>SUM(L482:M482)</f>
        <v>752.21</v>
      </c>
      <c r="O482" s="171">
        <f>SUM(O481)</f>
        <v>849.26</v>
      </c>
      <c r="P482" s="171"/>
      <c r="Q482" s="153">
        <f>SUM(O482:P482)</f>
        <v>849.26</v>
      </c>
      <c r="R482" s="171">
        <f>SUM(R481)</f>
        <v>849.26</v>
      </c>
      <c r="S482" s="166">
        <f>SUM(S481)</f>
        <v>0</v>
      </c>
      <c r="T482" s="154">
        <f>SUM(R482:S482)</f>
        <v>849.26</v>
      </c>
      <c r="U482" s="148">
        <f>SUM(U481)</f>
        <v>786.79</v>
      </c>
      <c r="V482" s="148">
        <f t="shared" ref="V482:W482" si="292">SUM(V481)</f>
        <v>0</v>
      </c>
      <c r="W482" s="148">
        <f t="shared" si="292"/>
        <v>786.79</v>
      </c>
      <c r="X482" s="255"/>
      <c r="Y482" s="255"/>
      <c r="Z482" s="255"/>
      <c r="AA482" s="255"/>
      <c r="AB482" s="255"/>
      <c r="AC482" s="255"/>
      <c r="AD482" s="255"/>
      <c r="AE482" s="255"/>
      <c r="AF482" s="255"/>
      <c r="AG482" s="255"/>
      <c r="AH482" s="255"/>
      <c r="AI482" s="255"/>
      <c r="AJ482" s="255"/>
      <c r="AK482" s="255"/>
      <c r="AL482" s="255"/>
      <c r="AM482" s="255"/>
      <c r="AN482" s="255"/>
      <c r="AO482" s="255"/>
      <c r="AP482" s="255"/>
      <c r="AQ482" s="255"/>
      <c r="AR482" s="255"/>
      <c r="AS482" s="255"/>
      <c r="AT482" s="255"/>
      <c r="AU482" s="255"/>
      <c r="AV482" s="255"/>
      <c r="AW482" s="255"/>
      <c r="AX482" s="255"/>
      <c r="AY482" s="255"/>
      <c r="AZ482" s="255"/>
      <c r="BA482" s="255"/>
      <c r="BB482" s="255"/>
      <c r="BC482" s="255"/>
      <c r="BD482" s="255"/>
      <c r="BE482" s="255"/>
      <c r="BF482" s="255"/>
      <c r="BG482" s="255"/>
      <c r="BH482" s="255"/>
      <c r="BI482" s="255"/>
      <c r="BJ482" s="255"/>
      <c r="BK482" s="255"/>
      <c r="BL482" s="255"/>
      <c r="BM482" s="255"/>
      <c r="BN482" s="255"/>
      <c r="BO482" s="255"/>
      <c r="BP482" s="255"/>
      <c r="BQ482" s="255"/>
      <c r="BR482" s="255"/>
      <c r="BS482" s="255"/>
      <c r="BT482" s="255"/>
      <c r="BU482" s="255"/>
      <c r="BV482" s="255"/>
      <c r="BW482" s="255"/>
      <c r="BX482" s="255"/>
      <c r="BY482" s="255"/>
      <c r="BZ482" s="255"/>
      <c r="CA482" s="255"/>
      <c r="CB482" s="255"/>
      <c r="CC482" s="255"/>
      <c r="CD482" s="255"/>
      <c r="CE482" s="255"/>
      <c r="CF482" s="255"/>
      <c r="CG482" s="255"/>
      <c r="CH482" s="255"/>
      <c r="CI482" s="255"/>
      <c r="CJ482" s="255"/>
      <c r="CK482" s="255"/>
      <c r="CL482" s="255"/>
      <c r="CM482" s="255"/>
      <c r="CN482" s="255"/>
      <c r="CO482" s="255"/>
      <c r="CP482" s="255"/>
      <c r="CQ482" s="255"/>
      <c r="CR482" s="255"/>
      <c r="CS482" s="255"/>
      <c r="CT482" s="255"/>
      <c r="CU482" s="255"/>
      <c r="CV482" s="255"/>
      <c r="CW482" s="255"/>
      <c r="CX482" s="255"/>
    </row>
    <row r="483" spans="1:102" s="24" customFormat="1" ht="18">
      <c r="A483" s="17">
        <v>16</v>
      </c>
      <c r="B483" s="7" t="s">
        <v>504</v>
      </c>
      <c r="C483" s="9"/>
      <c r="D483" s="9"/>
      <c r="E483" s="9"/>
      <c r="F483" s="6"/>
      <c r="G483" s="6"/>
      <c r="H483" s="3"/>
      <c r="I483" s="18"/>
      <c r="J483" s="18"/>
      <c r="K483" s="213"/>
      <c r="L483" s="67"/>
      <c r="M483" s="67"/>
      <c r="N483" s="18"/>
      <c r="O483" s="67"/>
      <c r="P483" s="67"/>
      <c r="Q483" s="18"/>
      <c r="R483" s="67"/>
      <c r="S483" s="9"/>
      <c r="T483" s="107"/>
      <c r="U483" s="9"/>
      <c r="V483" s="9"/>
      <c r="W483" s="107"/>
      <c r="X483" s="258"/>
      <c r="Y483" s="258"/>
      <c r="Z483" s="258"/>
      <c r="AA483" s="258"/>
      <c r="AB483" s="258"/>
      <c r="AC483" s="258"/>
      <c r="AD483" s="258"/>
      <c r="AE483" s="258"/>
      <c r="AF483" s="258"/>
      <c r="AG483" s="258"/>
      <c r="AH483" s="258"/>
      <c r="AI483" s="258"/>
      <c r="AJ483" s="258"/>
      <c r="AK483" s="258"/>
      <c r="AL483" s="258"/>
      <c r="AM483" s="258"/>
      <c r="AN483" s="258"/>
      <c r="AO483" s="258"/>
      <c r="AP483" s="258"/>
      <c r="AQ483" s="258"/>
      <c r="AR483" s="258"/>
      <c r="AS483" s="258"/>
      <c r="AT483" s="258"/>
      <c r="AU483" s="258"/>
      <c r="AV483" s="258"/>
      <c r="AW483" s="258"/>
      <c r="AX483" s="258"/>
      <c r="AY483" s="258"/>
      <c r="AZ483" s="258"/>
      <c r="BA483" s="258"/>
      <c r="BB483" s="258"/>
      <c r="BC483" s="258"/>
      <c r="BD483" s="258"/>
      <c r="BE483" s="258"/>
      <c r="BF483" s="258"/>
      <c r="BG483" s="258"/>
      <c r="BH483" s="258"/>
      <c r="BI483" s="258"/>
      <c r="BJ483" s="258"/>
      <c r="BK483" s="258"/>
      <c r="BL483" s="258"/>
      <c r="BM483" s="258"/>
      <c r="BN483" s="258"/>
      <c r="BO483" s="258"/>
      <c r="BP483" s="258"/>
      <c r="BQ483" s="258"/>
      <c r="BR483" s="258"/>
      <c r="BS483" s="258"/>
      <c r="BT483" s="258"/>
      <c r="BU483" s="258"/>
      <c r="BV483" s="258"/>
      <c r="BW483" s="258"/>
      <c r="BX483" s="258"/>
      <c r="BY483" s="258"/>
      <c r="BZ483" s="258"/>
      <c r="CA483" s="258"/>
      <c r="CB483" s="258"/>
      <c r="CC483" s="258"/>
      <c r="CD483" s="258"/>
      <c r="CE483" s="258"/>
      <c r="CF483" s="258"/>
      <c r="CG483" s="258"/>
      <c r="CH483" s="258"/>
      <c r="CI483" s="258"/>
      <c r="CJ483" s="258"/>
      <c r="CK483" s="258"/>
      <c r="CL483" s="258"/>
      <c r="CM483" s="258"/>
      <c r="CN483" s="258"/>
      <c r="CO483" s="258"/>
      <c r="CP483" s="258"/>
      <c r="CQ483" s="258"/>
      <c r="CR483" s="258"/>
      <c r="CS483" s="258"/>
      <c r="CT483" s="258"/>
      <c r="CU483" s="258"/>
      <c r="CV483" s="258"/>
      <c r="CW483" s="258"/>
      <c r="CX483" s="258"/>
    </row>
    <row r="484" spans="1:102" ht="18">
      <c r="A484" s="13">
        <v>1</v>
      </c>
      <c r="B484" s="5" t="s">
        <v>506</v>
      </c>
      <c r="C484" s="8"/>
      <c r="D484" s="8"/>
      <c r="F484" s="2">
        <v>0</v>
      </c>
      <c r="G484" s="2">
        <v>0.9</v>
      </c>
      <c r="H484" s="3">
        <f>SUM(F484:G484)</f>
        <v>0.9</v>
      </c>
      <c r="I484" s="10"/>
      <c r="J484" s="10"/>
      <c r="K484" s="213">
        <f>SUM(I484:J484)</f>
        <v>0</v>
      </c>
      <c r="L484" s="65"/>
      <c r="M484" s="65"/>
      <c r="N484" s="18">
        <f>SUM(L484:M484)</f>
        <v>0</v>
      </c>
      <c r="O484" s="65"/>
      <c r="P484" s="65"/>
      <c r="Q484" s="18">
        <f>SUM(O484:P484)</f>
        <v>0</v>
      </c>
      <c r="R484" s="65">
        <v>0</v>
      </c>
      <c r="S484" s="8">
        <v>0</v>
      </c>
      <c r="T484" s="107">
        <f>SUM(R484:S484)</f>
        <v>0</v>
      </c>
      <c r="U484" s="8">
        <v>0</v>
      </c>
      <c r="V484" s="8">
        <v>0</v>
      </c>
      <c r="W484" s="107">
        <f>SUM(U484:V484)</f>
        <v>0</v>
      </c>
    </row>
    <row r="485" spans="1:102" s="155" customFormat="1" ht="18">
      <c r="A485" s="152"/>
      <c r="B485" s="145" t="s">
        <v>11</v>
      </c>
      <c r="C485" s="148"/>
      <c r="D485" s="148"/>
      <c r="E485" s="148"/>
      <c r="F485" s="167">
        <f>SUM(F484)</f>
        <v>0</v>
      </c>
      <c r="G485" s="167">
        <f>SUM(G484)</f>
        <v>0.9</v>
      </c>
      <c r="H485" s="168">
        <f>SUM(H484)</f>
        <v>0.9</v>
      </c>
      <c r="I485" s="153"/>
      <c r="J485" s="153"/>
      <c r="K485" s="282">
        <f>SUM(I485:J485)</f>
        <v>0</v>
      </c>
      <c r="L485" s="147"/>
      <c r="M485" s="147"/>
      <c r="N485" s="153">
        <f>SUM(L485:M485)</f>
        <v>0</v>
      </c>
      <c r="O485" s="147"/>
      <c r="P485" s="147"/>
      <c r="Q485" s="153">
        <f>SUM(O485:P485)</f>
        <v>0</v>
      </c>
      <c r="R485" s="147"/>
      <c r="S485" s="148"/>
      <c r="T485" s="154">
        <f>SUM(R485:S485)</f>
        <v>0</v>
      </c>
      <c r="U485" s="148"/>
      <c r="V485" s="148"/>
      <c r="W485" s="154">
        <f>SUM(U485:V485)</f>
        <v>0</v>
      </c>
      <c r="X485" s="257"/>
      <c r="Y485" s="257"/>
      <c r="Z485" s="257"/>
      <c r="AA485" s="257"/>
      <c r="AB485" s="257"/>
      <c r="AC485" s="257"/>
      <c r="AD485" s="257"/>
      <c r="AE485" s="257"/>
      <c r="AF485" s="257"/>
      <c r="AG485" s="257"/>
      <c r="AH485" s="257"/>
      <c r="AI485" s="257"/>
      <c r="AJ485" s="257"/>
      <c r="AK485" s="257"/>
      <c r="AL485" s="257"/>
      <c r="AM485" s="257"/>
      <c r="AN485" s="257"/>
      <c r="AO485" s="257"/>
      <c r="AP485" s="257"/>
      <c r="AQ485" s="257"/>
      <c r="AR485" s="257"/>
      <c r="AS485" s="257"/>
      <c r="AT485" s="257"/>
      <c r="AU485" s="257"/>
      <c r="AV485" s="257"/>
      <c r="AW485" s="257"/>
      <c r="AX485" s="257"/>
      <c r="AY485" s="257"/>
      <c r="AZ485" s="257"/>
      <c r="BA485" s="257"/>
      <c r="BB485" s="257"/>
      <c r="BC485" s="257"/>
      <c r="BD485" s="257"/>
      <c r="BE485" s="257"/>
      <c r="BF485" s="257"/>
      <c r="BG485" s="257"/>
      <c r="BH485" s="257"/>
      <c r="BI485" s="257"/>
      <c r="BJ485" s="257"/>
      <c r="BK485" s="257"/>
      <c r="BL485" s="257"/>
      <c r="BM485" s="257"/>
      <c r="BN485" s="257"/>
      <c r="BO485" s="257"/>
      <c r="BP485" s="257"/>
      <c r="BQ485" s="257"/>
      <c r="BR485" s="257"/>
      <c r="BS485" s="257"/>
      <c r="BT485" s="257"/>
      <c r="BU485" s="257"/>
      <c r="BV485" s="257"/>
      <c r="BW485" s="257"/>
      <c r="BX485" s="257"/>
      <c r="BY485" s="257"/>
      <c r="BZ485" s="257"/>
      <c r="CA485" s="257"/>
      <c r="CB485" s="257"/>
      <c r="CC485" s="257"/>
      <c r="CD485" s="257"/>
      <c r="CE485" s="257"/>
      <c r="CF485" s="257"/>
      <c r="CG485" s="257"/>
      <c r="CH485" s="257"/>
      <c r="CI485" s="257"/>
      <c r="CJ485" s="257"/>
      <c r="CK485" s="257"/>
      <c r="CL485" s="257"/>
      <c r="CM485" s="257"/>
      <c r="CN485" s="257"/>
      <c r="CO485" s="257"/>
      <c r="CP485" s="257"/>
      <c r="CQ485" s="257"/>
      <c r="CR485" s="257"/>
      <c r="CS485" s="257"/>
      <c r="CT485" s="257"/>
      <c r="CU485" s="257"/>
      <c r="CV485" s="257"/>
      <c r="CW485" s="257"/>
      <c r="CX485" s="257"/>
    </row>
    <row r="486" spans="1:102" s="24" customFormat="1" ht="18">
      <c r="A486" s="17">
        <v>17</v>
      </c>
      <c r="B486" s="7" t="s">
        <v>507</v>
      </c>
      <c r="C486" s="9"/>
      <c r="D486" s="9"/>
      <c r="E486" s="9"/>
      <c r="F486" s="6"/>
      <c r="G486" s="6"/>
      <c r="H486" s="3"/>
      <c r="I486" s="18"/>
      <c r="J486" s="18"/>
      <c r="K486" s="213"/>
      <c r="L486" s="67"/>
      <c r="M486" s="67"/>
      <c r="N486" s="18"/>
      <c r="O486" s="67"/>
      <c r="P486" s="67"/>
      <c r="Q486" s="18"/>
      <c r="R486" s="67"/>
      <c r="S486" s="9"/>
      <c r="T486" s="107"/>
      <c r="U486" s="9"/>
      <c r="V486" s="9"/>
      <c r="W486" s="107"/>
      <c r="X486" s="258"/>
      <c r="Y486" s="258"/>
      <c r="Z486" s="258"/>
      <c r="AA486" s="258"/>
      <c r="AB486" s="258"/>
      <c r="AC486" s="258"/>
      <c r="AD486" s="258"/>
      <c r="AE486" s="258"/>
      <c r="AF486" s="258"/>
      <c r="AG486" s="258"/>
      <c r="AH486" s="258"/>
      <c r="AI486" s="258"/>
      <c r="AJ486" s="258"/>
      <c r="AK486" s="258"/>
      <c r="AL486" s="258"/>
      <c r="AM486" s="258"/>
      <c r="AN486" s="258"/>
      <c r="AO486" s="258"/>
      <c r="AP486" s="258"/>
      <c r="AQ486" s="258"/>
      <c r="AR486" s="258"/>
      <c r="AS486" s="258"/>
      <c r="AT486" s="258"/>
      <c r="AU486" s="258"/>
      <c r="AV486" s="258"/>
      <c r="AW486" s="258"/>
      <c r="AX486" s="258"/>
      <c r="AY486" s="258"/>
      <c r="AZ486" s="258"/>
      <c r="BA486" s="258"/>
      <c r="BB486" s="258"/>
      <c r="BC486" s="258"/>
      <c r="BD486" s="258"/>
      <c r="BE486" s="258"/>
      <c r="BF486" s="258"/>
      <c r="BG486" s="258"/>
      <c r="BH486" s="258"/>
      <c r="BI486" s="258"/>
      <c r="BJ486" s="258"/>
      <c r="BK486" s="258"/>
      <c r="BL486" s="258"/>
      <c r="BM486" s="258"/>
      <c r="BN486" s="258"/>
      <c r="BO486" s="258"/>
      <c r="BP486" s="258"/>
      <c r="BQ486" s="258"/>
      <c r="BR486" s="258"/>
      <c r="BS486" s="258"/>
      <c r="BT486" s="258"/>
      <c r="BU486" s="258"/>
      <c r="BV486" s="258"/>
      <c r="BW486" s="258"/>
      <c r="BX486" s="258"/>
      <c r="BY486" s="258"/>
      <c r="BZ486" s="258"/>
      <c r="CA486" s="258"/>
      <c r="CB486" s="258"/>
      <c r="CC486" s="258"/>
      <c r="CD486" s="258"/>
      <c r="CE486" s="258"/>
      <c r="CF486" s="258"/>
      <c r="CG486" s="258"/>
      <c r="CH486" s="258"/>
      <c r="CI486" s="258"/>
      <c r="CJ486" s="258"/>
      <c r="CK486" s="258"/>
      <c r="CL486" s="258"/>
      <c r="CM486" s="258"/>
      <c r="CN486" s="258"/>
      <c r="CO486" s="258"/>
      <c r="CP486" s="258"/>
      <c r="CQ486" s="258"/>
      <c r="CR486" s="258"/>
      <c r="CS486" s="258"/>
      <c r="CT486" s="258"/>
      <c r="CU486" s="258"/>
      <c r="CV486" s="258"/>
      <c r="CW486" s="258"/>
      <c r="CX486" s="258"/>
    </row>
    <row r="487" spans="1:102" ht="18">
      <c r="A487" s="13">
        <v>1</v>
      </c>
      <c r="B487" s="5" t="s">
        <v>508</v>
      </c>
      <c r="C487" s="8">
        <v>11343.28</v>
      </c>
      <c r="D487" s="8"/>
      <c r="E487" s="9">
        <f>SUM(C487:D487)</f>
        <v>11343.28</v>
      </c>
      <c r="F487" s="2">
        <v>8500</v>
      </c>
      <c r="G487" s="2">
        <v>0</v>
      </c>
      <c r="H487" s="3">
        <f>SUM(F487:G487)</f>
        <v>8500</v>
      </c>
      <c r="I487" s="10">
        <v>9000</v>
      </c>
      <c r="J487" s="10"/>
      <c r="K487" s="213">
        <f>SUM(I487:J487)</f>
        <v>9000</v>
      </c>
      <c r="L487" s="65">
        <v>10000</v>
      </c>
      <c r="M487" s="65"/>
      <c r="N487" s="18">
        <f>SUM(L487:M487)</f>
        <v>10000</v>
      </c>
      <c r="O487" s="65">
        <v>10000</v>
      </c>
      <c r="P487" s="65"/>
      <c r="Q487" s="18">
        <f>SUM(O487:P487)</f>
        <v>10000</v>
      </c>
      <c r="R487" s="65">
        <v>10756</v>
      </c>
      <c r="S487" s="8">
        <v>0</v>
      </c>
      <c r="T487" s="107">
        <f>SUM(R487:S487)</f>
        <v>10756</v>
      </c>
      <c r="U487" s="8">
        <v>10000</v>
      </c>
      <c r="V487" s="8"/>
      <c r="W487" s="107">
        <f>SUM(U487:V487)</f>
        <v>10000</v>
      </c>
    </row>
    <row r="488" spans="1:102" s="149" customFormat="1" ht="18">
      <c r="A488" s="144"/>
      <c r="B488" s="145" t="s">
        <v>44</v>
      </c>
      <c r="C488" s="148">
        <f>SUM(C487)</f>
        <v>11343.28</v>
      </c>
      <c r="D488" s="148"/>
      <c r="E488" s="148">
        <f>SUM(C488:D488)</f>
        <v>11343.28</v>
      </c>
      <c r="F488" s="167">
        <f>SUM(F487)</f>
        <v>8500</v>
      </c>
      <c r="G488" s="167">
        <f>SUM(G487)</f>
        <v>0</v>
      </c>
      <c r="H488" s="168">
        <f>SUM(H487)</f>
        <v>8500</v>
      </c>
      <c r="I488" s="153">
        <f>SUM(I487)</f>
        <v>9000</v>
      </c>
      <c r="J488" s="157"/>
      <c r="K488" s="282">
        <f>SUM(I488:J488)</f>
        <v>9000</v>
      </c>
      <c r="L488" s="147">
        <f>SUM(L487)</f>
        <v>10000</v>
      </c>
      <c r="M488" s="171"/>
      <c r="N488" s="153">
        <f>SUM(L488:M488)</f>
        <v>10000</v>
      </c>
      <c r="O488" s="147">
        <f>SUM(O487)</f>
        <v>10000</v>
      </c>
      <c r="P488" s="171"/>
      <c r="Q488" s="153">
        <f>SUM(O488:P488)</f>
        <v>10000</v>
      </c>
      <c r="R488" s="147">
        <f>SUM(R487)</f>
        <v>10756</v>
      </c>
      <c r="S488" s="148">
        <f>SUM(S487)</f>
        <v>0</v>
      </c>
      <c r="T488" s="154">
        <f>SUM(R488:S488)</f>
        <v>10756</v>
      </c>
      <c r="U488" s="148">
        <f>SUM(U487)</f>
        <v>10000</v>
      </c>
      <c r="V488" s="148">
        <f t="shared" ref="V488:W488" si="293">SUM(V487)</f>
        <v>0</v>
      </c>
      <c r="W488" s="148">
        <f t="shared" si="293"/>
        <v>10000</v>
      </c>
      <c r="X488" s="255"/>
      <c r="Y488" s="255"/>
      <c r="Z488" s="255"/>
      <c r="AA488" s="255"/>
      <c r="AB488" s="255"/>
      <c r="AC488" s="255"/>
      <c r="AD488" s="255"/>
      <c r="AE488" s="255"/>
      <c r="AF488" s="255"/>
      <c r="AG488" s="255"/>
      <c r="AH488" s="255"/>
      <c r="AI488" s="255"/>
      <c r="AJ488" s="255"/>
      <c r="AK488" s="255"/>
      <c r="AL488" s="255"/>
      <c r="AM488" s="255"/>
      <c r="AN488" s="255"/>
      <c r="AO488" s="255"/>
      <c r="AP488" s="255"/>
      <c r="AQ488" s="255"/>
      <c r="AR488" s="255"/>
      <c r="AS488" s="255"/>
      <c r="AT488" s="255"/>
      <c r="AU488" s="255"/>
      <c r="AV488" s="255"/>
      <c r="AW488" s="255"/>
      <c r="AX488" s="255"/>
      <c r="AY488" s="255"/>
      <c r="AZ488" s="255"/>
      <c r="BA488" s="255"/>
      <c r="BB488" s="255"/>
      <c r="BC488" s="255"/>
      <c r="BD488" s="255"/>
      <c r="BE488" s="255"/>
      <c r="BF488" s="255"/>
      <c r="BG488" s="255"/>
      <c r="BH488" s="255"/>
      <c r="BI488" s="255"/>
      <c r="BJ488" s="255"/>
      <c r="BK488" s="255"/>
      <c r="BL488" s="255"/>
      <c r="BM488" s="255"/>
      <c r="BN488" s="255"/>
      <c r="BO488" s="255"/>
      <c r="BP488" s="255"/>
      <c r="BQ488" s="255"/>
      <c r="BR488" s="255"/>
      <c r="BS488" s="255"/>
      <c r="BT488" s="255"/>
      <c r="BU488" s="255"/>
      <c r="BV488" s="255"/>
      <c r="BW488" s="255"/>
      <c r="BX488" s="255"/>
      <c r="BY488" s="255"/>
      <c r="BZ488" s="255"/>
      <c r="CA488" s="255"/>
      <c r="CB488" s="255"/>
      <c r="CC488" s="255"/>
      <c r="CD488" s="255"/>
      <c r="CE488" s="255"/>
      <c r="CF488" s="255"/>
      <c r="CG488" s="255"/>
      <c r="CH488" s="255"/>
      <c r="CI488" s="255"/>
      <c r="CJ488" s="255"/>
      <c r="CK488" s="255"/>
      <c r="CL488" s="255"/>
      <c r="CM488" s="255"/>
      <c r="CN488" s="255"/>
      <c r="CO488" s="255"/>
      <c r="CP488" s="255"/>
      <c r="CQ488" s="255"/>
      <c r="CR488" s="255"/>
      <c r="CS488" s="255"/>
      <c r="CT488" s="255"/>
      <c r="CU488" s="255"/>
      <c r="CV488" s="255"/>
      <c r="CW488" s="255"/>
      <c r="CX488" s="255"/>
    </row>
    <row r="489" spans="1:102" s="24" customFormat="1" ht="18">
      <c r="A489" s="17">
        <v>18</v>
      </c>
      <c r="B489" s="7" t="s">
        <v>509</v>
      </c>
      <c r="C489" s="9"/>
      <c r="D489" s="9"/>
      <c r="E489" s="9"/>
      <c r="F489" s="6"/>
      <c r="G489" s="6"/>
      <c r="H489" s="3"/>
      <c r="I489" s="18"/>
      <c r="J489" s="18"/>
      <c r="K489" s="213"/>
      <c r="L489" s="67"/>
      <c r="M489" s="67"/>
      <c r="N489" s="18"/>
      <c r="O489" s="67"/>
      <c r="P489" s="67"/>
      <c r="Q489" s="18"/>
      <c r="R489" s="67"/>
      <c r="S489" s="9"/>
      <c r="T489" s="107"/>
      <c r="U489" s="9"/>
      <c r="V489" s="9"/>
      <c r="W489" s="107"/>
      <c r="X489" s="258"/>
      <c r="Y489" s="258"/>
      <c r="Z489" s="258"/>
      <c r="AA489" s="258"/>
      <c r="AB489" s="258"/>
      <c r="AC489" s="258"/>
      <c r="AD489" s="258"/>
      <c r="AE489" s="258"/>
      <c r="AF489" s="258"/>
      <c r="AG489" s="258"/>
      <c r="AH489" s="258"/>
      <c r="AI489" s="258"/>
      <c r="AJ489" s="258"/>
      <c r="AK489" s="258"/>
      <c r="AL489" s="258"/>
      <c r="AM489" s="258"/>
      <c r="AN489" s="258"/>
      <c r="AO489" s="258"/>
      <c r="AP489" s="258"/>
      <c r="AQ489" s="258"/>
      <c r="AR489" s="258"/>
      <c r="AS489" s="258"/>
      <c r="AT489" s="258"/>
      <c r="AU489" s="258"/>
      <c r="AV489" s="258"/>
      <c r="AW489" s="258"/>
      <c r="AX489" s="258"/>
      <c r="AY489" s="258"/>
      <c r="AZ489" s="258"/>
      <c r="BA489" s="258"/>
      <c r="BB489" s="258"/>
      <c r="BC489" s="258"/>
      <c r="BD489" s="258"/>
      <c r="BE489" s="258"/>
      <c r="BF489" s="258"/>
      <c r="BG489" s="258"/>
      <c r="BH489" s="258"/>
      <c r="BI489" s="258"/>
      <c r="BJ489" s="258"/>
      <c r="BK489" s="258"/>
      <c r="BL489" s="258"/>
      <c r="BM489" s="258"/>
      <c r="BN489" s="258"/>
      <c r="BO489" s="258"/>
      <c r="BP489" s="258"/>
      <c r="BQ489" s="258"/>
      <c r="BR489" s="258"/>
      <c r="BS489" s="258"/>
      <c r="BT489" s="258"/>
      <c r="BU489" s="258"/>
      <c r="BV489" s="258"/>
      <c r="BW489" s="258"/>
      <c r="BX489" s="258"/>
      <c r="BY489" s="258"/>
      <c r="BZ489" s="258"/>
      <c r="CA489" s="258"/>
      <c r="CB489" s="258"/>
      <c r="CC489" s="258"/>
      <c r="CD489" s="258"/>
      <c r="CE489" s="258"/>
      <c r="CF489" s="258"/>
      <c r="CG489" s="258"/>
      <c r="CH489" s="258"/>
      <c r="CI489" s="258"/>
      <c r="CJ489" s="258"/>
      <c r="CK489" s="258"/>
      <c r="CL489" s="258"/>
      <c r="CM489" s="258"/>
      <c r="CN489" s="258"/>
      <c r="CO489" s="258"/>
      <c r="CP489" s="258"/>
      <c r="CQ489" s="258"/>
      <c r="CR489" s="258"/>
      <c r="CS489" s="258"/>
      <c r="CT489" s="258"/>
      <c r="CU489" s="258"/>
      <c r="CV489" s="258"/>
      <c r="CW489" s="258"/>
      <c r="CX489" s="258"/>
    </row>
    <row r="490" spans="1:102" ht="18">
      <c r="A490" s="13">
        <v>1</v>
      </c>
      <c r="B490" s="5" t="s">
        <v>510</v>
      </c>
      <c r="C490" s="8">
        <v>450</v>
      </c>
      <c r="D490" s="8"/>
      <c r="E490" s="9">
        <f t="shared" ref="E490:E509" si="294">SUM(C490:D490)</f>
        <v>450</v>
      </c>
      <c r="F490" s="2">
        <v>450</v>
      </c>
      <c r="G490" s="2">
        <v>0</v>
      </c>
      <c r="H490" s="3"/>
      <c r="I490" s="10">
        <v>300</v>
      </c>
      <c r="J490" s="10"/>
      <c r="K490" s="213">
        <f t="shared" ref="K490:K509" si="295">SUM(I490:J490)</f>
        <v>300</v>
      </c>
      <c r="L490" s="65">
        <v>300</v>
      </c>
      <c r="M490" s="65"/>
      <c r="N490" s="18">
        <f t="shared" ref="N490:N509" si="296">SUM(L490:M490)</f>
        <v>300</v>
      </c>
      <c r="O490" s="65">
        <v>150</v>
      </c>
      <c r="P490" s="65">
        <v>0</v>
      </c>
      <c r="Q490" s="18">
        <f>SUM(O490:P490)</f>
        <v>150</v>
      </c>
      <c r="R490" s="65">
        <v>150</v>
      </c>
      <c r="S490" s="8">
        <v>0</v>
      </c>
      <c r="T490" s="107">
        <f>SUM(R490:S490)</f>
        <v>150</v>
      </c>
      <c r="U490" s="8">
        <v>150</v>
      </c>
      <c r="V490" s="8"/>
      <c r="W490" s="107">
        <f>SUM(U490:V490)</f>
        <v>150</v>
      </c>
    </row>
    <row r="491" spans="1:102" ht="18">
      <c r="A491" s="13">
        <v>2</v>
      </c>
      <c r="B491" s="5" t="s">
        <v>511</v>
      </c>
      <c r="C491" s="8">
        <v>162.6</v>
      </c>
      <c r="D491" s="8">
        <v>225</v>
      </c>
      <c r="E491" s="9">
        <f t="shared" si="294"/>
        <v>387.6</v>
      </c>
      <c r="F491" s="2">
        <v>177.35</v>
      </c>
      <c r="G491" s="2">
        <v>260</v>
      </c>
      <c r="H491" s="3">
        <f>SUM(F491:G491)</f>
        <v>437.35</v>
      </c>
      <c r="I491" s="10">
        <v>12.86</v>
      </c>
      <c r="J491" s="10">
        <v>385</v>
      </c>
      <c r="K491" s="213">
        <f t="shared" si="295"/>
        <v>397.86</v>
      </c>
      <c r="L491" s="65">
        <v>15.66</v>
      </c>
      <c r="M491" s="65">
        <v>390</v>
      </c>
      <c r="N491" s="18">
        <f t="shared" si="296"/>
        <v>405.66</v>
      </c>
      <c r="O491" s="65">
        <v>26.66</v>
      </c>
      <c r="P491" s="65">
        <v>410</v>
      </c>
      <c r="Q491" s="18">
        <f t="shared" ref="Q491:Q508" si="297">SUM(O491:P491)</f>
        <v>436.66</v>
      </c>
      <c r="R491" s="65">
        <v>26.66</v>
      </c>
      <c r="S491" s="8">
        <v>410</v>
      </c>
      <c r="T491" s="107">
        <f t="shared" ref="T491:T492" si="298">SUM(R491:S491)</f>
        <v>436.66</v>
      </c>
      <c r="U491" s="8">
        <v>28.18</v>
      </c>
      <c r="V491" s="8">
        <v>418</v>
      </c>
      <c r="W491" s="107">
        <f t="shared" ref="W491:W492" si="299">SUM(U491:V491)</f>
        <v>446.18</v>
      </c>
    </row>
    <row r="492" spans="1:102" ht="18">
      <c r="A492" s="13">
        <v>3</v>
      </c>
      <c r="B492" s="5" t="s">
        <v>512</v>
      </c>
      <c r="C492" s="8">
        <v>31562</v>
      </c>
      <c r="D492" s="8">
        <v>41000.01</v>
      </c>
      <c r="E492" s="9">
        <f t="shared" si="294"/>
        <v>72562.010000000009</v>
      </c>
      <c r="F492" s="2">
        <v>36440.410000000003</v>
      </c>
      <c r="G492" s="2">
        <v>47366.01</v>
      </c>
      <c r="H492" s="3">
        <f t="shared" ref="H492:H509" si="300">SUM(F492:G492)</f>
        <v>83806.420000000013</v>
      </c>
      <c r="I492" s="10">
        <v>2429.4499999999998</v>
      </c>
      <c r="J492" s="10">
        <v>78000</v>
      </c>
      <c r="K492" s="213">
        <f t="shared" si="295"/>
        <v>80429.45</v>
      </c>
      <c r="L492" s="65">
        <v>3990.85</v>
      </c>
      <c r="M492" s="65">
        <v>82475</v>
      </c>
      <c r="N492" s="18">
        <f t="shared" si="296"/>
        <v>86465.85</v>
      </c>
      <c r="O492" s="65">
        <v>5310.34</v>
      </c>
      <c r="P492" s="65">
        <v>91910</v>
      </c>
      <c r="Q492" s="18">
        <f t="shared" si="297"/>
        <v>97220.34</v>
      </c>
      <c r="R492" s="65">
        <v>5310.34</v>
      </c>
      <c r="S492" s="8">
        <v>91910</v>
      </c>
      <c r="T492" s="107">
        <f t="shared" si="298"/>
        <v>97220.34</v>
      </c>
      <c r="U492" s="8">
        <v>5839.04</v>
      </c>
      <c r="V492" s="8">
        <v>89485</v>
      </c>
      <c r="W492" s="107">
        <f t="shared" si="299"/>
        <v>95324.04</v>
      </c>
    </row>
    <row r="493" spans="1:102" s="24" customFormat="1" ht="18">
      <c r="A493" s="13">
        <v>4</v>
      </c>
      <c r="B493" s="5" t="s">
        <v>513</v>
      </c>
      <c r="C493" s="8">
        <v>7113.03</v>
      </c>
      <c r="D493" s="8">
        <v>3450.01</v>
      </c>
      <c r="E493" s="9">
        <f t="shared" si="294"/>
        <v>10563.04</v>
      </c>
      <c r="F493" s="2">
        <v>9726.06</v>
      </c>
      <c r="G493" s="2">
        <v>3400.01</v>
      </c>
      <c r="H493" s="3">
        <f t="shared" si="300"/>
        <v>13126.07</v>
      </c>
      <c r="I493" s="10">
        <v>9168.84</v>
      </c>
      <c r="J493" s="10">
        <v>5010</v>
      </c>
      <c r="K493" s="213">
        <f t="shared" si="295"/>
        <v>14178.84</v>
      </c>
      <c r="L493" s="65">
        <v>9249.85</v>
      </c>
      <c r="M493" s="65">
        <v>4975</v>
      </c>
      <c r="N493" s="18">
        <f t="shared" si="296"/>
        <v>14224.85</v>
      </c>
      <c r="O493" s="65">
        <v>11621.55</v>
      </c>
      <c r="P493" s="65">
        <v>5285</v>
      </c>
      <c r="Q493" s="18">
        <f>SUM(O493:P493)</f>
        <v>16906.55</v>
      </c>
      <c r="R493" s="65">
        <v>11647.55</v>
      </c>
      <c r="S493" s="8">
        <v>5285</v>
      </c>
      <c r="T493" s="107">
        <f>SUM(R493:S493)</f>
        <v>16932.55</v>
      </c>
      <c r="U493" s="8">
        <v>11909.04</v>
      </c>
      <c r="V493" s="8">
        <v>5302</v>
      </c>
      <c r="W493" s="107">
        <f>SUM(U493:V493)</f>
        <v>17211.04</v>
      </c>
      <c r="X493" s="258"/>
      <c r="Y493" s="258"/>
      <c r="Z493" s="258"/>
      <c r="AA493" s="258"/>
      <c r="AB493" s="258"/>
      <c r="AC493" s="258"/>
      <c r="AD493" s="258"/>
      <c r="AE493" s="258"/>
      <c r="AF493" s="258"/>
      <c r="AG493" s="258"/>
      <c r="AH493" s="258"/>
      <c r="AI493" s="258"/>
      <c r="AJ493" s="258"/>
      <c r="AK493" s="258"/>
      <c r="AL493" s="258"/>
      <c r="AM493" s="258"/>
      <c r="AN493" s="258"/>
      <c r="AO493" s="258"/>
      <c r="AP493" s="258"/>
      <c r="AQ493" s="258"/>
      <c r="AR493" s="258"/>
      <c r="AS493" s="258"/>
      <c r="AT493" s="258"/>
      <c r="AU493" s="258"/>
      <c r="AV493" s="258"/>
      <c r="AW493" s="258"/>
      <c r="AX493" s="258"/>
      <c r="AY493" s="258"/>
      <c r="AZ493" s="258"/>
      <c r="BA493" s="258"/>
      <c r="BB493" s="258"/>
      <c r="BC493" s="258"/>
      <c r="BD493" s="258"/>
      <c r="BE493" s="258"/>
      <c r="BF493" s="258"/>
      <c r="BG493" s="258"/>
      <c r="BH493" s="258"/>
      <c r="BI493" s="258"/>
      <c r="BJ493" s="258"/>
      <c r="BK493" s="258"/>
      <c r="BL493" s="258"/>
      <c r="BM493" s="258"/>
      <c r="BN493" s="258"/>
      <c r="BO493" s="258"/>
      <c r="BP493" s="258"/>
      <c r="BQ493" s="258"/>
      <c r="BR493" s="258"/>
      <c r="BS493" s="258"/>
      <c r="BT493" s="258"/>
      <c r="BU493" s="258"/>
      <c r="BV493" s="258"/>
      <c r="BW493" s="258"/>
      <c r="BX493" s="258"/>
      <c r="BY493" s="258"/>
      <c r="BZ493" s="258"/>
      <c r="CA493" s="258"/>
      <c r="CB493" s="258"/>
      <c r="CC493" s="258"/>
      <c r="CD493" s="258"/>
      <c r="CE493" s="258"/>
      <c r="CF493" s="258"/>
      <c r="CG493" s="258"/>
      <c r="CH493" s="258"/>
      <c r="CI493" s="258"/>
      <c r="CJ493" s="258"/>
      <c r="CK493" s="258"/>
      <c r="CL493" s="258"/>
      <c r="CM493" s="258"/>
      <c r="CN493" s="258"/>
      <c r="CO493" s="258"/>
      <c r="CP493" s="258"/>
      <c r="CQ493" s="258"/>
      <c r="CR493" s="258"/>
      <c r="CS493" s="258"/>
      <c r="CT493" s="258"/>
      <c r="CU493" s="258"/>
      <c r="CV493" s="258"/>
      <c r="CW493" s="258"/>
      <c r="CX493" s="258"/>
    </row>
    <row r="494" spans="1:102" ht="18">
      <c r="A494" s="13">
        <v>5</v>
      </c>
      <c r="B494" s="5" t="s">
        <v>514</v>
      </c>
      <c r="C494" s="8">
        <v>558</v>
      </c>
      <c r="D494" s="8" t="s">
        <v>228</v>
      </c>
      <c r="E494" s="9">
        <f t="shared" si="294"/>
        <v>558</v>
      </c>
      <c r="F494" s="2">
        <v>440.5</v>
      </c>
      <c r="G494" s="2">
        <v>0</v>
      </c>
      <c r="H494" s="3">
        <f t="shared" si="300"/>
        <v>440.5</v>
      </c>
      <c r="I494" s="10">
        <v>440.5</v>
      </c>
      <c r="J494" s="10"/>
      <c r="K494" s="213">
        <f t="shared" si="295"/>
        <v>440.5</v>
      </c>
      <c r="L494" s="65">
        <v>440.5</v>
      </c>
      <c r="M494" s="65"/>
      <c r="N494" s="18">
        <f t="shared" si="296"/>
        <v>440.5</v>
      </c>
      <c r="O494" s="65">
        <v>500</v>
      </c>
      <c r="P494" s="65"/>
      <c r="Q494" s="18">
        <f t="shared" si="297"/>
        <v>500</v>
      </c>
      <c r="R494" s="65">
        <v>534</v>
      </c>
      <c r="S494" s="8">
        <v>0</v>
      </c>
      <c r="T494" s="107">
        <f t="shared" ref="T494:T508" si="301">SUM(R494:S494)</f>
        <v>534</v>
      </c>
      <c r="U494" s="8">
        <v>538</v>
      </c>
      <c r="V494" s="8"/>
      <c r="W494" s="107">
        <f t="shared" ref="W494:W508" si="302">SUM(U494:V494)</f>
        <v>538</v>
      </c>
    </row>
    <row r="495" spans="1:102" ht="18">
      <c r="A495" s="13">
        <v>6</v>
      </c>
      <c r="B495" s="5" t="s">
        <v>515</v>
      </c>
      <c r="C495" s="8"/>
      <c r="D495" s="8">
        <v>1400</v>
      </c>
      <c r="E495" s="9">
        <f t="shared" si="294"/>
        <v>1400</v>
      </c>
      <c r="F495" s="2">
        <v>0</v>
      </c>
      <c r="G495" s="2">
        <v>1400</v>
      </c>
      <c r="H495" s="3">
        <f t="shared" si="300"/>
        <v>1400</v>
      </c>
      <c r="I495" s="10">
        <v>0</v>
      </c>
      <c r="J495" s="10">
        <v>1400</v>
      </c>
      <c r="K495" s="213">
        <f t="shared" si="295"/>
        <v>1400</v>
      </c>
      <c r="L495" s="65"/>
      <c r="M495" s="65"/>
      <c r="N495" s="18">
        <f t="shared" si="296"/>
        <v>0</v>
      </c>
      <c r="O495" s="65"/>
      <c r="P495" s="65"/>
      <c r="Q495" s="18">
        <f t="shared" si="297"/>
        <v>0</v>
      </c>
      <c r="R495" s="65">
        <v>0</v>
      </c>
      <c r="S495" s="8">
        <v>0</v>
      </c>
      <c r="T495" s="107">
        <f t="shared" si="301"/>
        <v>0</v>
      </c>
      <c r="U495" s="8"/>
      <c r="V495" s="8"/>
      <c r="W495" s="107">
        <f t="shared" si="302"/>
        <v>0</v>
      </c>
    </row>
    <row r="496" spans="1:102" ht="18">
      <c r="A496" s="13">
        <v>7</v>
      </c>
      <c r="B496" s="5" t="s">
        <v>516</v>
      </c>
      <c r="C496" s="8">
        <v>450</v>
      </c>
      <c r="D496" s="8"/>
      <c r="E496" s="9">
        <f t="shared" si="294"/>
        <v>450</v>
      </c>
      <c r="F496" s="2">
        <v>550</v>
      </c>
      <c r="G496" s="2">
        <v>0</v>
      </c>
      <c r="H496" s="3">
        <f t="shared" si="300"/>
        <v>550</v>
      </c>
      <c r="I496" s="10">
        <v>350</v>
      </c>
      <c r="J496" s="10"/>
      <c r="K496" s="213">
        <f t="shared" si="295"/>
        <v>350</v>
      </c>
      <c r="L496" s="65">
        <v>350</v>
      </c>
      <c r="M496" s="65"/>
      <c r="N496" s="18">
        <f t="shared" si="296"/>
        <v>350</v>
      </c>
      <c r="O496" s="65">
        <v>420</v>
      </c>
      <c r="P496" s="65"/>
      <c r="Q496" s="18">
        <f t="shared" si="297"/>
        <v>420</v>
      </c>
      <c r="R496" s="65">
        <v>420</v>
      </c>
      <c r="S496" s="8">
        <v>0</v>
      </c>
      <c r="T496" s="107">
        <f t="shared" si="301"/>
        <v>420</v>
      </c>
      <c r="U496" s="8">
        <v>450</v>
      </c>
      <c r="V496" s="8"/>
      <c r="W496" s="107">
        <f t="shared" si="302"/>
        <v>450</v>
      </c>
    </row>
    <row r="497" spans="1:102" ht="18">
      <c r="A497" s="13">
        <v>8</v>
      </c>
      <c r="B497" s="5" t="s">
        <v>2019</v>
      </c>
      <c r="C497" s="8"/>
      <c r="D497" s="8"/>
      <c r="E497" s="9"/>
      <c r="F497" s="2"/>
      <c r="G497" s="2"/>
      <c r="H497" s="3"/>
      <c r="I497" s="10"/>
      <c r="J497" s="10"/>
      <c r="L497" s="65">
        <v>24000</v>
      </c>
      <c r="M497" s="65"/>
      <c r="N497" s="18">
        <f t="shared" si="296"/>
        <v>24000</v>
      </c>
      <c r="O497" s="65">
        <v>27450</v>
      </c>
      <c r="P497" s="65"/>
      <c r="Q497" s="18">
        <f t="shared" si="297"/>
        <v>27450</v>
      </c>
      <c r="R497" s="65">
        <v>30195</v>
      </c>
      <c r="S497" s="8">
        <v>0</v>
      </c>
      <c r="T497" s="107">
        <f t="shared" si="301"/>
        <v>30195</v>
      </c>
      <c r="U497" s="8">
        <v>33550</v>
      </c>
      <c r="V497" s="8"/>
      <c r="W497" s="107">
        <f t="shared" si="302"/>
        <v>33550</v>
      </c>
    </row>
    <row r="498" spans="1:102" ht="18">
      <c r="A498" s="13">
        <v>9</v>
      </c>
      <c r="B498" s="5" t="s">
        <v>517</v>
      </c>
      <c r="C498" s="8">
        <v>0.06</v>
      </c>
      <c r="D498" s="8"/>
      <c r="E498" s="9">
        <f t="shared" si="294"/>
        <v>0.06</v>
      </c>
      <c r="F498" s="2">
        <v>0.06</v>
      </c>
      <c r="G498" s="2">
        <v>0</v>
      </c>
      <c r="H498" s="3">
        <f t="shared" si="300"/>
        <v>0.06</v>
      </c>
      <c r="I498" s="10">
        <v>0.06</v>
      </c>
      <c r="J498" s="10"/>
      <c r="K498" s="213">
        <f t="shared" si="295"/>
        <v>0.06</v>
      </c>
      <c r="L498" s="120"/>
      <c r="M498" s="120"/>
      <c r="N498" s="18">
        <f t="shared" si="296"/>
        <v>0</v>
      </c>
      <c r="O498" s="120"/>
      <c r="P498" s="120"/>
      <c r="Q498" s="18">
        <f t="shared" si="297"/>
        <v>0</v>
      </c>
      <c r="R498" s="120">
        <v>0</v>
      </c>
      <c r="S498" s="121">
        <v>0</v>
      </c>
      <c r="T498" s="107">
        <f t="shared" si="301"/>
        <v>0</v>
      </c>
      <c r="U498" s="8"/>
      <c r="V498" s="8"/>
      <c r="W498" s="107">
        <f t="shared" si="302"/>
        <v>0</v>
      </c>
    </row>
    <row r="499" spans="1:102" ht="18">
      <c r="A499" s="13">
        <v>10</v>
      </c>
      <c r="B499" s="5" t="s">
        <v>1419</v>
      </c>
      <c r="C499" s="8"/>
      <c r="D499" s="8"/>
      <c r="E499" s="9"/>
      <c r="F499" s="2"/>
      <c r="G499" s="2"/>
      <c r="H499" s="3"/>
      <c r="I499" s="10">
        <v>2856.03</v>
      </c>
      <c r="J499" s="10"/>
      <c r="K499" s="213">
        <f t="shared" si="295"/>
        <v>2856.03</v>
      </c>
      <c r="L499" s="65">
        <v>0.06</v>
      </c>
      <c r="M499" s="65"/>
      <c r="N499" s="18">
        <f t="shared" si="296"/>
        <v>0.06</v>
      </c>
      <c r="O499" s="65">
        <v>0.06</v>
      </c>
      <c r="P499" s="65"/>
      <c r="Q499" s="18">
        <f t="shared" si="297"/>
        <v>0.06</v>
      </c>
      <c r="R499" s="65">
        <v>0.06</v>
      </c>
      <c r="S499" s="8">
        <v>0</v>
      </c>
      <c r="T499" s="107">
        <f t="shared" si="301"/>
        <v>0.06</v>
      </c>
      <c r="U499" s="8">
        <v>0.06</v>
      </c>
      <c r="V499" s="8"/>
      <c r="W499" s="107">
        <f t="shared" si="302"/>
        <v>0.06</v>
      </c>
    </row>
    <row r="500" spans="1:102" ht="18">
      <c r="A500" s="13">
        <v>11</v>
      </c>
      <c r="B500" s="5" t="s">
        <v>518</v>
      </c>
      <c r="C500" s="8">
        <v>0.03</v>
      </c>
      <c r="D500" s="8"/>
      <c r="E500" s="9">
        <f t="shared" si="294"/>
        <v>0.03</v>
      </c>
      <c r="F500" s="2">
        <v>0.03</v>
      </c>
      <c r="G500" s="2">
        <v>0</v>
      </c>
      <c r="H500" s="3">
        <f t="shared" si="300"/>
        <v>0.03</v>
      </c>
      <c r="I500" s="10">
        <v>0.03</v>
      </c>
      <c r="J500" s="10"/>
      <c r="K500" s="213">
        <f t="shared" si="295"/>
        <v>0.03</v>
      </c>
      <c r="L500" s="120"/>
      <c r="M500" s="120"/>
      <c r="N500" s="18">
        <f t="shared" si="296"/>
        <v>0</v>
      </c>
      <c r="O500" s="120"/>
      <c r="P500" s="120"/>
      <c r="Q500" s="18">
        <f t="shared" si="297"/>
        <v>0</v>
      </c>
      <c r="R500" s="120">
        <v>0</v>
      </c>
      <c r="S500" s="121">
        <v>0</v>
      </c>
      <c r="T500" s="107">
        <f t="shared" si="301"/>
        <v>0</v>
      </c>
      <c r="U500" s="8"/>
      <c r="V500" s="8"/>
      <c r="W500" s="107">
        <f t="shared" si="302"/>
        <v>0</v>
      </c>
    </row>
    <row r="501" spans="1:102" ht="18">
      <c r="A501" s="13">
        <v>12</v>
      </c>
      <c r="B501" s="5" t="s">
        <v>519</v>
      </c>
      <c r="C501" s="8">
        <v>40</v>
      </c>
      <c r="D501" s="8"/>
      <c r="E501" s="9">
        <f t="shared" si="294"/>
        <v>40</v>
      </c>
      <c r="F501" s="2">
        <v>40</v>
      </c>
      <c r="G501" s="2">
        <v>0</v>
      </c>
      <c r="H501" s="3">
        <f t="shared" si="300"/>
        <v>40</v>
      </c>
      <c r="I501" s="10">
        <v>22</v>
      </c>
      <c r="J501" s="10"/>
      <c r="K501" s="213">
        <f t="shared" si="295"/>
        <v>22</v>
      </c>
      <c r="L501" s="65">
        <v>22</v>
      </c>
      <c r="M501" s="65"/>
      <c r="N501" s="18">
        <f t="shared" si="296"/>
        <v>22</v>
      </c>
      <c r="O501" s="65">
        <v>22</v>
      </c>
      <c r="P501" s="65"/>
      <c r="Q501" s="18">
        <f t="shared" si="297"/>
        <v>22</v>
      </c>
      <c r="R501" s="65">
        <v>200</v>
      </c>
      <c r="S501" s="8">
        <v>0</v>
      </c>
      <c r="T501" s="107">
        <f t="shared" si="301"/>
        <v>200</v>
      </c>
      <c r="U501" s="8">
        <v>100</v>
      </c>
      <c r="V501" s="8"/>
      <c r="W501" s="107">
        <f t="shared" si="302"/>
        <v>100</v>
      </c>
    </row>
    <row r="502" spans="1:102" s="24" customFormat="1" ht="18">
      <c r="A502" s="13">
        <v>13</v>
      </c>
      <c r="B502" s="5" t="s">
        <v>520</v>
      </c>
      <c r="C502" s="8">
        <v>393.41</v>
      </c>
      <c r="D502" s="8">
        <v>580</v>
      </c>
      <c r="E502" s="9">
        <f t="shared" si="294"/>
        <v>973.41000000000008</v>
      </c>
      <c r="F502" s="2">
        <v>493.51</v>
      </c>
      <c r="G502" s="2">
        <v>540</v>
      </c>
      <c r="H502" s="3">
        <f t="shared" si="300"/>
        <v>1033.51</v>
      </c>
      <c r="I502" s="10">
        <v>361.61</v>
      </c>
      <c r="J502" s="10">
        <v>800</v>
      </c>
      <c r="K502" s="213">
        <f t="shared" si="295"/>
        <v>1161.6100000000001</v>
      </c>
      <c r="L502" s="65">
        <v>380.29</v>
      </c>
      <c r="M502" s="65">
        <v>900</v>
      </c>
      <c r="N502" s="18">
        <f t="shared" si="296"/>
        <v>1280.29</v>
      </c>
      <c r="O502" s="65">
        <v>395.29</v>
      </c>
      <c r="P502" s="65">
        <v>880</v>
      </c>
      <c r="Q502" s="18">
        <f t="shared" si="297"/>
        <v>1275.29</v>
      </c>
      <c r="R502" s="65">
        <v>509.29</v>
      </c>
      <c r="S502" s="8">
        <v>880</v>
      </c>
      <c r="T502" s="107">
        <f t="shared" si="301"/>
        <v>1389.29</v>
      </c>
      <c r="U502" s="8">
        <v>496.93</v>
      </c>
      <c r="V502" s="8">
        <v>891</v>
      </c>
      <c r="W502" s="107">
        <f t="shared" si="302"/>
        <v>1387.93</v>
      </c>
      <c r="X502" s="258"/>
      <c r="Y502" s="258"/>
      <c r="Z502" s="258"/>
      <c r="AA502" s="258"/>
      <c r="AB502" s="258"/>
      <c r="AC502" s="258"/>
      <c r="AD502" s="258"/>
      <c r="AE502" s="258"/>
      <c r="AF502" s="258"/>
      <c r="AG502" s="258"/>
      <c r="AH502" s="258"/>
      <c r="AI502" s="258"/>
      <c r="AJ502" s="258"/>
      <c r="AK502" s="258"/>
      <c r="AL502" s="258"/>
      <c r="AM502" s="258"/>
      <c r="AN502" s="258"/>
      <c r="AO502" s="258"/>
      <c r="AP502" s="258"/>
      <c r="AQ502" s="258"/>
      <c r="AR502" s="258"/>
      <c r="AS502" s="258"/>
      <c r="AT502" s="258"/>
      <c r="AU502" s="258"/>
      <c r="AV502" s="258"/>
      <c r="AW502" s="258"/>
      <c r="AX502" s="258"/>
      <c r="AY502" s="258"/>
      <c r="AZ502" s="258"/>
      <c r="BA502" s="258"/>
      <c r="BB502" s="258"/>
      <c r="BC502" s="258"/>
      <c r="BD502" s="258"/>
      <c r="BE502" s="258"/>
      <c r="BF502" s="258"/>
      <c r="BG502" s="258"/>
      <c r="BH502" s="258"/>
      <c r="BI502" s="258"/>
      <c r="BJ502" s="258"/>
      <c r="BK502" s="258"/>
      <c r="BL502" s="258"/>
      <c r="BM502" s="258"/>
      <c r="BN502" s="258"/>
      <c r="BO502" s="258"/>
      <c r="BP502" s="258"/>
      <c r="BQ502" s="258"/>
      <c r="BR502" s="258"/>
      <c r="BS502" s="258"/>
      <c r="BT502" s="258"/>
      <c r="BU502" s="258"/>
      <c r="BV502" s="258"/>
      <c r="BW502" s="258"/>
      <c r="BX502" s="258"/>
      <c r="BY502" s="258"/>
      <c r="BZ502" s="258"/>
      <c r="CA502" s="258"/>
      <c r="CB502" s="258"/>
      <c r="CC502" s="258"/>
      <c r="CD502" s="258"/>
      <c r="CE502" s="258"/>
      <c r="CF502" s="258"/>
      <c r="CG502" s="258"/>
      <c r="CH502" s="258"/>
      <c r="CI502" s="258"/>
      <c r="CJ502" s="258"/>
      <c r="CK502" s="258"/>
      <c r="CL502" s="258"/>
      <c r="CM502" s="258"/>
      <c r="CN502" s="258"/>
      <c r="CO502" s="258"/>
      <c r="CP502" s="258"/>
      <c r="CQ502" s="258"/>
      <c r="CR502" s="258"/>
      <c r="CS502" s="258"/>
      <c r="CT502" s="258"/>
      <c r="CU502" s="258"/>
      <c r="CV502" s="258"/>
      <c r="CW502" s="258"/>
      <c r="CX502" s="258"/>
    </row>
    <row r="503" spans="1:102" ht="18">
      <c r="A503" s="13">
        <v>14</v>
      </c>
      <c r="B503" s="5" t="s">
        <v>521</v>
      </c>
      <c r="C503" s="8">
        <v>4.0199999999999996</v>
      </c>
      <c r="D503" s="8">
        <v>5.85</v>
      </c>
      <c r="E503" s="9">
        <f t="shared" si="294"/>
        <v>9.8699999999999992</v>
      </c>
      <c r="F503" s="2">
        <v>8.15</v>
      </c>
      <c r="G503" s="2">
        <v>12</v>
      </c>
      <c r="H503" s="3">
        <f t="shared" si="300"/>
        <v>20.149999999999999</v>
      </c>
      <c r="I503" s="10">
        <v>0.05</v>
      </c>
      <c r="J503" s="10">
        <v>18</v>
      </c>
      <c r="K503" s="213">
        <f t="shared" si="295"/>
        <v>18.05</v>
      </c>
      <c r="L503" s="65">
        <v>0.13</v>
      </c>
      <c r="M503" s="65">
        <v>20</v>
      </c>
      <c r="N503" s="18">
        <f t="shared" si="296"/>
        <v>20.13</v>
      </c>
      <c r="O503" s="65">
        <v>0.13</v>
      </c>
      <c r="P503" s="65">
        <v>22</v>
      </c>
      <c r="Q503" s="18">
        <f t="shared" si="297"/>
        <v>22.13</v>
      </c>
      <c r="R503" s="65">
        <v>0.13</v>
      </c>
      <c r="S503" s="8">
        <v>22</v>
      </c>
      <c r="T503" s="107">
        <f t="shared" si="301"/>
        <v>22.13</v>
      </c>
      <c r="U503" s="8">
        <v>7.0000000000000007E-2</v>
      </c>
      <c r="V503" s="8">
        <v>22</v>
      </c>
      <c r="W503" s="107">
        <f t="shared" si="302"/>
        <v>22.07</v>
      </c>
    </row>
    <row r="504" spans="1:102" ht="18">
      <c r="A504" s="13">
        <v>15</v>
      </c>
      <c r="B504" s="5" t="s">
        <v>2020</v>
      </c>
      <c r="C504" s="8">
        <v>50</v>
      </c>
      <c r="D504" s="8"/>
      <c r="E504" s="9">
        <f t="shared" si="294"/>
        <v>50</v>
      </c>
      <c r="F504" s="2">
        <v>50</v>
      </c>
      <c r="G504" s="2">
        <v>0</v>
      </c>
      <c r="H504" s="3">
        <f t="shared" si="300"/>
        <v>50</v>
      </c>
      <c r="I504" s="10">
        <v>20</v>
      </c>
      <c r="J504" s="10"/>
      <c r="K504" s="213">
        <f t="shared" si="295"/>
        <v>20</v>
      </c>
      <c r="L504" s="65">
        <v>40</v>
      </c>
      <c r="M504" s="65"/>
      <c r="N504" s="18">
        <f t="shared" si="296"/>
        <v>40</v>
      </c>
      <c r="O504" s="65">
        <v>30</v>
      </c>
      <c r="P504" s="65"/>
      <c r="Q504" s="18">
        <f t="shared" si="297"/>
        <v>30</v>
      </c>
      <c r="R504" s="65">
        <v>30</v>
      </c>
      <c r="S504" s="8">
        <v>0</v>
      </c>
      <c r="T504" s="107">
        <f t="shared" si="301"/>
        <v>30</v>
      </c>
      <c r="U504" s="8">
        <v>30</v>
      </c>
      <c r="V504" s="8"/>
      <c r="W504" s="107">
        <f t="shared" si="302"/>
        <v>30</v>
      </c>
    </row>
    <row r="505" spans="1:102" s="24" customFormat="1" ht="18">
      <c r="A505" s="13">
        <v>16</v>
      </c>
      <c r="B505" s="22" t="s">
        <v>525</v>
      </c>
      <c r="C505" s="8">
        <v>4879.5</v>
      </c>
      <c r="D505" s="8">
        <v>1950</v>
      </c>
      <c r="E505" s="9">
        <f t="shared" si="294"/>
        <v>6829.5</v>
      </c>
      <c r="F505" s="2">
        <v>5027</v>
      </c>
      <c r="G505" s="2">
        <v>2940</v>
      </c>
      <c r="H505" s="3">
        <f t="shared" si="300"/>
        <v>7967</v>
      </c>
      <c r="I505" s="10">
        <v>4286.13</v>
      </c>
      <c r="J505" s="10">
        <v>4310</v>
      </c>
      <c r="K505" s="213">
        <f t="shared" si="295"/>
        <v>8596.130000000001</v>
      </c>
      <c r="L505" s="65">
        <v>4866.63</v>
      </c>
      <c r="M505" s="65">
        <v>4660</v>
      </c>
      <c r="N505" s="18">
        <f t="shared" si="296"/>
        <v>9526.630000000001</v>
      </c>
      <c r="O505" s="65">
        <v>7697.83</v>
      </c>
      <c r="P505" s="65">
        <v>4410</v>
      </c>
      <c r="Q505" s="18">
        <f t="shared" si="297"/>
        <v>12107.83</v>
      </c>
      <c r="R505" s="65">
        <v>7697.83</v>
      </c>
      <c r="S505" s="8">
        <v>4410</v>
      </c>
      <c r="T505" s="107">
        <f t="shared" si="301"/>
        <v>12107.83</v>
      </c>
      <c r="U505" s="8">
        <v>7683.23</v>
      </c>
      <c r="V505" s="8">
        <v>4532</v>
      </c>
      <c r="W505" s="107">
        <f t="shared" si="302"/>
        <v>12215.23</v>
      </c>
      <c r="X505" s="258"/>
      <c r="Y505" s="258"/>
      <c r="Z505" s="258"/>
      <c r="AA505" s="258"/>
      <c r="AB505" s="258"/>
      <c r="AC505" s="258"/>
      <c r="AD505" s="258"/>
      <c r="AE505" s="258"/>
      <c r="AF505" s="258"/>
      <c r="AG505" s="258"/>
      <c r="AH505" s="258"/>
      <c r="AI505" s="258"/>
      <c r="AJ505" s="258"/>
      <c r="AK505" s="258"/>
      <c r="AL505" s="258"/>
      <c r="AM505" s="258"/>
      <c r="AN505" s="258"/>
      <c r="AO505" s="258"/>
      <c r="AP505" s="258"/>
      <c r="AQ505" s="258"/>
      <c r="AR505" s="258"/>
      <c r="AS505" s="258"/>
      <c r="AT505" s="258"/>
      <c r="AU505" s="258"/>
      <c r="AV505" s="258"/>
      <c r="AW505" s="258"/>
      <c r="AX505" s="258"/>
      <c r="AY505" s="258"/>
      <c r="AZ505" s="258"/>
      <c r="BA505" s="258"/>
      <c r="BB505" s="258"/>
      <c r="BC505" s="258"/>
      <c r="BD505" s="258"/>
      <c r="BE505" s="258"/>
      <c r="BF505" s="258"/>
      <c r="BG505" s="258"/>
      <c r="BH505" s="258"/>
      <c r="BI505" s="258"/>
      <c r="BJ505" s="258"/>
      <c r="BK505" s="258"/>
      <c r="BL505" s="258"/>
      <c r="BM505" s="258"/>
      <c r="BN505" s="258"/>
      <c r="BO505" s="258"/>
      <c r="BP505" s="258"/>
      <c r="BQ505" s="258"/>
      <c r="BR505" s="258"/>
      <c r="BS505" s="258"/>
      <c r="BT505" s="258"/>
      <c r="BU505" s="258"/>
      <c r="BV505" s="258"/>
      <c r="BW505" s="258"/>
      <c r="BX505" s="258"/>
      <c r="BY505" s="258"/>
      <c r="BZ505" s="258"/>
      <c r="CA505" s="258"/>
      <c r="CB505" s="258"/>
      <c r="CC505" s="258"/>
      <c r="CD505" s="258"/>
      <c r="CE505" s="258"/>
      <c r="CF505" s="258"/>
      <c r="CG505" s="258"/>
      <c r="CH505" s="258"/>
      <c r="CI505" s="258"/>
      <c r="CJ505" s="258"/>
      <c r="CK505" s="258"/>
      <c r="CL505" s="258"/>
      <c r="CM505" s="258"/>
      <c r="CN505" s="258"/>
      <c r="CO505" s="258"/>
      <c r="CP505" s="258"/>
      <c r="CQ505" s="258"/>
      <c r="CR505" s="258"/>
      <c r="CS505" s="258"/>
      <c r="CT505" s="258"/>
      <c r="CU505" s="258"/>
      <c r="CV505" s="258"/>
      <c r="CW505" s="258"/>
      <c r="CX505" s="258"/>
    </row>
    <row r="506" spans="1:102" ht="18">
      <c r="A506" s="13">
        <v>17</v>
      </c>
      <c r="B506" s="22" t="s">
        <v>524</v>
      </c>
      <c r="C506" s="8">
        <v>7100</v>
      </c>
      <c r="D506" s="8"/>
      <c r="E506" s="9">
        <f t="shared" si="294"/>
        <v>7100</v>
      </c>
      <c r="F506" s="2">
        <v>6000</v>
      </c>
      <c r="G506" s="2">
        <v>0</v>
      </c>
      <c r="H506" s="3">
        <f t="shared" si="300"/>
        <v>6000</v>
      </c>
      <c r="I506" s="10">
        <v>1640</v>
      </c>
      <c r="J506" s="10"/>
      <c r="K506" s="213">
        <f t="shared" si="295"/>
        <v>1640</v>
      </c>
      <c r="L506" s="65">
        <v>4000</v>
      </c>
      <c r="M506" s="65"/>
      <c r="N506" s="18">
        <f t="shared" si="296"/>
        <v>4000</v>
      </c>
      <c r="O506" s="65">
        <v>3400</v>
      </c>
      <c r="P506" s="65"/>
      <c r="Q506" s="18">
        <f t="shared" si="297"/>
        <v>3400</v>
      </c>
      <c r="R506" s="65">
        <v>3400</v>
      </c>
      <c r="S506" s="8">
        <v>0</v>
      </c>
      <c r="T506" s="107">
        <f t="shared" si="301"/>
        <v>3400</v>
      </c>
      <c r="U506" s="8">
        <v>6394.55</v>
      </c>
      <c r="V506" s="8"/>
      <c r="W506" s="107">
        <f t="shared" si="302"/>
        <v>6394.55</v>
      </c>
    </row>
    <row r="507" spans="1:102" ht="18">
      <c r="A507" s="13">
        <v>18</v>
      </c>
      <c r="B507" s="5" t="s">
        <v>522</v>
      </c>
      <c r="C507" s="8">
        <v>0.03</v>
      </c>
      <c r="D507" s="8"/>
      <c r="E507" s="9">
        <f t="shared" si="294"/>
        <v>0.03</v>
      </c>
      <c r="F507" s="2">
        <v>0.03</v>
      </c>
      <c r="G507" s="2">
        <v>0</v>
      </c>
      <c r="H507" s="3">
        <f t="shared" si="300"/>
        <v>0.03</v>
      </c>
      <c r="I507" s="10">
        <v>0.03</v>
      </c>
      <c r="J507" s="10"/>
      <c r="K507" s="213">
        <f t="shared" si="295"/>
        <v>0.03</v>
      </c>
      <c r="L507" s="120"/>
      <c r="M507" s="120"/>
      <c r="N507" s="18">
        <f t="shared" si="296"/>
        <v>0</v>
      </c>
      <c r="O507" s="120"/>
      <c r="P507" s="120"/>
      <c r="Q507" s="18">
        <f t="shared" si="297"/>
        <v>0</v>
      </c>
      <c r="R507" s="120">
        <v>0</v>
      </c>
      <c r="S507" s="121">
        <v>0</v>
      </c>
      <c r="T507" s="107">
        <f t="shared" si="301"/>
        <v>0</v>
      </c>
      <c r="U507" s="8"/>
      <c r="V507" s="8"/>
      <c r="W507" s="107">
        <f t="shared" si="302"/>
        <v>0</v>
      </c>
    </row>
    <row r="508" spans="1:102" s="24" customFormat="1" ht="18">
      <c r="A508" s="13">
        <v>19</v>
      </c>
      <c r="B508" s="5" t="s">
        <v>523</v>
      </c>
      <c r="C508" s="8">
        <v>1107.92</v>
      </c>
      <c r="D508" s="8">
        <v>1620</v>
      </c>
      <c r="E508" s="9">
        <f t="shared" si="294"/>
        <v>2727.92</v>
      </c>
      <c r="F508" s="2">
        <v>1076.5899999999999</v>
      </c>
      <c r="G508" s="2">
        <v>1886</v>
      </c>
      <c r="H508" s="3">
        <f t="shared" si="300"/>
        <v>2962.59</v>
      </c>
      <c r="I508" s="10">
        <v>128.81</v>
      </c>
      <c r="J508" s="10">
        <v>2360</v>
      </c>
      <c r="K508" s="213">
        <f t="shared" si="295"/>
        <v>2488.81</v>
      </c>
      <c r="L508" s="65">
        <v>127.31</v>
      </c>
      <c r="M508" s="65">
        <v>2300</v>
      </c>
      <c r="N508" s="18">
        <f t="shared" si="296"/>
        <v>2427.31</v>
      </c>
      <c r="O508" s="65">
        <v>135.88999999999999</v>
      </c>
      <c r="P508" s="65">
        <v>1990</v>
      </c>
      <c r="Q508" s="18">
        <f t="shared" si="297"/>
        <v>2125.89</v>
      </c>
      <c r="R508" s="65">
        <v>135.88999999999999</v>
      </c>
      <c r="S508" s="8">
        <v>1990</v>
      </c>
      <c r="T508" s="107">
        <f t="shared" si="301"/>
        <v>2125.89</v>
      </c>
      <c r="U508" s="8">
        <v>140.59</v>
      </c>
      <c r="V508" s="8">
        <v>1925</v>
      </c>
      <c r="W508" s="107">
        <f t="shared" si="302"/>
        <v>2065.59</v>
      </c>
      <c r="X508" s="258"/>
      <c r="Y508" s="258"/>
      <c r="Z508" s="258"/>
      <c r="AA508" s="258"/>
      <c r="AB508" s="258"/>
      <c r="AC508" s="258"/>
      <c r="AD508" s="258"/>
      <c r="AE508" s="258"/>
      <c r="AF508" s="258"/>
      <c r="AG508" s="258"/>
      <c r="AH508" s="258"/>
      <c r="AI508" s="258"/>
      <c r="AJ508" s="258"/>
      <c r="AK508" s="258"/>
      <c r="AL508" s="258"/>
      <c r="AM508" s="258"/>
      <c r="AN508" s="258"/>
      <c r="AO508" s="258"/>
      <c r="AP508" s="258"/>
      <c r="AQ508" s="258"/>
      <c r="AR508" s="258"/>
      <c r="AS508" s="258"/>
      <c r="AT508" s="258"/>
      <c r="AU508" s="258"/>
      <c r="AV508" s="258"/>
      <c r="AW508" s="258"/>
      <c r="AX508" s="258"/>
      <c r="AY508" s="258"/>
      <c r="AZ508" s="258"/>
      <c r="BA508" s="258"/>
      <c r="BB508" s="258"/>
      <c r="BC508" s="258"/>
      <c r="BD508" s="258"/>
      <c r="BE508" s="258"/>
      <c r="BF508" s="258"/>
      <c r="BG508" s="258"/>
      <c r="BH508" s="258"/>
      <c r="BI508" s="258"/>
      <c r="BJ508" s="258"/>
      <c r="BK508" s="258"/>
      <c r="BL508" s="258"/>
      <c r="BM508" s="258"/>
      <c r="BN508" s="258"/>
      <c r="BO508" s="258"/>
      <c r="BP508" s="258"/>
      <c r="BQ508" s="258"/>
      <c r="BR508" s="258"/>
      <c r="BS508" s="258"/>
      <c r="BT508" s="258"/>
      <c r="BU508" s="258"/>
      <c r="BV508" s="258"/>
      <c r="BW508" s="258"/>
      <c r="BX508" s="258"/>
      <c r="BY508" s="258"/>
      <c r="BZ508" s="258"/>
      <c r="CA508" s="258"/>
      <c r="CB508" s="258"/>
      <c r="CC508" s="258"/>
      <c r="CD508" s="258"/>
      <c r="CE508" s="258"/>
      <c r="CF508" s="258"/>
      <c r="CG508" s="258"/>
      <c r="CH508" s="258"/>
      <c r="CI508" s="258"/>
      <c r="CJ508" s="258"/>
      <c r="CK508" s="258"/>
      <c r="CL508" s="258"/>
      <c r="CM508" s="258"/>
      <c r="CN508" s="258"/>
      <c r="CO508" s="258"/>
      <c r="CP508" s="258"/>
      <c r="CQ508" s="258"/>
      <c r="CR508" s="258"/>
      <c r="CS508" s="258"/>
      <c r="CT508" s="258"/>
      <c r="CU508" s="258"/>
      <c r="CV508" s="258"/>
      <c r="CW508" s="258"/>
      <c r="CX508" s="258"/>
    </row>
    <row r="509" spans="1:102" s="149" customFormat="1" ht="18">
      <c r="A509" s="144"/>
      <c r="B509" s="145" t="s">
        <v>45</v>
      </c>
      <c r="C509" s="148">
        <f>SUM(C490:C508)</f>
        <v>53870.599999999991</v>
      </c>
      <c r="D509" s="148">
        <f>SUM(D490:D508)</f>
        <v>50230.87</v>
      </c>
      <c r="E509" s="148">
        <f t="shared" si="294"/>
        <v>104101.47</v>
      </c>
      <c r="F509" s="167">
        <f>SUM(F490:F508)</f>
        <v>60479.689999999995</v>
      </c>
      <c r="G509" s="167">
        <f>SUM(G490:G508)</f>
        <v>57804.020000000004</v>
      </c>
      <c r="H509" s="168">
        <f t="shared" si="300"/>
        <v>118283.70999999999</v>
      </c>
      <c r="I509" s="153">
        <f>SUM(I490:I508)</f>
        <v>22016.400000000001</v>
      </c>
      <c r="J509" s="153">
        <f>SUM(J490:J508)</f>
        <v>92283</v>
      </c>
      <c r="K509" s="282">
        <f t="shared" si="295"/>
        <v>114299.4</v>
      </c>
      <c r="L509" s="147">
        <f>SUM(L490:L508)</f>
        <v>47783.279999999992</v>
      </c>
      <c r="M509" s="147">
        <f>SUM(M490:M508)</f>
        <v>95720</v>
      </c>
      <c r="N509" s="153">
        <f t="shared" si="296"/>
        <v>143503.28</v>
      </c>
      <c r="O509" s="147">
        <f t="shared" ref="O509:T509" si="303">SUM(O490:O508)</f>
        <v>57159.75</v>
      </c>
      <c r="P509" s="147">
        <f t="shared" si="303"/>
        <v>104907</v>
      </c>
      <c r="Q509" s="153">
        <f t="shared" si="303"/>
        <v>162066.75</v>
      </c>
      <c r="R509" s="147">
        <f t="shared" si="303"/>
        <v>60256.75</v>
      </c>
      <c r="S509" s="148">
        <f t="shared" si="303"/>
        <v>104907</v>
      </c>
      <c r="T509" s="154">
        <f t="shared" si="303"/>
        <v>165163.75</v>
      </c>
      <c r="U509" s="148">
        <f>SUM(U490:U508)</f>
        <v>67309.69</v>
      </c>
      <c r="V509" s="148">
        <f t="shared" ref="V509:W509" si="304">SUM(V490:V508)</f>
        <v>102575</v>
      </c>
      <c r="W509" s="148">
        <f t="shared" si="304"/>
        <v>169884.68999999997</v>
      </c>
      <c r="X509" s="255"/>
      <c r="Y509" s="255"/>
      <c r="Z509" s="255"/>
      <c r="AA509" s="255"/>
      <c r="AB509" s="255"/>
      <c r="AC509" s="255"/>
      <c r="AD509" s="255"/>
      <c r="AE509" s="255"/>
      <c r="AF509" s="255"/>
      <c r="AG509" s="255"/>
      <c r="AH509" s="255"/>
      <c r="AI509" s="255"/>
      <c r="AJ509" s="255"/>
      <c r="AK509" s="255"/>
      <c r="AL509" s="255"/>
      <c r="AM509" s="255"/>
      <c r="AN509" s="255"/>
      <c r="AO509" s="255"/>
      <c r="AP509" s="255"/>
      <c r="AQ509" s="255"/>
      <c r="AR509" s="255"/>
      <c r="AS509" s="255"/>
      <c r="AT509" s="255"/>
      <c r="AU509" s="255"/>
      <c r="AV509" s="255"/>
      <c r="AW509" s="255"/>
      <c r="AX509" s="255"/>
      <c r="AY509" s="255"/>
      <c r="AZ509" s="255"/>
      <c r="BA509" s="255"/>
      <c r="BB509" s="255"/>
      <c r="BC509" s="255"/>
      <c r="BD509" s="255"/>
      <c r="BE509" s="255"/>
      <c r="BF509" s="255"/>
      <c r="BG509" s="255"/>
      <c r="BH509" s="255"/>
      <c r="BI509" s="255"/>
      <c r="BJ509" s="255"/>
      <c r="BK509" s="255"/>
      <c r="BL509" s="255"/>
      <c r="BM509" s="255"/>
      <c r="BN509" s="255"/>
      <c r="BO509" s="255"/>
      <c r="BP509" s="255"/>
      <c r="BQ509" s="255"/>
      <c r="BR509" s="255"/>
      <c r="BS509" s="255"/>
      <c r="BT509" s="255"/>
      <c r="BU509" s="255"/>
      <c r="BV509" s="255"/>
      <c r="BW509" s="255"/>
      <c r="BX509" s="255"/>
      <c r="BY509" s="255"/>
      <c r="BZ509" s="255"/>
      <c r="CA509" s="255"/>
      <c r="CB509" s="255"/>
      <c r="CC509" s="255"/>
      <c r="CD509" s="255"/>
      <c r="CE509" s="255"/>
      <c r="CF509" s="255"/>
      <c r="CG509" s="255"/>
      <c r="CH509" s="255"/>
      <c r="CI509" s="255"/>
      <c r="CJ509" s="255"/>
      <c r="CK509" s="255"/>
      <c r="CL509" s="255"/>
      <c r="CM509" s="255"/>
      <c r="CN509" s="255"/>
      <c r="CO509" s="255"/>
      <c r="CP509" s="255"/>
      <c r="CQ509" s="255"/>
      <c r="CR509" s="255"/>
      <c r="CS509" s="255"/>
      <c r="CT509" s="255"/>
      <c r="CU509" s="255"/>
      <c r="CV509" s="255"/>
      <c r="CW509" s="255"/>
      <c r="CX509" s="255"/>
    </row>
    <row r="510" spans="1:102" s="24" customFormat="1" ht="18">
      <c r="A510" s="17">
        <v>19</v>
      </c>
      <c r="B510" s="7" t="s">
        <v>526</v>
      </c>
      <c r="C510" s="9"/>
      <c r="D510" s="9"/>
      <c r="E510" s="9"/>
      <c r="F510" s="6"/>
      <c r="G510" s="6"/>
      <c r="H510" s="3"/>
      <c r="I510" s="18"/>
      <c r="J510" s="18"/>
      <c r="K510" s="213"/>
      <c r="L510" s="67"/>
      <c r="M510" s="67"/>
      <c r="N510" s="18"/>
      <c r="O510" s="67"/>
      <c r="P510" s="67"/>
      <c r="Q510" s="18"/>
      <c r="R510" s="67"/>
      <c r="S510" s="9"/>
      <c r="T510" s="107"/>
      <c r="U510" s="9"/>
      <c r="V510" s="9"/>
      <c r="W510" s="107"/>
      <c r="X510" s="258"/>
      <c r="Y510" s="258"/>
      <c r="Z510" s="258"/>
      <c r="AA510" s="258"/>
      <c r="AB510" s="258"/>
      <c r="AC510" s="258"/>
      <c r="AD510" s="258"/>
      <c r="AE510" s="258"/>
      <c r="AF510" s="258"/>
      <c r="AG510" s="258"/>
      <c r="AH510" s="258"/>
      <c r="AI510" s="258"/>
      <c r="AJ510" s="258"/>
      <c r="AK510" s="258"/>
      <c r="AL510" s="258"/>
      <c r="AM510" s="258"/>
      <c r="AN510" s="258"/>
      <c r="AO510" s="258"/>
      <c r="AP510" s="258"/>
      <c r="AQ510" s="258"/>
      <c r="AR510" s="258"/>
      <c r="AS510" s="258"/>
      <c r="AT510" s="258"/>
      <c r="AU510" s="258"/>
      <c r="AV510" s="258"/>
      <c r="AW510" s="258"/>
      <c r="AX510" s="258"/>
      <c r="AY510" s="258"/>
      <c r="AZ510" s="258"/>
      <c r="BA510" s="258"/>
      <c r="BB510" s="258"/>
      <c r="BC510" s="258"/>
      <c r="BD510" s="258"/>
      <c r="BE510" s="258"/>
      <c r="BF510" s="258"/>
      <c r="BG510" s="258"/>
      <c r="BH510" s="258"/>
      <c r="BI510" s="258"/>
      <c r="BJ510" s="258"/>
      <c r="BK510" s="258"/>
      <c r="BL510" s="258"/>
      <c r="BM510" s="258"/>
      <c r="BN510" s="258"/>
      <c r="BO510" s="258"/>
      <c r="BP510" s="258"/>
      <c r="BQ510" s="258"/>
      <c r="BR510" s="258"/>
      <c r="BS510" s="258"/>
      <c r="BT510" s="258"/>
      <c r="BU510" s="258"/>
      <c r="BV510" s="258"/>
      <c r="BW510" s="258"/>
      <c r="BX510" s="258"/>
      <c r="BY510" s="258"/>
      <c r="BZ510" s="258"/>
      <c r="CA510" s="258"/>
      <c r="CB510" s="258"/>
      <c r="CC510" s="258"/>
      <c r="CD510" s="258"/>
      <c r="CE510" s="258"/>
      <c r="CF510" s="258"/>
      <c r="CG510" s="258"/>
      <c r="CH510" s="258"/>
      <c r="CI510" s="258"/>
      <c r="CJ510" s="258"/>
      <c r="CK510" s="258"/>
      <c r="CL510" s="258"/>
      <c r="CM510" s="258"/>
      <c r="CN510" s="258"/>
      <c r="CO510" s="258"/>
      <c r="CP510" s="258"/>
      <c r="CQ510" s="258"/>
      <c r="CR510" s="258"/>
      <c r="CS510" s="258"/>
      <c r="CT510" s="258"/>
      <c r="CU510" s="258"/>
      <c r="CV510" s="258"/>
      <c r="CW510" s="258"/>
      <c r="CX510" s="258"/>
    </row>
    <row r="511" spans="1:102" s="24" customFormat="1" ht="18">
      <c r="A511" s="13">
        <v>1</v>
      </c>
      <c r="B511" s="5" t="s">
        <v>2468</v>
      </c>
      <c r="C511" s="8"/>
      <c r="D511" s="8"/>
      <c r="E511" s="8"/>
      <c r="F511" s="2">
        <v>15000</v>
      </c>
      <c r="G511" s="2">
        <v>0</v>
      </c>
      <c r="H511" s="3">
        <f>SUM(F511:G511)</f>
        <v>15000</v>
      </c>
      <c r="I511" s="10">
        <v>0.01</v>
      </c>
      <c r="J511" s="18"/>
      <c r="K511" s="213">
        <f>SUM(I511:J511)</f>
        <v>0.01</v>
      </c>
      <c r="L511" s="65">
        <v>0.01</v>
      </c>
      <c r="M511" s="67"/>
      <c r="N511" s="18">
        <f>SUM(L511:M511)</f>
        <v>0.01</v>
      </c>
      <c r="O511" s="65"/>
      <c r="P511" s="67"/>
      <c r="Q511" s="18">
        <f>SUM(O511:P511)</f>
        <v>0</v>
      </c>
      <c r="R511" s="65">
        <v>0</v>
      </c>
      <c r="S511" s="9">
        <v>0</v>
      </c>
      <c r="T511" s="107">
        <f>SUM(R511:S511)</f>
        <v>0</v>
      </c>
      <c r="U511" s="8">
        <v>0.01</v>
      </c>
      <c r="V511" s="9"/>
      <c r="W511" s="107">
        <f>SUM(U511:V511)</f>
        <v>0.01</v>
      </c>
      <c r="X511" s="258"/>
      <c r="Y511" s="258"/>
      <c r="Z511" s="258"/>
      <c r="AA511" s="258"/>
      <c r="AB511" s="258"/>
      <c r="AC511" s="258"/>
      <c r="AD511" s="258"/>
      <c r="AE511" s="258"/>
      <c r="AF511" s="258"/>
      <c r="AG511" s="258"/>
      <c r="AH511" s="258"/>
      <c r="AI511" s="258"/>
      <c r="AJ511" s="258"/>
      <c r="AK511" s="258"/>
      <c r="AL511" s="258"/>
      <c r="AM511" s="258"/>
      <c r="AN511" s="258"/>
      <c r="AO511" s="258"/>
      <c r="AP511" s="258"/>
      <c r="AQ511" s="258"/>
      <c r="AR511" s="258"/>
      <c r="AS511" s="258"/>
      <c r="AT511" s="258"/>
      <c r="AU511" s="258"/>
      <c r="AV511" s="258"/>
      <c r="AW511" s="258"/>
      <c r="AX511" s="258"/>
      <c r="AY511" s="258"/>
      <c r="AZ511" s="258"/>
      <c r="BA511" s="258"/>
      <c r="BB511" s="258"/>
      <c r="BC511" s="258"/>
      <c r="BD511" s="258"/>
      <c r="BE511" s="258"/>
      <c r="BF511" s="258"/>
      <c r="BG511" s="258"/>
      <c r="BH511" s="258"/>
      <c r="BI511" s="258"/>
      <c r="BJ511" s="258"/>
      <c r="BK511" s="258"/>
      <c r="BL511" s="258"/>
      <c r="BM511" s="258"/>
      <c r="BN511" s="258"/>
      <c r="BO511" s="258"/>
      <c r="BP511" s="258"/>
      <c r="BQ511" s="258"/>
      <c r="BR511" s="258"/>
      <c r="BS511" s="258"/>
      <c r="BT511" s="258"/>
      <c r="BU511" s="258"/>
      <c r="BV511" s="258"/>
      <c r="BW511" s="258"/>
      <c r="BX511" s="258"/>
      <c r="BY511" s="258"/>
      <c r="BZ511" s="258"/>
      <c r="CA511" s="258"/>
      <c r="CB511" s="258"/>
      <c r="CC511" s="258"/>
      <c r="CD511" s="258"/>
      <c r="CE511" s="258"/>
      <c r="CF511" s="258"/>
      <c r="CG511" s="258"/>
      <c r="CH511" s="258"/>
      <c r="CI511" s="258"/>
      <c r="CJ511" s="258"/>
      <c r="CK511" s="258"/>
      <c r="CL511" s="258"/>
      <c r="CM511" s="258"/>
      <c r="CN511" s="258"/>
      <c r="CO511" s="258"/>
      <c r="CP511" s="258"/>
      <c r="CQ511" s="258"/>
      <c r="CR511" s="258"/>
      <c r="CS511" s="258"/>
      <c r="CT511" s="258"/>
      <c r="CU511" s="258"/>
      <c r="CV511" s="258"/>
      <c r="CW511" s="258"/>
      <c r="CX511" s="258"/>
    </row>
    <row r="512" spans="1:102" ht="18">
      <c r="A512" s="13">
        <v>2</v>
      </c>
      <c r="B512" s="5" t="s">
        <v>527</v>
      </c>
      <c r="C512" s="20">
        <v>10000</v>
      </c>
      <c r="D512" s="20"/>
      <c r="E512" s="21">
        <f>SUM(C512:D512)</f>
        <v>10000</v>
      </c>
      <c r="F512" s="2">
        <v>136.16</v>
      </c>
      <c r="G512" s="2">
        <v>0</v>
      </c>
      <c r="H512" s="3">
        <f>SUM(F512:G512)</f>
        <v>136.16</v>
      </c>
      <c r="I512" s="10">
        <v>0.01</v>
      </c>
      <c r="J512" s="10"/>
      <c r="K512" s="213">
        <f>SUM(I512:J512)</f>
        <v>0.01</v>
      </c>
      <c r="L512" s="65">
        <v>25.5</v>
      </c>
      <c r="M512" s="67"/>
      <c r="N512" s="18">
        <f>SUM(L512:M512)</f>
        <v>25.5</v>
      </c>
      <c r="O512" s="65">
        <v>0.01</v>
      </c>
      <c r="P512" s="67"/>
      <c r="Q512" s="18">
        <f>SUM(O512:P512)</f>
        <v>0.01</v>
      </c>
      <c r="R512" s="65">
        <v>0.01</v>
      </c>
      <c r="S512" s="9">
        <v>0</v>
      </c>
      <c r="T512" s="107">
        <f>SUM(R512:S512)</f>
        <v>0.01</v>
      </c>
      <c r="U512" s="8">
        <v>0.01</v>
      </c>
      <c r="V512" s="9"/>
      <c r="W512" s="107">
        <f>SUM(U512:V512)</f>
        <v>0.01</v>
      </c>
    </row>
    <row r="513" spans="1:102" s="149" customFormat="1" ht="18">
      <c r="A513" s="144"/>
      <c r="B513" s="145" t="s">
        <v>46</v>
      </c>
      <c r="C513" s="146">
        <f>SUM(C512)</f>
        <v>10000</v>
      </c>
      <c r="D513" s="172"/>
      <c r="E513" s="146">
        <f>SUM(C513:D513)</f>
        <v>10000</v>
      </c>
      <c r="F513" s="167">
        <f>SUM(F511:F512)</f>
        <v>15136.16</v>
      </c>
      <c r="G513" s="167">
        <f>SUM(G511:G512)</f>
        <v>0</v>
      </c>
      <c r="H513" s="168">
        <f>SUM(H511:H512)</f>
        <v>15136.16</v>
      </c>
      <c r="I513" s="153">
        <f>SUM(I511:I512)</f>
        <v>0.02</v>
      </c>
      <c r="J513" s="157"/>
      <c r="K513" s="282">
        <f>SUM(I513:J513)</f>
        <v>0.02</v>
      </c>
      <c r="L513" s="147">
        <f>SUM(L511:L512)</f>
        <v>25.51</v>
      </c>
      <c r="M513" s="171"/>
      <c r="N513" s="153">
        <f>SUM(L513:M513)</f>
        <v>25.51</v>
      </c>
      <c r="O513" s="171">
        <f>SUM(O512)</f>
        <v>0.01</v>
      </c>
      <c r="P513" s="171"/>
      <c r="Q513" s="153">
        <f>SUM(O513:P513)</f>
        <v>0.01</v>
      </c>
      <c r="R513" s="171">
        <f>SUM(R511:R512)</f>
        <v>0.01</v>
      </c>
      <c r="S513" s="171">
        <f t="shared" ref="S513:W513" si="305">SUM(S511:S512)</f>
        <v>0</v>
      </c>
      <c r="T513" s="147">
        <f t="shared" si="305"/>
        <v>0.01</v>
      </c>
      <c r="U513" s="147">
        <f t="shared" si="305"/>
        <v>0.02</v>
      </c>
      <c r="V513" s="147">
        <f t="shared" si="305"/>
        <v>0</v>
      </c>
      <c r="W513" s="147">
        <f t="shared" si="305"/>
        <v>0.02</v>
      </c>
      <c r="X513" s="255"/>
      <c r="Y513" s="255"/>
      <c r="Z513" s="255"/>
      <c r="AA513" s="255"/>
      <c r="AB513" s="255"/>
      <c r="AC513" s="255"/>
      <c r="AD513" s="255"/>
      <c r="AE513" s="255"/>
      <c r="AF513" s="255"/>
      <c r="AG513" s="255"/>
      <c r="AH513" s="255"/>
      <c r="AI513" s="255"/>
      <c r="AJ513" s="255"/>
      <c r="AK513" s="255"/>
      <c r="AL513" s="255"/>
      <c r="AM513" s="255"/>
      <c r="AN513" s="255"/>
      <c r="AO513" s="255"/>
      <c r="AP513" s="255"/>
      <c r="AQ513" s="255"/>
      <c r="AR513" s="255"/>
      <c r="AS513" s="255"/>
      <c r="AT513" s="255"/>
      <c r="AU513" s="255"/>
      <c r="AV513" s="255"/>
      <c r="AW513" s="255"/>
      <c r="AX513" s="255"/>
      <c r="AY513" s="255"/>
      <c r="AZ513" s="255"/>
      <c r="BA513" s="255"/>
      <c r="BB513" s="255"/>
      <c r="BC513" s="255"/>
      <c r="BD513" s="255"/>
      <c r="BE513" s="255"/>
      <c r="BF513" s="255"/>
      <c r="BG513" s="255"/>
      <c r="BH513" s="255"/>
      <c r="BI513" s="255"/>
      <c r="BJ513" s="255"/>
      <c r="BK513" s="255"/>
      <c r="BL513" s="255"/>
      <c r="BM513" s="255"/>
      <c r="BN513" s="255"/>
      <c r="BO513" s="255"/>
      <c r="BP513" s="255"/>
      <c r="BQ513" s="255"/>
      <c r="BR513" s="255"/>
      <c r="BS513" s="255"/>
      <c r="BT513" s="255"/>
      <c r="BU513" s="255"/>
      <c r="BV513" s="255"/>
      <c r="BW513" s="255"/>
      <c r="BX513" s="255"/>
      <c r="BY513" s="255"/>
      <c r="BZ513" s="255"/>
      <c r="CA513" s="255"/>
      <c r="CB513" s="255"/>
      <c r="CC513" s="255"/>
      <c r="CD513" s="255"/>
      <c r="CE513" s="255"/>
      <c r="CF513" s="255"/>
      <c r="CG513" s="255"/>
      <c r="CH513" s="255"/>
      <c r="CI513" s="255"/>
      <c r="CJ513" s="255"/>
      <c r="CK513" s="255"/>
      <c r="CL513" s="255"/>
      <c r="CM513" s="255"/>
      <c r="CN513" s="255"/>
      <c r="CO513" s="255"/>
      <c r="CP513" s="255"/>
      <c r="CQ513" s="255"/>
      <c r="CR513" s="255"/>
      <c r="CS513" s="255"/>
      <c r="CT513" s="255"/>
      <c r="CU513" s="255"/>
      <c r="CV513" s="255"/>
      <c r="CW513" s="255"/>
      <c r="CX513" s="255"/>
    </row>
    <row r="514" spans="1:102" s="24" customFormat="1" ht="18">
      <c r="A514" s="17">
        <v>20</v>
      </c>
      <c r="B514" s="7" t="s">
        <v>528</v>
      </c>
      <c r="C514" s="9"/>
      <c r="D514" s="9"/>
      <c r="E514" s="9"/>
      <c r="F514" s="6"/>
      <c r="G514" s="6"/>
      <c r="H514" s="3"/>
      <c r="I514" s="18"/>
      <c r="J514" s="18"/>
      <c r="K514" s="213"/>
      <c r="L514" s="67"/>
      <c r="M514" s="67"/>
      <c r="N514" s="18"/>
      <c r="O514" s="67"/>
      <c r="P514" s="67"/>
      <c r="Q514" s="18"/>
      <c r="R514" s="67"/>
      <c r="S514" s="9"/>
      <c r="T514" s="107"/>
      <c r="U514" s="9"/>
      <c r="V514" s="9"/>
      <c r="W514" s="107"/>
      <c r="X514" s="258"/>
      <c r="Y514" s="258"/>
      <c r="Z514" s="258"/>
      <c r="AA514" s="258"/>
      <c r="AB514" s="258"/>
      <c r="AC514" s="258"/>
      <c r="AD514" s="258"/>
      <c r="AE514" s="258"/>
      <c r="AF514" s="258"/>
      <c r="AG514" s="258"/>
      <c r="AH514" s="258"/>
      <c r="AI514" s="258"/>
      <c r="AJ514" s="258"/>
      <c r="AK514" s="258"/>
      <c r="AL514" s="258"/>
      <c r="AM514" s="258"/>
      <c r="AN514" s="258"/>
      <c r="AO514" s="258"/>
      <c r="AP514" s="258"/>
      <c r="AQ514" s="258"/>
      <c r="AR514" s="258"/>
      <c r="AS514" s="258"/>
      <c r="AT514" s="258"/>
      <c r="AU514" s="258"/>
      <c r="AV514" s="258"/>
      <c r="AW514" s="258"/>
      <c r="AX514" s="258"/>
      <c r="AY514" s="258"/>
      <c r="AZ514" s="258"/>
      <c r="BA514" s="258"/>
      <c r="BB514" s="258"/>
      <c r="BC514" s="258"/>
      <c r="BD514" s="258"/>
      <c r="BE514" s="258"/>
      <c r="BF514" s="258"/>
      <c r="BG514" s="258"/>
      <c r="BH514" s="258"/>
      <c r="BI514" s="258"/>
      <c r="BJ514" s="258"/>
      <c r="BK514" s="258"/>
      <c r="BL514" s="258"/>
      <c r="BM514" s="258"/>
      <c r="BN514" s="258"/>
      <c r="BO514" s="258"/>
      <c r="BP514" s="258"/>
      <c r="BQ514" s="258"/>
      <c r="BR514" s="258"/>
      <c r="BS514" s="258"/>
      <c r="BT514" s="258"/>
      <c r="BU514" s="258"/>
      <c r="BV514" s="258"/>
      <c r="BW514" s="258"/>
      <c r="BX514" s="258"/>
      <c r="BY514" s="258"/>
      <c r="BZ514" s="258"/>
      <c r="CA514" s="258"/>
      <c r="CB514" s="258"/>
      <c r="CC514" s="258"/>
      <c r="CD514" s="258"/>
      <c r="CE514" s="258"/>
      <c r="CF514" s="258"/>
      <c r="CG514" s="258"/>
      <c r="CH514" s="258"/>
      <c r="CI514" s="258"/>
      <c r="CJ514" s="258"/>
      <c r="CK514" s="258"/>
      <c r="CL514" s="258"/>
      <c r="CM514" s="258"/>
      <c r="CN514" s="258"/>
      <c r="CO514" s="258"/>
      <c r="CP514" s="258"/>
      <c r="CQ514" s="258"/>
      <c r="CR514" s="258"/>
      <c r="CS514" s="258"/>
      <c r="CT514" s="258"/>
      <c r="CU514" s="258"/>
      <c r="CV514" s="258"/>
      <c r="CW514" s="258"/>
      <c r="CX514" s="258"/>
    </row>
    <row r="515" spans="1:102" ht="18">
      <c r="A515" s="13">
        <v>1</v>
      </c>
      <c r="B515" s="5" t="s">
        <v>428</v>
      </c>
      <c r="C515" s="8"/>
      <c r="D515" s="8"/>
      <c r="F515" s="2">
        <v>0.02</v>
      </c>
      <c r="G515" s="2">
        <v>0</v>
      </c>
      <c r="H515" s="3">
        <f>SUM(F515:G515)</f>
        <v>0.02</v>
      </c>
      <c r="I515" s="10">
        <v>0.02</v>
      </c>
      <c r="J515" s="10"/>
      <c r="K515" s="213">
        <f>SUM(I515:J515)</f>
        <v>0.02</v>
      </c>
      <c r="L515" s="65">
        <v>0.02</v>
      </c>
      <c r="M515" s="65"/>
      <c r="N515" s="18">
        <f>SUM(L515:M515)</f>
        <v>0.02</v>
      </c>
      <c r="O515" s="65">
        <v>0.02</v>
      </c>
      <c r="P515" s="65"/>
      <c r="Q515" s="18">
        <f>SUM(O515:P515)</f>
        <v>0.02</v>
      </c>
      <c r="R515" s="65">
        <v>0.02</v>
      </c>
      <c r="S515" s="8">
        <v>0</v>
      </c>
      <c r="T515" s="107">
        <f>SUM(R515:S515)</f>
        <v>0.02</v>
      </c>
      <c r="U515" s="8"/>
      <c r="V515" s="8"/>
      <c r="W515" s="107">
        <f>SUM(U515:V515)</f>
        <v>0</v>
      </c>
    </row>
    <row r="516" spans="1:102" ht="18">
      <c r="A516" s="13">
        <v>2</v>
      </c>
      <c r="B516" s="5" t="s">
        <v>2216</v>
      </c>
      <c r="C516" s="8"/>
      <c r="D516" s="8"/>
      <c r="F516" s="2">
        <v>7.0000000000000007E-2</v>
      </c>
      <c r="G516" s="2">
        <v>0</v>
      </c>
      <c r="H516" s="3">
        <f>SUM(F516:G516)</f>
        <v>7.0000000000000007E-2</v>
      </c>
      <c r="I516" s="10">
        <v>0.06</v>
      </c>
      <c r="J516" s="10"/>
      <c r="K516" s="213">
        <f>SUM(I516:J516)</f>
        <v>0.06</v>
      </c>
      <c r="L516" s="65">
        <v>0.06</v>
      </c>
      <c r="M516" s="65"/>
      <c r="N516" s="18">
        <f>SUM(L516:M516)</f>
        <v>0.06</v>
      </c>
      <c r="O516" s="65">
        <v>0.06</v>
      </c>
      <c r="P516" s="65"/>
      <c r="Q516" s="18">
        <f>SUM(O516:P516)</f>
        <v>0.06</v>
      </c>
      <c r="R516" s="65">
        <v>0.06</v>
      </c>
      <c r="S516" s="8">
        <v>0</v>
      </c>
      <c r="T516" s="107">
        <f>SUM(R516:S516)</f>
        <v>0.06</v>
      </c>
      <c r="U516" s="8"/>
      <c r="V516" s="8"/>
      <c r="W516" s="107">
        <f>SUM(U516:V516)</f>
        <v>0</v>
      </c>
    </row>
    <row r="517" spans="1:102" s="149" customFormat="1" ht="18">
      <c r="A517" s="144"/>
      <c r="B517" s="145" t="s">
        <v>47</v>
      </c>
      <c r="C517" s="148"/>
      <c r="D517" s="148"/>
      <c r="E517" s="148"/>
      <c r="F517" s="167">
        <f>SUM(F515:F516)</f>
        <v>9.0000000000000011E-2</v>
      </c>
      <c r="G517" s="167">
        <f>SUM(G515:G516)</f>
        <v>0</v>
      </c>
      <c r="H517" s="168">
        <f>SUM(F517:G517)</f>
        <v>9.0000000000000011E-2</v>
      </c>
      <c r="I517" s="153">
        <f>SUM(I515:I516)</f>
        <v>0.08</v>
      </c>
      <c r="J517" s="157"/>
      <c r="K517" s="282">
        <f>SUM(I517:J517)</f>
        <v>0.08</v>
      </c>
      <c r="L517" s="147">
        <f>SUM(L515:L516)</f>
        <v>0.08</v>
      </c>
      <c r="M517" s="171"/>
      <c r="N517" s="153">
        <f>SUM(L517:M517)</f>
        <v>0.08</v>
      </c>
      <c r="O517" s="147">
        <f>SUM(O515:O516)</f>
        <v>0.08</v>
      </c>
      <c r="P517" s="171"/>
      <c r="Q517" s="153">
        <f>SUM(O517:P517)</f>
        <v>0.08</v>
      </c>
      <c r="R517" s="147">
        <f>SUM(R515:R516)</f>
        <v>0.08</v>
      </c>
      <c r="S517" s="148">
        <f>SUM(S515:S516)</f>
        <v>0</v>
      </c>
      <c r="T517" s="154">
        <f>SUM(R517:S517)</f>
        <v>0.08</v>
      </c>
      <c r="U517" s="148">
        <f>SUM(U515:U516)</f>
        <v>0</v>
      </c>
      <c r="V517" s="148">
        <f>SUM(V515:V516)</f>
        <v>0</v>
      </c>
      <c r="W517" s="154">
        <f>SUM(U517:V517)</f>
        <v>0</v>
      </c>
      <c r="X517" s="255"/>
      <c r="Y517" s="255"/>
      <c r="Z517" s="255"/>
      <c r="AA517" s="255"/>
      <c r="AB517" s="255"/>
      <c r="AC517" s="255"/>
      <c r="AD517" s="255"/>
      <c r="AE517" s="255"/>
      <c r="AF517" s="255"/>
      <c r="AG517" s="255"/>
      <c r="AH517" s="255"/>
      <c r="AI517" s="255"/>
      <c r="AJ517" s="255"/>
      <c r="AK517" s="255"/>
      <c r="AL517" s="255"/>
      <c r="AM517" s="255"/>
      <c r="AN517" s="255"/>
      <c r="AO517" s="255"/>
      <c r="AP517" s="255"/>
      <c r="AQ517" s="255"/>
      <c r="AR517" s="255"/>
      <c r="AS517" s="255"/>
      <c r="AT517" s="255"/>
      <c r="AU517" s="255"/>
      <c r="AV517" s="255"/>
      <c r="AW517" s="255"/>
      <c r="AX517" s="255"/>
      <c r="AY517" s="255"/>
      <c r="AZ517" s="255"/>
      <c r="BA517" s="255"/>
      <c r="BB517" s="255"/>
      <c r="BC517" s="255"/>
      <c r="BD517" s="255"/>
      <c r="BE517" s="255"/>
      <c r="BF517" s="255"/>
      <c r="BG517" s="255"/>
      <c r="BH517" s="255"/>
      <c r="BI517" s="255"/>
      <c r="BJ517" s="255"/>
      <c r="BK517" s="255"/>
      <c r="BL517" s="255"/>
      <c r="BM517" s="255"/>
      <c r="BN517" s="255"/>
      <c r="BO517" s="255"/>
      <c r="BP517" s="255"/>
      <c r="BQ517" s="255"/>
      <c r="BR517" s="255"/>
      <c r="BS517" s="255"/>
      <c r="BT517" s="255"/>
      <c r="BU517" s="255"/>
      <c r="BV517" s="255"/>
      <c r="BW517" s="255"/>
      <c r="BX517" s="255"/>
      <c r="BY517" s="255"/>
      <c r="BZ517" s="255"/>
      <c r="CA517" s="255"/>
      <c r="CB517" s="255"/>
      <c r="CC517" s="255"/>
      <c r="CD517" s="255"/>
      <c r="CE517" s="255"/>
      <c r="CF517" s="255"/>
      <c r="CG517" s="255"/>
      <c r="CH517" s="255"/>
      <c r="CI517" s="255"/>
      <c r="CJ517" s="255"/>
      <c r="CK517" s="255"/>
      <c r="CL517" s="255"/>
      <c r="CM517" s="255"/>
      <c r="CN517" s="255"/>
      <c r="CO517" s="255"/>
      <c r="CP517" s="255"/>
      <c r="CQ517" s="255"/>
      <c r="CR517" s="255"/>
      <c r="CS517" s="255"/>
      <c r="CT517" s="255"/>
      <c r="CU517" s="255"/>
      <c r="CV517" s="255"/>
      <c r="CW517" s="255"/>
      <c r="CX517" s="255"/>
    </row>
    <row r="518" spans="1:102" s="24" customFormat="1" ht="18">
      <c r="A518" s="17">
        <v>21</v>
      </c>
      <c r="B518" s="7" t="s">
        <v>529</v>
      </c>
      <c r="C518" s="9"/>
      <c r="D518" s="9"/>
      <c r="E518" s="9"/>
      <c r="F518" s="6"/>
      <c r="G518" s="6"/>
      <c r="H518" s="3"/>
      <c r="I518" s="18"/>
      <c r="J518" s="18"/>
      <c r="K518" s="213"/>
      <c r="L518" s="67"/>
      <c r="M518" s="67"/>
      <c r="N518" s="18"/>
      <c r="O518" s="67"/>
      <c r="P518" s="67"/>
      <c r="Q518" s="18"/>
      <c r="R518" s="67"/>
      <c r="S518" s="9"/>
      <c r="T518" s="107"/>
      <c r="U518" s="9"/>
      <c r="V518" s="9"/>
      <c r="W518" s="107"/>
      <c r="X518" s="258"/>
      <c r="Y518" s="258"/>
      <c r="Z518" s="258"/>
      <c r="AA518" s="258"/>
      <c r="AB518" s="258"/>
      <c r="AC518" s="258"/>
      <c r="AD518" s="258"/>
      <c r="AE518" s="258"/>
      <c r="AF518" s="258"/>
      <c r="AG518" s="258"/>
      <c r="AH518" s="258"/>
      <c r="AI518" s="258"/>
      <c r="AJ518" s="258"/>
      <c r="AK518" s="258"/>
      <c r="AL518" s="258"/>
      <c r="AM518" s="258"/>
      <c r="AN518" s="258"/>
      <c r="AO518" s="258"/>
      <c r="AP518" s="258"/>
      <c r="AQ518" s="258"/>
      <c r="AR518" s="258"/>
      <c r="AS518" s="258"/>
      <c r="AT518" s="258"/>
      <c r="AU518" s="258"/>
      <c r="AV518" s="258"/>
      <c r="AW518" s="258"/>
      <c r="AX518" s="258"/>
      <c r="AY518" s="258"/>
      <c r="AZ518" s="258"/>
      <c r="BA518" s="258"/>
      <c r="BB518" s="258"/>
      <c r="BC518" s="258"/>
      <c r="BD518" s="258"/>
      <c r="BE518" s="258"/>
      <c r="BF518" s="258"/>
      <c r="BG518" s="258"/>
      <c r="BH518" s="258"/>
      <c r="BI518" s="258"/>
      <c r="BJ518" s="258"/>
      <c r="BK518" s="258"/>
      <c r="BL518" s="258"/>
      <c r="BM518" s="258"/>
      <c r="BN518" s="258"/>
      <c r="BO518" s="258"/>
      <c r="BP518" s="258"/>
      <c r="BQ518" s="258"/>
      <c r="BR518" s="258"/>
      <c r="BS518" s="258"/>
      <c r="BT518" s="258"/>
      <c r="BU518" s="258"/>
      <c r="BV518" s="258"/>
      <c r="BW518" s="258"/>
      <c r="BX518" s="258"/>
      <c r="BY518" s="258"/>
      <c r="BZ518" s="258"/>
      <c r="CA518" s="258"/>
      <c r="CB518" s="258"/>
      <c r="CC518" s="258"/>
      <c r="CD518" s="258"/>
      <c r="CE518" s="258"/>
      <c r="CF518" s="258"/>
      <c r="CG518" s="258"/>
      <c r="CH518" s="258"/>
      <c r="CI518" s="258"/>
      <c r="CJ518" s="258"/>
      <c r="CK518" s="258"/>
      <c r="CL518" s="258"/>
      <c r="CM518" s="258"/>
      <c r="CN518" s="258"/>
      <c r="CO518" s="258"/>
      <c r="CP518" s="258"/>
      <c r="CQ518" s="258"/>
      <c r="CR518" s="258"/>
      <c r="CS518" s="258"/>
      <c r="CT518" s="258"/>
      <c r="CU518" s="258"/>
      <c r="CV518" s="258"/>
      <c r="CW518" s="258"/>
      <c r="CX518" s="258"/>
    </row>
    <row r="519" spans="1:102" ht="18">
      <c r="A519" s="13">
        <v>1</v>
      </c>
      <c r="B519" s="5" t="s">
        <v>530</v>
      </c>
      <c r="C519" s="8">
        <v>422.01</v>
      </c>
      <c r="D519" s="8"/>
      <c r="E519" s="9">
        <f>SUM(C519:D519)</f>
        <v>422.01</v>
      </c>
      <c r="F519" s="2">
        <v>476.81</v>
      </c>
      <c r="G519" s="2">
        <v>0</v>
      </c>
      <c r="H519" s="3">
        <f>SUM(F519:G519)</f>
        <v>476.81</v>
      </c>
      <c r="I519" s="10">
        <v>560.44000000000005</v>
      </c>
      <c r="J519" s="10"/>
      <c r="K519" s="213">
        <f>SUM(I519:J519)</f>
        <v>560.44000000000005</v>
      </c>
      <c r="L519" s="65">
        <v>531.58000000000004</v>
      </c>
      <c r="M519" s="65"/>
      <c r="N519" s="18">
        <f>SUM(L519:M519)</f>
        <v>531.58000000000004</v>
      </c>
      <c r="O519" s="65"/>
      <c r="P519" s="65"/>
      <c r="Q519" s="18">
        <f>SUM(O519:P519)</f>
        <v>0</v>
      </c>
      <c r="R519" s="65">
        <v>0</v>
      </c>
      <c r="S519" s="8">
        <v>0</v>
      </c>
      <c r="T519" s="107">
        <f>SUM(R519:S519)</f>
        <v>0</v>
      </c>
      <c r="U519" s="8">
        <v>0</v>
      </c>
      <c r="V519" s="8">
        <v>0</v>
      </c>
      <c r="W519" s="107">
        <f>SUM(U519:V519)</f>
        <v>0</v>
      </c>
    </row>
    <row r="520" spans="1:102" s="149" customFormat="1" ht="18">
      <c r="A520" s="144"/>
      <c r="B520" s="145" t="s">
        <v>48</v>
      </c>
      <c r="C520" s="148">
        <f>SUM(C519)</f>
        <v>422.01</v>
      </c>
      <c r="D520" s="166"/>
      <c r="E520" s="148">
        <f>SUM(C520:D520)</f>
        <v>422.01</v>
      </c>
      <c r="F520" s="167">
        <f>SUM(F519)</f>
        <v>476.81</v>
      </c>
      <c r="G520" s="167">
        <f>SUM(G519)</f>
        <v>0</v>
      </c>
      <c r="H520" s="168">
        <f>SUM(H519)</f>
        <v>476.81</v>
      </c>
      <c r="I520" s="153">
        <f>SUM(I519)</f>
        <v>560.44000000000005</v>
      </c>
      <c r="J520" s="157"/>
      <c r="K520" s="282">
        <f>SUM(I520:J520)</f>
        <v>560.44000000000005</v>
      </c>
      <c r="L520" s="147">
        <f>SUM(L519)</f>
        <v>531.58000000000004</v>
      </c>
      <c r="M520" s="171"/>
      <c r="N520" s="153">
        <f>SUM(L520:M520)</f>
        <v>531.58000000000004</v>
      </c>
      <c r="O520" s="147"/>
      <c r="P520" s="171"/>
      <c r="Q520" s="153">
        <f>SUM(O520:P520)</f>
        <v>0</v>
      </c>
      <c r="R520" s="147"/>
      <c r="S520" s="166"/>
      <c r="T520" s="154">
        <f>SUM(R520:S520)</f>
        <v>0</v>
      </c>
      <c r="U520" s="148"/>
      <c r="V520" s="166"/>
      <c r="W520" s="154">
        <f>SUM(U520:V520)</f>
        <v>0</v>
      </c>
      <c r="X520" s="255"/>
      <c r="Y520" s="255"/>
      <c r="Z520" s="255"/>
      <c r="AA520" s="255"/>
      <c r="AB520" s="255"/>
      <c r="AC520" s="255"/>
      <c r="AD520" s="255"/>
      <c r="AE520" s="255"/>
      <c r="AF520" s="255"/>
      <c r="AG520" s="255"/>
      <c r="AH520" s="255"/>
      <c r="AI520" s="255"/>
      <c r="AJ520" s="255"/>
      <c r="AK520" s="255"/>
      <c r="AL520" s="255"/>
      <c r="AM520" s="255"/>
      <c r="AN520" s="255"/>
      <c r="AO520" s="255"/>
      <c r="AP520" s="255"/>
      <c r="AQ520" s="255"/>
      <c r="AR520" s="255"/>
      <c r="AS520" s="255"/>
      <c r="AT520" s="255"/>
      <c r="AU520" s="255"/>
      <c r="AV520" s="255"/>
      <c r="AW520" s="255"/>
      <c r="AX520" s="255"/>
      <c r="AY520" s="255"/>
      <c r="AZ520" s="255"/>
      <c r="BA520" s="255"/>
      <c r="BB520" s="255"/>
      <c r="BC520" s="255"/>
      <c r="BD520" s="255"/>
      <c r="BE520" s="255"/>
      <c r="BF520" s="255"/>
      <c r="BG520" s="255"/>
      <c r="BH520" s="255"/>
      <c r="BI520" s="255"/>
      <c r="BJ520" s="255"/>
      <c r="BK520" s="255"/>
      <c r="BL520" s="255"/>
      <c r="BM520" s="255"/>
      <c r="BN520" s="255"/>
      <c r="BO520" s="255"/>
      <c r="BP520" s="255"/>
      <c r="BQ520" s="255"/>
      <c r="BR520" s="255"/>
      <c r="BS520" s="255"/>
      <c r="BT520" s="255"/>
      <c r="BU520" s="255"/>
      <c r="BV520" s="255"/>
      <c r="BW520" s="255"/>
      <c r="BX520" s="255"/>
      <c r="BY520" s="255"/>
      <c r="BZ520" s="255"/>
      <c r="CA520" s="255"/>
      <c r="CB520" s="255"/>
      <c r="CC520" s="255"/>
      <c r="CD520" s="255"/>
      <c r="CE520" s="255"/>
      <c r="CF520" s="255"/>
      <c r="CG520" s="255"/>
      <c r="CH520" s="255"/>
      <c r="CI520" s="255"/>
      <c r="CJ520" s="255"/>
      <c r="CK520" s="255"/>
      <c r="CL520" s="255"/>
      <c r="CM520" s="255"/>
      <c r="CN520" s="255"/>
      <c r="CO520" s="255"/>
      <c r="CP520" s="255"/>
      <c r="CQ520" s="255"/>
      <c r="CR520" s="255"/>
      <c r="CS520" s="255"/>
      <c r="CT520" s="255"/>
      <c r="CU520" s="255"/>
      <c r="CV520" s="255"/>
      <c r="CW520" s="255"/>
      <c r="CX520" s="255"/>
    </row>
    <row r="521" spans="1:102" s="24" customFormat="1" ht="18">
      <c r="A521" s="17">
        <v>22</v>
      </c>
      <c r="B521" s="7" t="s">
        <v>531</v>
      </c>
      <c r="C521" s="9"/>
      <c r="D521" s="9"/>
      <c r="E521" s="9"/>
      <c r="F521" s="6"/>
      <c r="G521" s="6"/>
      <c r="H521" s="3"/>
      <c r="I521" s="18"/>
      <c r="J521" s="18"/>
      <c r="K521" s="213"/>
      <c r="L521" s="67"/>
      <c r="M521" s="67"/>
      <c r="N521" s="18"/>
      <c r="O521" s="67"/>
      <c r="P521" s="67"/>
      <c r="Q521" s="18"/>
      <c r="R521" s="67"/>
      <c r="S521" s="9"/>
      <c r="T521" s="107"/>
      <c r="U521" s="9"/>
      <c r="V521" s="9"/>
      <c r="W521" s="107"/>
      <c r="X521" s="258"/>
      <c r="Y521" s="258"/>
      <c r="Z521" s="258"/>
      <c r="AA521" s="258"/>
      <c r="AB521" s="258"/>
      <c r="AC521" s="258"/>
      <c r="AD521" s="258"/>
      <c r="AE521" s="258"/>
      <c r="AF521" s="258"/>
      <c r="AG521" s="258"/>
      <c r="AH521" s="258"/>
      <c r="AI521" s="258"/>
      <c r="AJ521" s="258"/>
      <c r="AK521" s="258"/>
      <c r="AL521" s="258"/>
      <c r="AM521" s="258"/>
      <c r="AN521" s="258"/>
      <c r="AO521" s="258"/>
      <c r="AP521" s="258"/>
      <c r="AQ521" s="258"/>
      <c r="AR521" s="258"/>
      <c r="AS521" s="258"/>
      <c r="AT521" s="258"/>
      <c r="AU521" s="258"/>
      <c r="AV521" s="258"/>
      <c r="AW521" s="258"/>
      <c r="AX521" s="258"/>
      <c r="AY521" s="258"/>
      <c r="AZ521" s="258"/>
      <c r="BA521" s="258"/>
      <c r="BB521" s="258"/>
      <c r="BC521" s="258"/>
      <c r="BD521" s="258"/>
      <c r="BE521" s="258"/>
      <c r="BF521" s="258"/>
      <c r="BG521" s="258"/>
      <c r="BH521" s="258"/>
      <c r="BI521" s="258"/>
      <c r="BJ521" s="258"/>
      <c r="BK521" s="258"/>
      <c r="BL521" s="258"/>
      <c r="BM521" s="258"/>
      <c r="BN521" s="258"/>
      <c r="BO521" s="258"/>
      <c r="BP521" s="258"/>
      <c r="BQ521" s="258"/>
      <c r="BR521" s="258"/>
      <c r="BS521" s="258"/>
      <c r="BT521" s="258"/>
      <c r="BU521" s="258"/>
      <c r="BV521" s="258"/>
      <c r="BW521" s="258"/>
      <c r="BX521" s="258"/>
      <c r="BY521" s="258"/>
      <c r="BZ521" s="258"/>
      <c r="CA521" s="258"/>
      <c r="CB521" s="258"/>
      <c r="CC521" s="258"/>
      <c r="CD521" s="258"/>
      <c r="CE521" s="258"/>
      <c r="CF521" s="258"/>
      <c r="CG521" s="258"/>
      <c r="CH521" s="258"/>
      <c r="CI521" s="258"/>
      <c r="CJ521" s="258"/>
      <c r="CK521" s="258"/>
      <c r="CL521" s="258"/>
      <c r="CM521" s="258"/>
      <c r="CN521" s="258"/>
      <c r="CO521" s="258"/>
      <c r="CP521" s="258"/>
      <c r="CQ521" s="258"/>
      <c r="CR521" s="258"/>
      <c r="CS521" s="258"/>
      <c r="CT521" s="258"/>
      <c r="CU521" s="258"/>
      <c r="CV521" s="258"/>
      <c r="CW521" s="258"/>
      <c r="CX521" s="258"/>
    </row>
    <row r="522" spans="1:102" ht="18">
      <c r="A522" s="13">
        <v>1</v>
      </c>
      <c r="B522" s="5" t="s">
        <v>428</v>
      </c>
      <c r="C522" s="8"/>
      <c r="D522" s="8"/>
      <c r="F522" s="2">
        <v>2500.0100000000002</v>
      </c>
      <c r="G522" s="2">
        <v>0</v>
      </c>
      <c r="H522" s="3">
        <f>SUM(F522:G522)</f>
        <v>2500.0100000000002</v>
      </c>
      <c r="I522" s="10">
        <v>0.02</v>
      </c>
      <c r="J522" s="10"/>
      <c r="K522" s="213">
        <f>SUM(I522:J522)</f>
        <v>0.02</v>
      </c>
      <c r="L522" s="65"/>
      <c r="M522" s="65"/>
      <c r="N522" s="18">
        <f>SUM(L522:M522)</f>
        <v>0</v>
      </c>
      <c r="O522" s="65"/>
      <c r="P522" s="65"/>
      <c r="Q522" s="18">
        <f>SUM(O522:P522)</f>
        <v>0</v>
      </c>
      <c r="R522" s="65"/>
      <c r="S522" s="8"/>
      <c r="T522" s="107">
        <f>SUM(R522:S522)</f>
        <v>0</v>
      </c>
      <c r="U522" s="8"/>
      <c r="V522" s="8"/>
      <c r="W522" s="107">
        <f>SUM(U522:V522)</f>
        <v>0</v>
      </c>
    </row>
    <row r="523" spans="1:102" ht="18">
      <c r="A523" s="13">
        <v>2</v>
      </c>
      <c r="B523" s="5" t="s">
        <v>496</v>
      </c>
      <c r="C523" s="8"/>
      <c r="D523" s="8"/>
      <c r="F523" s="2">
        <v>2500.06</v>
      </c>
      <c r="G523" s="2">
        <v>0</v>
      </c>
      <c r="H523" s="3">
        <f>SUM(F523:G523)</f>
        <v>2500.06</v>
      </c>
      <c r="I523" s="10">
        <v>7.0000000000000007E-2</v>
      </c>
      <c r="J523" s="10"/>
      <c r="K523" s="213">
        <f>SUM(I523:J523)</f>
        <v>7.0000000000000007E-2</v>
      </c>
      <c r="L523" s="65"/>
      <c r="M523" s="65"/>
      <c r="N523" s="18">
        <f>SUM(L523:M523)</f>
        <v>0</v>
      </c>
      <c r="O523" s="65"/>
      <c r="P523" s="65"/>
      <c r="Q523" s="18">
        <f>SUM(O523:P523)</f>
        <v>0</v>
      </c>
      <c r="R523" s="65"/>
      <c r="S523" s="8"/>
      <c r="T523" s="107">
        <f>SUM(R523:S523)</f>
        <v>0</v>
      </c>
      <c r="U523" s="8"/>
      <c r="V523" s="8"/>
      <c r="W523" s="107">
        <f>SUM(U523:V523)</f>
        <v>0</v>
      </c>
    </row>
    <row r="524" spans="1:102" s="149" customFormat="1" ht="18">
      <c r="A524" s="144"/>
      <c r="B524" s="145" t="s">
        <v>49</v>
      </c>
      <c r="C524" s="148"/>
      <c r="D524" s="148"/>
      <c r="E524" s="148"/>
      <c r="F524" s="167">
        <f>SUM(F522:F523)</f>
        <v>5000.07</v>
      </c>
      <c r="G524" s="167">
        <f>SUM(G522:G523)</f>
        <v>0</v>
      </c>
      <c r="H524" s="168">
        <f>SUM(H522:H523)</f>
        <v>5000.07</v>
      </c>
      <c r="I524" s="153">
        <f>SUM(I522:I523)</f>
        <v>9.0000000000000011E-2</v>
      </c>
      <c r="J524" s="157"/>
      <c r="K524" s="282">
        <f>SUM(I524:J524)</f>
        <v>9.0000000000000011E-2</v>
      </c>
      <c r="L524" s="171">
        <f>SUM(L522:L523)</f>
        <v>0</v>
      </c>
      <c r="M524" s="171"/>
      <c r="N524" s="153">
        <f>SUM(L524:M524)</f>
        <v>0</v>
      </c>
      <c r="O524" s="171"/>
      <c r="P524" s="171"/>
      <c r="Q524" s="153">
        <f>SUM(O524:P524)</f>
        <v>0</v>
      </c>
      <c r="R524" s="171"/>
      <c r="S524" s="166"/>
      <c r="T524" s="154">
        <f>SUM(R524:S524)</f>
        <v>0</v>
      </c>
      <c r="U524" s="166"/>
      <c r="V524" s="166"/>
      <c r="W524" s="154">
        <f>SUM(U524:V524)</f>
        <v>0</v>
      </c>
      <c r="X524" s="255"/>
      <c r="Y524" s="255"/>
      <c r="Z524" s="255"/>
      <c r="AA524" s="255"/>
      <c r="AB524" s="255"/>
      <c r="AC524" s="255"/>
      <c r="AD524" s="255"/>
      <c r="AE524" s="255"/>
      <c r="AF524" s="255"/>
      <c r="AG524" s="255"/>
      <c r="AH524" s="255"/>
      <c r="AI524" s="255"/>
      <c r="AJ524" s="255"/>
      <c r="AK524" s="255"/>
      <c r="AL524" s="255"/>
      <c r="AM524" s="255"/>
      <c r="AN524" s="255"/>
      <c r="AO524" s="255"/>
      <c r="AP524" s="255"/>
      <c r="AQ524" s="255"/>
      <c r="AR524" s="255"/>
      <c r="AS524" s="255"/>
      <c r="AT524" s="255"/>
      <c r="AU524" s="255"/>
      <c r="AV524" s="255"/>
      <c r="AW524" s="255"/>
      <c r="AX524" s="255"/>
      <c r="AY524" s="255"/>
      <c r="AZ524" s="255"/>
      <c r="BA524" s="255"/>
      <c r="BB524" s="255"/>
      <c r="BC524" s="255"/>
      <c r="BD524" s="255"/>
      <c r="BE524" s="255"/>
      <c r="BF524" s="255"/>
      <c r="BG524" s="255"/>
      <c r="BH524" s="255"/>
      <c r="BI524" s="255"/>
      <c r="BJ524" s="255"/>
      <c r="BK524" s="255"/>
      <c r="BL524" s="255"/>
      <c r="BM524" s="255"/>
      <c r="BN524" s="255"/>
      <c r="BO524" s="255"/>
      <c r="BP524" s="255"/>
      <c r="BQ524" s="255"/>
      <c r="BR524" s="255"/>
      <c r="BS524" s="255"/>
      <c r="BT524" s="255"/>
      <c r="BU524" s="255"/>
      <c r="BV524" s="255"/>
      <c r="BW524" s="255"/>
      <c r="BX524" s="255"/>
      <c r="BY524" s="255"/>
      <c r="BZ524" s="255"/>
      <c r="CA524" s="255"/>
      <c r="CB524" s="255"/>
      <c r="CC524" s="255"/>
      <c r="CD524" s="255"/>
      <c r="CE524" s="255"/>
      <c r="CF524" s="255"/>
      <c r="CG524" s="255"/>
      <c r="CH524" s="255"/>
      <c r="CI524" s="255"/>
      <c r="CJ524" s="255"/>
      <c r="CK524" s="255"/>
      <c r="CL524" s="255"/>
      <c r="CM524" s="255"/>
      <c r="CN524" s="255"/>
      <c r="CO524" s="255"/>
      <c r="CP524" s="255"/>
      <c r="CQ524" s="255"/>
      <c r="CR524" s="255"/>
      <c r="CS524" s="255"/>
      <c r="CT524" s="255"/>
      <c r="CU524" s="255"/>
      <c r="CV524" s="255"/>
      <c r="CW524" s="255"/>
      <c r="CX524" s="255"/>
    </row>
    <row r="525" spans="1:102" s="24" customFormat="1" ht="18">
      <c r="A525" s="17">
        <v>23</v>
      </c>
      <c r="B525" s="7" t="s">
        <v>532</v>
      </c>
      <c r="C525" s="9"/>
      <c r="D525" s="9"/>
      <c r="E525" s="9"/>
      <c r="F525" s="6"/>
      <c r="G525" s="6"/>
      <c r="H525" s="3"/>
      <c r="I525" s="18"/>
      <c r="J525" s="18"/>
      <c r="K525" s="213"/>
      <c r="L525" s="67"/>
      <c r="M525" s="67"/>
      <c r="N525" s="18"/>
      <c r="O525" s="67"/>
      <c r="P525" s="67"/>
      <c r="Q525" s="18"/>
      <c r="R525" s="67"/>
      <c r="S525" s="9"/>
      <c r="T525" s="107"/>
      <c r="U525" s="9"/>
      <c r="V525" s="9"/>
      <c r="W525" s="107"/>
      <c r="X525" s="258"/>
      <c r="Y525" s="258"/>
      <c r="Z525" s="258"/>
      <c r="AA525" s="258"/>
      <c r="AB525" s="258"/>
      <c r="AC525" s="258"/>
      <c r="AD525" s="258"/>
      <c r="AE525" s="258"/>
      <c r="AF525" s="258"/>
      <c r="AG525" s="258"/>
      <c r="AH525" s="258"/>
      <c r="AI525" s="258"/>
      <c r="AJ525" s="258"/>
      <c r="AK525" s="258"/>
      <c r="AL525" s="258"/>
      <c r="AM525" s="258"/>
      <c r="AN525" s="258"/>
      <c r="AO525" s="258"/>
      <c r="AP525" s="258"/>
      <c r="AQ525" s="258"/>
      <c r="AR525" s="258"/>
      <c r="AS525" s="258"/>
      <c r="AT525" s="258"/>
      <c r="AU525" s="258"/>
      <c r="AV525" s="258"/>
      <c r="AW525" s="258"/>
      <c r="AX525" s="258"/>
      <c r="AY525" s="258"/>
      <c r="AZ525" s="258"/>
      <c r="BA525" s="258"/>
      <c r="BB525" s="258"/>
      <c r="BC525" s="258"/>
      <c r="BD525" s="258"/>
      <c r="BE525" s="258"/>
      <c r="BF525" s="258"/>
      <c r="BG525" s="258"/>
      <c r="BH525" s="258"/>
      <c r="BI525" s="258"/>
      <c r="BJ525" s="258"/>
      <c r="BK525" s="258"/>
      <c r="BL525" s="258"/>
      <c r="BM525" s="258"/>
      <c r="BN525" s="258"/>
      <c r="BO525" s="258"/>
      <c r="BP525" s="258"/>
      <c r="BQ525" s="258"/>
      <c r="BR525" s="258"/>
      <c r="BS525" s="258"/>
      <c r="BT525" s="258"/>
      <c r="BU525" s="258"/>
      <c r="BV525" s="258"/>
      <c r="BW525" s="258"/>
      <c r="BX525" s="258"/>
      <c r="BY525" s="258"/>
      <c r="BZ525" s="258"/>
      <c r="CA525" s="258"/>
      <c r="CB525" s="258"/>
      <c r="CC525" s="258"/>
      <c r="CD525" s="258"/>
      <c r="CE525" s="258"/>
      <c r="CF525" s="258"/>
      <c r="CG525" s="258"/>
      <c r="CH525" s="258"/>
      <c r="CI525" s="258"/>
      <c r="CJ525" s="258"/>
      <c r="CK525" s="258"/>
      <c r="CL525" s="258"/>
      <c r="CM525" s="258"/>
      <c r="CN525" s="258"/>
      <c r="CO525" s="258"/>
      <c r="CP525" s="258"/>
      <c r="CQ525" s="258"/>
      <c r="CR525" s="258"/>
      <c r="CS525" s="258"/>
      <c r="CT525" s="258"/>
      <c r="CU525" s="258"/>
      <c r="CV525" s="258"/>
      <c r="CW525" s="258"/>
      <c r="CX525" s="258"/>
    </row>
    <row r="526" spans="1:102" ht="18">
      <c r="A526" s="13">
        <v>1</v>
      </c>
      <c r="B526" s="5" t="s">
        <v>533</v>
      </c>
      <c r="C526" s="8">
        <v>275.10000000000002</v>
      </c>
      <c r="D526" s="8"/>
      <c r="E526" s="9">
        <f>SUM(C526:D526)</f>
        <v>275.10000000000002</v>
      </c>
      <c r="F526" s="2">
        <v>262.10000000000002</v>
      </c>
      <c r="G526" s="2">
        <v>0</v>
      </c>
      <c r="H526" s="3">
        <f>SUM(F526:G526)</f>
        <v>262.10000000000002</v>
      </c>
      <c r="I526" s="10">
        <v>293.89999999999998</v>
      </c>
      <c r="J526" s="10"/>
      <c r="K526" s="213">
        <f>SUM(I526:J526)</f>
        <v>293.89999999999998</v>
      </c>
      <c r="L526" s="65">
        <v>334.88</v>
      </c>
      <c r="M526" s="65"/>
      <c r="N526" s="18">
        <f>SUM(L526:M526)</f>
        <v>334.88</v>
      </c>
      <c r="O526" s="65">
        <v>372.67</v>
      </c>
      <c r="P526" s="65"/>
      <c r="Q526" s="18">
        <f>SUM(O526:P526)</f>
        <v>372.67</v>
      </c>
      <c r="R526" s="65">
        <v>372.67</v>
      </c>
      <c r="S526" s="8">
        <v>0</v>
      </c>
      <c r="T526" s="107">
        <f>SUM(R526:S526)</f>
        <v>372.67</v>
      </c>
      <c r="U526" s="8">
        <v>401.24</v>
      </c>
      <c r="V526" s="8"/>
      <c r="W526" s="107">
        <f>SUM(U526:V526)</f>
        <v>401.24</v>
      </c>
    </row>
    <row r="527" spans="1:102" ht="18">
      <c r="A527" s="13">
        <v>2</v>
      </c>
      <c r="B527" s="5" t="s">
        <v>534</v>
      </c>
      <c r="C527" s="8">
        <v>527.04999999999995</v>
      </c>
      <c r="D527" s="8"/>
      <c r="E527" s="9">
        <f>SUM(C527:D527)</f>
        <v>527.04999999999995</v>
      </c>
      <c r="F527" s="2">
        <v>473.15</v>
      </c>
      <c r="G527" s="2">
        <v>0</v>
      </c>
      <c r="H527" s="3">
        <f>SUM(F527:G527)</f>
        <v>473.15</v>
      </c>
      <c r="I527" s="10">
        <v>583.13</v>
      </c>
      <c r="J527" s="10"/>
      <c r="K527" s="213">
        <f>SUM(I527:J527)</f>
        <v>583.13</v>
      </c>
      <c r="L527" s="65">
        <v>615.80999999999995</v>
      </c>
      <c r="M527" s="65"/>
      <c r="N527" s="18">
        <f>SUM(L527:M527)</f>
        <v>615.80999999999995</v>
      </c>
      <c r="O527" s="65">
        <v>1259.8699999999999</v>
      </c>
      <c r="P527" s="65"/>
      <c r="Q527" s="18">
        <f>SUM(O527:P527)</f>
        <v>1259.8699999999999</v>
      </c>
      <c r="R527" s="65">
        <v>1259.8699999999999</v>
      </c>
      <c r="S527" s="8">
        <v>0</v>
      </c>
      <c r="T527" s="107">
        <f>SUM(R527:S527)</f>
        <v>1259.8699999999999</v>
      </c>
      <c r="U527" s="8">
        <v>1952.93</v>
      </c>
      <c r="V527" s="8"/>
      <c r="W527" s="107">
        <f>SUM(U527:V527)</f>
        <v>1952.93</v>
      </c>
    </row>
    <row r="528" spans="1:102" ht="18">
      <c r="A528" s="13">
        <v>3</v>
      </c>
      <c r="B528" s="5" t="s">
        <v>535</v>
      </c>
      <c r="C528" s="8">
        <v>943.02</v>
      </c>
      <c r="D528" s="8"/>
      <c r="E528" s="9">
        <f>SUM(C528:D528)</f>
        <v>943.02</v>
      </c>
      <c r="F528" s="2">
        <v>1007.22</v>
      </c>
      <c r="G528" s="2">
        <v>0</v>
      </c>
      <c r="H528" s="3">
        <f>SUM(F528:G528)</f>
        <v>1007.22</v>
      </c>
      <c r="I528" s="10">
        <v>1186.1400000000001</v>
      </c>
      <c r="J528" s="10"/>
      <c r="K528" s="213">
        <f>SUM(I528:J528)</f>
        <v>1186.1400000000001</v>
      </c>
      <c r="L528" s="65">
        <v>1248.02</v>
      </c>
      <c r="M528" s="65"/>
      <c r="N528" s="18">
        <f>SUM(L528:M528)</f>
        <v>1248.02</v>
      </c>
      <c r="O528" s="65">
        <v>1382.81</v>
      </c>
      <c r="P528" s="65"/>
      <c r="Q528" s="18">
        <f>SUM(O528:P528)</f>
        <v>1382.81</v>
      </c>
      <c r="R528" s="65">
        <v>1382.81</v>
      </c>
      <c r="S528" s="8">
        <v>0</v>
      </c>
      <c r="T528" s="107">
        <f>SUM(R528:S528)</f>
        <v>1382.81</v>
      </c>
      <c r="U528" s="8">
        <v>1856.98</v>
      </c>
      <c r="V528" s="8"/>
      <c r="W528" s="107">
        <f>SUM(U528:V528)</f>
        <v>1856.98</v>
      </c>
    </row>
    <row r="529" spans="1:102" s="149" customFormat="1" ht="18">
      <c r="A529" s="144"/>
      <c r="B529" s="145" t="s">
        <v>50</v>
      </c>
      <c r="C529" s="146">
        <f>SUM(C526:C528)</f>
        <v>1745.17</v>
      </c>
      <c r="D529" s="166"/>
      <c r="E529" s="148">
        <f>SUM(C529:D529)</f>
        <v>1745.17</v>
      </c>
      <c r="F529" s="167">
        <f>SUM(F526:F528)</f>
        <v>1742.47</v>
      </c>
      <c r="G529" s="167">
        <f>SUM(G526:G528)</f>
        <v>0</v>
      </c>
      <c r="H529" s="168">
        <f>SUM(H526:H528)</f>
        <v>1742.47</v>
      </c>
      <c r="I529" s="153">
        <f>SUM(I526:I528)</f>
        <v>2063.17</v>
      </c>
      <c r="J529" s="153"/>
      <c r="K529" s="282">
        <f>SUM(I529:J529)</f>
        <v>2063.17</v>
      </c>
      <c r="L529" s="147">
        <f>SUM(L526:L528)</f>
        <v>2198.71</v>
      </c>
      <c r="M529" s="171"/>
      <c r="N529" s="153">
        <f>SUM(L529:M529)</f>
        <v>2198.71</v>
      </c>
      <c r="O529" s="147">
        <f>SUM(O526:O528)</f>
        <v>3015.35</v>
      </c>
      <c r="P529" s="171"/>
      <c r="Q529" s="153">
        <f>SUM(O529:P529)</f>
        <v>3015.35</v>
      </c>
      <c r="R529" s="147">
        <f>SUM(R526:R528)</f>
        <v>3015.35</v>
      </c>
      <c r="S529" s="147">
        <f t="shared" ref="S529:W529" si="306">SUM(S526:S528)</f>
        <v>0</v>
      </c>
      <c r="T529" s="147">
        <f t="shared" si="306"/>
        <v>3015.35</v>
      </c>
      <c r="U529" s="147">
        <f t="shared" si="306"/>
        <v>4211.1499999999996</v>
      </c>
      <c r="V529" s="147">
        <f t="shared" si="306"/>
        <v>0</v>
      </c>
      <c r="W529" s="147">
        <f t="shared" si="306"/>
        <v>4211.1499999999996</v>
      </c>
      <c r="X529" s="255"/>
      <c r="Y529" s="255"/>
      <c r="Z529" s="255"/>
      <c r="AA529" s="255"/>
      <c r="AB529" s="255"/>
      <c r="AC529" s="255"/>
      <c r="AD529" s="255"/>
      <c r="AE529" s="255"/>
      <c r="AF529" s="255"/>
      <c r="AG529" s="255"/>
      <c r="AH529" s="255"/>
      <c r="AI529" s="255"/>
      <c r="AJ529" s="255"/>
      <c r="AK529" s="255"/>
      <c r="AL529" s="255"/>
      <c r="AM529" s="255"/>
      <c r="AN529" s="255"/>
      <c r="AO529" s="255"/>
      <c r="AP529" s="255"/>
      <c r="AQ529" s="255"/>
      <c r="AR529" s="255"/>
      <c r="AS529" s="255"/>
      <c r="AT529" s="255"/>
      <c r="AU529" s="255"/>
      <c r="AV529" s="255"/>
      <c r="AW529" s="255"/>
      <c r="AX529" s="255"/>
      <c r="AY529" s="255"/>
      <c r="AZ529" s="255"/>
      <c r="BA529" s="255"/>
      <c r="BB529" s="255"/>
      <c r="BC529" s="255"/>
      <c r="BD529" s="255"/>
      <c r="BE529" s="255"/>
      <c r="BF529" s="255"/>
      <c r="BG529" s="255"/>
      <c r="BH529" s="255"/>
      <c r="BI529" s="255"/>
      <c r="BJ529" s="255"/>
      <c r="BK529" s="255"/>
      <c r="BL529" s="255"/>
      <c r="BM529" s="255"/>
      <c r="BN529" s="255"/>
      <c r="BO529" s="255"/>
      <c r="BP529" s="255"/>
      <c r="BQ529" s="255"/>
      <c r="BR529" s="255"/>
      <c r="BS529" s="255"/>
      <c r="BT529" s="255"/>
      <c r="BU529" s="255"/>
      <c r="BV529" s="255"/>
      <c r="BW529" s="255"/>
      <c r="BX529" s="255"/>
      <c r="BY529" s="255"/>
      <c r="BZ529" s="255"/>
      <c r="CA529" s="255"/>
      <c r="CB529" s="255"/>
      <c r="CC529" s="255"/>
      <c r="CD529" s="255"/>
      <c r="CE529" s="255"/>
      <c r="CF529" s="255"/>
      <c r="CG529" s="255"/>
      <c r="CH529" s="255"/>
      <c r="CI529" s="255"/>
      <c r="CJ529" s="255"/>
      <c r="CK529" s="255"/>
      <c r="CL529" s="255"/>
      <c r="CM529" s="255"/>
      <c r="CN529" s="255"/>
      <c r="CO529" s="255"/>
      <c r="CP529" s="255"/>
      <c r="CQ529" s="255"/>
      <c r="CR529" s="255"/>
      <c r="CS529" s="255"/>
      <c r="CT529" s="255"/>
      <c r="CU529" s="255"/>
      <c r="CV529" s="255"/>
      <c r="CW529" s="255"/>
      <c r="CX529" s="255"/>
    </row>
    <row r="530" spans="1:102" s="24" customFormat="1" ht="18">
      <c r="A530" s="17">
        <v>24</v>
      </c>
      <c r="B530" s="7" t="s">
        <v>536</v>
      </c>
      <c r="C530" s="9"/>
      <c r="D530" s="9"/>
      <c r="E530" s="9"/>
      <c r="F530" s="6"/>
      <c r="G530" s="6"/>
      <c r="H530" s="3"/>
      <c r="I530" s="18"/>
      <c r="J530" s="18"/>
      <c r="K530" s="213"/>
      <c r="L530" s="67"/>
      <c r="M530" s="67"/>
      <c r="N530" s="18"/>
      <c r="O530" s="67"/>
      <c r="P530" s="67"/>
      <c r="Q530" s="18"/>
      <c r="R530" s="67"/>
      <c r="S530" s="9"/>
      <c r="T530" s="107"/>
      <c r="U530" s="9"/>
      <c r="V530" s="9"/>
      <c r="W530" s="107"/>
      <c r="X530" s="258"/>
      <c r="Y530" s="258"/>
      <c r="Z530" s="258"/>
      <c r="AA530" s="258"/>
      <c r="AB530" s="258"/>
      <c r="AC530" s="258"/>
      <c r="AD530" s="258"/>
      <c r="AE530" s="258"/>
      <c r="AF530" s="258"/>
      <c r="AG530" s="258"/>
      <c r="AH530" s="258"/>
      <c r="AI530" s="258"/>
      <c r="AJ530" s="258"/>
      <c r="AK530" s="258"/>
      <c r="AL530" s="258"/>
      <c r="AM530" s="258"/>
      <c r="AN530" s="258"/>
      <c r="AO530" s="258"/>
      <c r="AP530" s="258"/>
      <c r="AQ530" s="258"/>
      <c r="AR530" s="258"/>
      <c r="AS530" s="258"/>
      <c r="AT530" s="258"/>
      <c r="AU530" s="258"/>
      <c r="AV530" s="258"/>
      <c r="AW530" s="258"/>
      <c r="AX530" s="258"/>
      <c r="AY530" s="258"/>
      <c r="AZ530" s="258"/>
      <c r="BA530" s="258"/>
      <c r="BB530" s="258"/>
      <c r="BC530" s="258"/>
      <c r="BD530" s="258"/>
      <c r="BE530" s="258"/>
      <c r="BF530" s="258"/>
      <c r="BG530" s="258"/>
      <c r="BH530" s="258"/>
      <c r="BI530" s="258"/>
      <c r="BJ530" s="258"/>
      <c r="BK530" s="258"/>
      <c r="BL530" s="258"/>
      <c r="BM530" s="258"/>
      <c r="BN530" s="258"/>
      <c r="BO530" s="258"/>
      <c r="BP530" s="258"/>
      <c r="BQ530" s="258"/>
      <c r="BR530" s="258"/>
      <c r="BS530" s="258"/>
      <c r="BT530" s="258"/>
      <c r="BU530" s="258"/>
      <c r="BV530" s="258"/>
      <c r="BW530" s="258"/>
      <c r="BX530" s="258"/>
      <c r="BY530" s="258"/>
      <c r="BZ530" s="258"/>
      <c r="CA530" s="258"/>
      <c r="CB530" s="258"/>
      <c r="CC530" s="258"/>
      <c r="CD530" s="258"/>
      <c r="CE530" s="258"/>
      <c r="CF530" s="258"/>
      <c r="CG530" s="258"/>
      <c r="CH530" s="258"/>
      <c r="CI530" s="258"/>
      <c r="CJ530" s="258"/>
      <c r="CK530" s="258"/>
      <c r="CL530" s="258"/>
      <c r="CM530" s="258"/>
      <c r="CN530" s="258"/>
      <c r="CO530" s="258"/>
      <c r="CP530" s="258"/>
      <c r="CQ530" s="258"/>
      <c r="CR530" s="258"/>
      <c r="CS530" s="258"/>
      <c r="CT530" s="258"/>
      <c r="CU530" s="258"/>
      <c r="CV530" s="258"/>
      <c r="CW530" s="258"/>
      <c r="CX530" s="258"/>
    </row>
    <row r="531" spans="1:102" ht="18">
      <c r="A531" s="13">
        <v>1</v>
      </c>
      <c r="B531" s="5" t="s">
        <v>537</v>
      </c>
      <c r="C531" s="8"/>
      <c r="D531" s="8"/>
      <c r="F531" s="2">
        <v>0</v>
      </c>
      <c r="G531" s="2">
        <v>0.06</v>
      </c>
      <c r="H531" s="3">
        <f t="shared" ref="H531:H544" si="307">SUM(F531:G531)</f>
        <v>0.06</v>
      </c>
      <c r="I531" s="10">
        <v>0.06</v>
      </c>
      <c r="J531" s="10">
        <v>0.06</v>
      </c>
      <c r="K531" s="213">
        <f t="shared" ref="K531:K546" si="308">SUM(I531:J531)</f>
        <v>0.12</v>
      </c>
      <c r="L531" s="65">
        <v>0.06</v>
      </c>
      <c r="M531" s="65">
        <v>0.06</v>
      </c>
      <c r="N531" s="18">
        <f t="shared" ref="N531:N545" si="309">SUM(L531:M531)</f>
        <v>0.12</v>
      </c>
      <c r="O531" s="65"/>
      <c r="P531" s="65"/>
      <c r="Q531" s="18">
        <f t="shared" ref="Q531:Q545" si="310">SUM(O531:P531)</f>
        <v>0</v>
      </c>
      <c r="R531" s="65">
        <v>0</v>
      </c>
      <c r="S531" s="8">
        <v>0</v>
      </c>
      <c r="T531" s="107">
        <f t="shared" ref="T531:T545" si="311">SUM(R531:S531)</f>
        <v>0</v>
      </c>
      <c r="U531" s="8"/>
      <c r="V531" s="8"/>
      <c r="W531" s="107">
        <f t="shared" ref="W531:W545" si="312">SUM(U531:V531)</f>
        <v>0</v>
      </c>
    </row>
    <row r="532" spans="1:102" ht="18">
      <c r="A532" s="13">
        <v>2</v>
      </c>
      <c r="B532" s="5" t="s">
        <v>538</v>
      </c>
      <c r="C532" s="8">
        <v>371</v>
      </c>
      <c r="D532" s="8"/>
      <c r="E532" s="9">
        <f t="shared" ref="E532:E546" si="313">SUM(C532:D532)</f>
        <v>371</v>
      </c>
      <c r="F532" s="2">
        <v>426</v>
      </c>
      <c r="G532" s="2">
        <v>0</v>
      </c>
      <c r="H532" s="3">
        <f t="shared" si="307"/>
        <v>426</v>
      </c>
      <c r="I532" s="10">
        <v>426.01</v>
      </c>
      <c r="J532" s="10"/>
      <c r="K532" s="213">
        <f t="shared" si="308"/>
        <v>426.01</v>
      </c>
      <c r="L532" s="65">
        <v>474.85</v>
      </c>
      <c r="M532" s="65"/>
      <c r="N532" s="18">
        <f t="shared" si="309"/>
        <v>474.85</v>
      </c>
      <c r="O532" s="65">
        <v>405.35</v>
      </c>
      <c r="P532" s="65"/>
      <c r="Q532" s="18">
        <f t="shared" si="310"/>
        <v>405.35</v>
      </c>
      <c r="R532" s="65">
        <v>405.35</v>
      </c>
      <c r="S532" s="8">
        <v>0</v>
      </c>
      <c r="T532" s="107">
        <f t="shared" si="311"/>
        <v>405.35</v>
      </c>
      <c r="U532" s="8">
        <v>405.47</v>
      </c>
      <c r="V532" s="8"/>
      <c r="W532" s="107">
        <f t="shared" si="312"/>
        <v>405.47</v>
      </c>
    </row>
    <row r="533" spans="1:102" ht="18">
      <c r="A533" s="13">
        <v>3</v>
      </c>
      <c r="B533" s="5" t="s">
        <v>539</v>
      </c>
      <c r="C533" s="8">
        <v>8228.5300000000007</v>
      </c>
      <c r="D533" s="8"/>
      <c r="E533" s="9">
        <f t="shared" si="313"/>
        <v>8228.5300000000007</v>
      </c>
      <c r="F533" s="2">
        <v>8811</v>
      </c>
      <c r="G533" s="2">
        <v>0</v>
      </c>
      <c r="H533" s="3">
        <f t="shared" si="307"/>
        <v>8811</v>
      </c>
      <c r="I533" s="10">
        <v>9412.52</v>
      </c>
      <c r="J533" s="10"/>
      <c r="K533" s="213">
        <f t="shared" si="308"/>
        <v>9412.52</v>
      </c>
      <c r="L533" s="65">
        <v>10015.030000000001</v>
      </c>
      <c r="M533" s="65"/>
      <c r="N533" s="18">
        <f t="shared" si="309"/>
        <v>10015.030000000001</v>
      </c>
      <c r="O533" s="65">
        <v>11539.52</v>
      </c>
      <c r="P533" s="65"/>
      <c r="Q533" s="18">
        <f t="shared" si="310"/>
        <v>11539.52</v>
      </c>
      <c r="R533" s="65">
        <v>11539.52</v>
      </c>
      <c r="S533" s="8">
        <v>0</v>
      </c>
      <c r="T533" s="107">
        <f t="shared" si="311"/>
        <v>11539.52</v>
      </c>
      <c r="U533" s="8">
        <v>14594.72</v>
      </c>
      <c r="V533" s="8"/>
      <c r="W533" s="107">
        <f t="shared" si="312"/>
        <v>14594.72</v>
      </c>
    </row>
    <row r="534" spans="1:102" s="24" customFormat="1" ht="18">
      <c r="A534" s="13">
        <v>4</v>
      </c>
      <c r="B534" s="5" t="s">
        <v>540</v>
      </c>
      <c r="C534" s="8">
        <v>500.02</v>
      </c>
      <c r="D534" s="8"/>
      <c r="E534" s="9">
        <f t="shared" si="313"/>
        <v>500.02</v>
      </c>
      <c r="F534" s="2">
        <v>100.02</v>
      </c>
      <c r="G534" s="2">
        <v>0</v>
      </c>
      <c r="H534" s="3">
        <f t="shared" si="307"/>
        <v>100.02</v>
      </c>
      <c r="I534" s="10">
        <v>100.02</v>
      </c>
      <c r="J534" s="10"/>
      <c r="K534" s="213">
        <f t="shared" si="308"/>
        <v>100.02</v>
      </c>
      <c r="L534" s="65">
        <v>225.01</v>
      </c>
      <c r="M534" s="65"/>
      <c r="N534" s="18">
        <f t="shared" si="309"/>
        <v>225.01</v>
      </c>
      <c r="O534" s="65">
        <v>15.02</v>
      </c>
      <c r="P534" s="65"/>
      <c r="Q534" s="18">
        <f t="shared" si="310"/>
        <v>15.02</v>
      </c>
      <c r="R534" s="65">
        <v>15.02</v>
      </c>
      <c r="S534" s="8">
        <v>0</v>
      </c>
      <c r="T534" s="107">
        <f t="shared" si="311"/>
        <v>15.02</v>
      </c>
      <c r="U534" s="8">
        <v>10.02</v>
      </c>
      <c r="V534" s="8"/>
      <c r="W534" s="107">
        <f t="shared" si="312"/>
        <v>10.02</v>
      </c>
      <c r="X534" s="258"/>
      <c r="Y534" s="258"/>
      <c r="Z534" s="258"/>
      <c r="AA534" s="258"/>
      <c r="AB534" s="258"/>
      <c r="AC534" s="258"/>
      <c r="AD534" s="258"/>
      <c r="AE534" s="258"/>
      <c r="AF534" s="258"/>
      <c r="AG534" s="258"/>
      <c r="AH534" s="258"/>
      <c r="AI534" s="258"/>
      <c r="AJ534" s="258"/>
      <c r="AK534" s="258"/>
      <c r="AL534" s="258"/>
      <c r="AM534" s="258"/>
      <c r="AN534" s="258"/>
      <c r="AO534" s="258"/>
      <c r="AP534" s="258"/>
      <c r="AQ534" s="258"/>
      <c r="AR534" s="258"/>
      <c r="AS534" s="258"/>
      <c r="AT534" s="258"/>
      <c r="AU534" s="258"/>
      <c r="AV534" s="258"/>
      <c r="AW534" s="258"/>
      <c r="AX534" s="258"/>
      <c r="AY534" s="258"/>
      <c r="AZ534" s="258"/>
      <c r="BA534" s="258"/>
      <c r="BB534" s="258"/>
      <c r="BC534" s="258"/>
      <c r="BD534" s="258"/>
      <c r="BE534" s="258"/>
      <c r="BF534" s="258"/>
      <c r="BG534" s="258"/>
      <c r="BH534" s="258"/>
      <c r="BI534" s="258"/>
      <c r="BJ534" s="258"/>
      <c r="BK534" s="258"/>
      <c r="BL534" s="258"/>
      <c r="BM534" s="258"/>
      <c r="BN534" s="258"/>
      <c r="BO534" s="258"/>
      <c r="BP534" s="258"/>
      <c r="BQ534" s="258"/>
      <c r="BR534" s="258"/>
      <c r="BS534" s="258"/>
      <c r="BT534" s="258"/>
      <c r="BU534" s="258"/>
      <c r="BV534" s="258"/>
      <c r="BW534" s="258"/>
      <c r="BX534" s="258"/>
      <c r="BY534" s="258"/>
      <c r="BZ534" s="258"/>
      <c r="CA534" s="258"/>
      <c r="CB534" s="258"/>
      <c r="CC534" s="258"/>
      <c r="CD534" s="258"/>
      <c r="CE534" s="258"/>
      <c r="CF534" s="258"/>
      <c r="CG534" s="258"/>
      <c r="CH534" s="258"/>
      <c r="CI534" s="258"/>
      <c r="CJ534" s="258"/>
      <c r="CK534" s="258"/>
      <c r="CL534" s="258"/>
      <c r="CM534" s="258"/>
      <c r="CN534" s="258"/>
      <c r="CO534" s="258"/>
      <c r="CP534" s="258"/>
      <c r="CQ534" s="258"/>
      <c r="CR534" s="258"/>
      <c r="CS534" s="258"/>
      <c r="CT534" s="258"/>
      <c r="CU534" s="258"/>
      <c r="CV534" s="258"/>
      <c r="CW534" s="258"/>
      <c r="CX534" s="258"/>
    </row>
    <row r="535" spans="1:102" ht="18">
      <c r="A535" s="13">
        <v>5</v>
      </c>
      <c r="B535" s="5" t="s">
        <v>541</v>
      </c>
      <c r="C535" s="8">
        <v>3582.03</v>
      </c>
      <c r="D535" s="8"/>
      <c r="E535" s="9">
        <f t="shared" si="313"/>
        <v>3582.03</v>
      </c>
      <c r="F535" s="2">
        <v>1202.02</v>
      </c>
      <c r="G535" s="2">
        <v>0</v>
      </c>
      <c r="H535" s="3">
        <f t="shared" si="307"/>
        <v>1202.02</v>
      </c>
      <c r="I535" s="10">
        <v>1639.52</v>
      </c>
      <c r="J535" s="10"/>
      <c r="K535" s="213">
        <f t="shared" si="308"/>
        <v>1639.52</v>
      </c>
      <c r="L535" s="65">
        <v>1528.5</v>
      </c>
      <c r="M535" s="65"/>
      <c r="N535" s="18">
        <f t="shared" si="309"/>
        <v>1528.5</v>
      </c>
      <c r="O535" s="65">
        <v>1294.54</v>
      </c>
      <c r="P535" s="65"/>
      <c r="Q535" s="18">
        <f t="shared" si="310"/>
        <v>1294.54</v>
      </c>
      <c r="R535" s="65">
        <v>1294.54</v>
      </c>
      <c r="S535" s="8">
        <v>0</v>
      </c>
      <c r="T535" s="107">
        <f t="shared" si="311"/>
        <v>1294.54</v>
      </c>
      <c r="U535" s="8">
        <v>270.10000000000002</v>
      </c>
      <c r="V535" s="8"/>
      <c r="W535" s="107">
        <f t="shared" si="312"/>
        <v>270.10000000000002</v>
      </c>
    </row>
    <row r="536" spans="1:102" ht="18">
      <c r="A536" s="13">
        <v>6</v>
      </c>
      <c r="B536" s="5" t="s">
        <v>542</v>
      </c>
      <c r="C536" s="8">
        <v>716</v>
      </c>
      <c r="D536" s="8"/>
      <c r="E536" s="9">
        <f t="shared" si="313"/>
        <v>716</v>
      </c>
      <c r="F536" s="2">
        <v>766.5</v>
      </c>
      <c r="G536" s="2">
        <v>0</v>
      </c>
      <c r="H536" s="3">
        <f t="shared" si="307"/>
        <v>766.5</v>
      </c>
      <c r="I536" s="10">
        <v>837.5</v>
      </c>
      <c r="J536" s="10"/>
      <c r="K536" s="213">
        <f t="shared" si="308"/>
        <v>837.5</v>
      </c>
      <c r="L536" s="65">
        <v>905.5</v>
      </c>
      <c r="M536" s="65"/>
      <c r="N536" s="18">
        <f t="shared" si="309"/>
        <v>905.5</v>
      </c>
      <c r="O536" s="65">
        <v>931.6</v>
      </c>
      <c r="P536" s="65"/>
      <c r="Q536" s="18">
        <f t="shared" si="310"/>
        <v>931.6</v>
      </c>
      <c r="R536" s="65">
        <v>931.6</v>
      </c>
      <c r="S536" s="8">
        <v>0</v>
      </c>
      <c r="T536" s="107">
        <f t="shared" si="311"/>
        <v>931.6</v>
      </c>
      <c r="U536" s="8">
        <v>1011.6</v>
      </c>
      <c r="V536" s="8"/>
      <c r="W536" s="107">
        <f t="shared" si="312"/>
        <v>1011.6</v>
      </c>
    </row>
    <row r="537" spans="1:102" ht="18">
      <c r="A537" s="13">
        <v>7</v>
      </c>
      <c r="B537" s="5" t="s">
        <v>543</v>
      </c>
      <c r="C537" s="8">
        <v>1311.02</v>
      </c>
      <c r="D537" s="8"/>
      <c r="E537" s="9">
        <f t="shared" si="313"/>
        <v>1311.02</v>
      </c>
      <c r="F537" s="2">
        <v>1421.01</v>
      </c>
      <c r="G537" s="2">
        <v>0</v>
      </c>
      <c r="H537" s="3">
        <f t="shared" si="307"/>
        <v>1421.01</v>
      </c>
      <c r="I537" s="10">
        <v>1481</v>
      </c>
      <c r="J537" s="10"/>
      <c r="K537" s="213">
        <f t="shared" si="308"/>
        <v>1481</v>
      </c>
      <c r="L537" s="65">
        <v>735.03</v>
      </c>
      <c r="M537" s="65"/>
      <c r="N537" s="18">
        <f t="shared" si="309"/>
        <v>735.03</v>
      </c>
      <c r="O537" s="65"/>
      <c r="P537" s="65"/>
      <c r="Q537" s="18">
        <f t="shared" si="310"/>
        <v>0</v>
      </c>
      <c r="R537" s="65">
        <v>0</v>
      </c>
      <c r="S537" s="8">
        <v>0</v>
      </c>
      <c r="T537" s="107">
        <f t="shared" si="311"/>
        <v>0</v>
      </c>
      <c r="U537" s="8"/>
      <c r="V537" s="8"/>
      <c r="W537" s="107">
        <f t="shared" si="312"/>
        <v>0</v>
      </c>
    </row>
    <row r="538" spans="1:102" s="24" customFormat="1" ht="18">
      <c r="A538" s="13">
        <v>8</v>
      </c>
      <c r="B538" s="5" t="s">
        <v>544</v>
      </c>
      <c r="C538" s="8">
        <v>2400.0300000000002</v>
      </c>
      <c r="D538" s="8"/>
      <c r="E538" s="9">
        <f t="shared" si="313"/>
        <v>2400.0300000000002</v>
      </c>
      <c r="F538" s="2">
        <v>500.03</v>
      </c>
      <c r="G538" s="2">
        <v>0</v>
      </c>
      <c r="H538" s="3">
        <f t="shared" si="307"/>
        <v>500.03</v>
      </c>
      <c r="I538" s="10">
        <v>735.03</v>
      </c>
      <c r="J538" s="10"/>
      <c r="K538" s="213">
        <f t="shared" si="308"/>
        <v>735.03</v>
      </c>
      <c r="L538" s="65">
        <v>1640</v>
      </c>
      <c r="M538" s="65">
        <v>2460</v>
      </c>
      <c r="N538" s="18">
        <f t="shared" si="309"/>
        <v>4100</v>
      </c>
      <c r="O538" s="65">
        <v>0.06</v>
      </c>
      <c r="P538" s="65"/>
      <c r="Q538" s="18">
        <f t="shared" si="310"/>
        <v>0.06</v>
      </c>
      <c r="R538" s="65">
        <v>0.06</v>
      </c>
      <c r="S538" s="8">
        <v>0</v>
      </c>
      <c r="T538" s="107">
        <f t="shared" si="311"/>
        <v>0.06</v>
      </c>
      <c r="U538" s="8">
        <v>0.06</v>
      </c>
      <c r="V538" s="8"/>
      <c r="W538" s="107">
        <f t="shared" si="312"/>
        <v>0.06</v>
      </c>
      <c r="X538" s="258"/>
      <c r="Y538" s="258"/>
      <c r="Z538" s="258"/>
      <c r="AA538" s="258"/>
      <c r="AB538" s="258"/>
      <c r="AC538" s="258"/>
      <c r="AD538" s="258"/>
      <c r="AE538" s="258"/>
      <c r="AF538" s="258"/>
      <c r="AG538" s="258"/>
      <c r="AH538" s="258"/>
      <c r="AI538" s="258"/>
      <c r="AJ538" s="258"/>
      <c r="AK538" s="258"/>
      <c r="AL538" s="258"/>
      <c r="AM538" s="258"/>
      <c r="AN538" s="258"/>
      <c r="AO538" s="258"/>
      <c r="AP538" s="258"/>
      <c r="AQ538" s="258"/>
      <c r="AR538" s="258"/>
      <c r="AS538" s="258"/>
      <c r="AT538" s="258"/>
      <c r="AU538" s="258"/>
      <c r="AV538" s="258"/>
      <c r="AW538" s="258"/>
      <c r="AX538" s="258"/>
      <c r="AY538" s="258"/>
      <c r="AZ538" s="258"/>
      <c r="BA538" s="258"/>
      <c r="BB538" s="258"/>
      <c r="BC538" s="258"/>
      <c r="BD538" s="258"/>
      <c r="BE538" s="258"/>
      <c r="BF538" s="258"/>
      <c r="BG538" s="258"/>
      <c r="BH538" s="258"/>
      <c r="BI538" s="258"/>
      <c r="BJ538" s="258"/>
      <c r="BK538" s="258"/>
      <c r="BL538" s="258"/>
      <c r="BM538" s="258"/>
      <c r="BN538" s="258"/>
      <c r="BO538" s="258"/>
      <c r="BP538" s="258"/>
      <c r="BQ538" s="258"/>
      <c r="BR538" s="258"/>
      <c r="BS538" s="258"/>
      <c r="BT538" s="258"/>
      <c r="BU538" s="258"/>
      <c r="BV538" s="258"/>
      <c r="BW538" s="258"/>
      <c r="BX538" s="258"/>
      <c r="BY538" s="258"/>
      <c r="BZ538" s="258"/>
      <c r="CA538" s="258"/>
      <c r="CB538" s="258"/>
      <c r="CC538" s="258"/>
      <c r="CD538" s="258"/>
      <c r="CE538" s="258"/>
      <c r="CF538" s="258"/>
      <c r="CG538" s="258"/>
      <c r="CH538" s="258"/>
      <c r="CI538" s="258"/>
      <c r="CJ538" s="258"/>
      <c r="CK538" s="258"/>
      <c r="CL538" s="258"/>
      <c r="CM538" s="258"/>
      <c r="CN538" s="258"/>
      <c r="CO538" s="258"/>
      <c r="CP538" s="258"/>
      <c r="CQ538" s="258"/>
      <c r="CR538" s="258"/>
      <c r="CS538" s="258"/>
      <c r="CT538" s="258"/>
      <c r="CU538" s="258"/>
      <c r="CV538" s="258"/>
      <c r="CW538" s="258"/>
      <c r="CX538" s="258"/>
    </row>
    <row r="539" spans="1:102" ht="18">
      <c r="A539" s="13">
        <v>9</v>
      </c>
      <c r="B539" s="5" t="s">
        <v>545</v>
      </c>
      <c r="C539" s="8">
        <v>0.06</v>
      </c>
      <c r="D539" s="8">
        <v>0.06</v>
      </c>
      <c r="E539" s="9">
        <f t="shared" si="313"/>
        <v>0.12</v>
      </c>
      <c r="F539" s="2">
        <v>918</v>
      </c>
      <c r="G539" s="2">
        <v>1650.02</v>
      </c>
      <c r="H539" s="3">
        <f t="shared" si="307"/>
        <v>2568.02</v>
      </c>
      <c r="I539" s="10">
        <v>918</v>
      </c>
      <c r="J539" s="10">
        <v>1650.02</v>
      </c>
      <c r="K539" s="213">
        <f t="shared" si="308"/>
        <v>2568.02</v>
      </c>
      <c r="L539" s="65">
        <v>4519.3100000000004</v>
      </c>
      <c r="M539" s="65"/>
      <c r="N539" s="18">
        <f t="shared" si="309"/>
        <v>4519.3100000000004</v>
      </c>
      <c r="O539" s="65">
        <v>2080</v>
      </c>
      <c r="P539" s="65">
        <v>3120</v>
      </c>
      <c r="Q539" s="18">
        <f t="shared" si="310"/>
        <v>5200</v>
      </c>
      <c r="R539" s="65">
        <v>2080</v>
      </c>
      <c r="S539" s="8">
        <v>3120</v>
      </c>
      <c r="T539" s="107">
        <f t="shared" si="311"/>
        <v>5200</v>
      </c>
      <c r="U539" s="8">
        <v>1645.03</v>
      </c>
      <c r="V539" s="8">
        <v>2465.02</v>
      </c>
      <c r="W539" s="107">
        <f t="shared" si="312"/>
        <v>4110.05</v>
      </c>
    </row>
    <row r="540" spans="1:102" ht="18">
      <c r="A540" s="13">
        <v>10</v>
      </c>
      <c r="B540" s="5" t="s">
        <v>546</v>
      </c>
      <c r="C540" s="8">
        <v>3576.41</v>
      </c>
      <c r="D540" s="8"/>
      <c r="E540" s="9">
        <f t="shared" si="313"/>
        <v>3576.41</v>
      </c>
      <c r="F540" s="2">
        <v>3466.41</v>
      </c>
      <c r="G540" s="2">
        <v>0</v>
      </c>
      <c r="H540" s="3">
        <f t="shared" si="307"/>
        <v>3466.41</v>
      </c>
      <c r="I540" s="10">
        <v>3739.32</v>
      </c>
      <c r="J540" s="10"/>
      <c r="K540" s="213">
        <f t="shared" si="308"/>
        <v>3739.32</v>
      </c>
      <c r="L540" s="65">
        <v>3333</v>
      </c>
      <c r="M540" s="65"/>
      <c r="N540" s="18">
        <f t="shared" si="309"/>
        <v>3333</v>
      </c>
      <c r="O540" s="65">
        <v>5590.81</v>
      </c>
      <c r="P540" s="65"/>
      <c r="Q540" s="18">
        <f t="shared" si="310"/>
        <v>5590.81</v>
      </c>
      <c r="R540" s="65">
        <v>5590.81</v>
      </c>
      <c r="S540" s="8">
        <v>0</v>
      </c>
      <c r="T540" s="107">
        <f t="shared" si="311"/>
        <v>5590.81</v>
      </c>
      <c r="U540" s="8">
        <v>5690.81</v>
      </c>
      <c r="V540" s="8"/>
      <c r="W540" s="107">
        <f t="shared" si="312"/>
        <v>5690.81</v>
      </c>
    </row>
    <row r="541" spans="1:102" ht="18">
      <c r="A541" s="13">
        <v>11</v>
      </c>
      <c r="B541" s="5" t="s">
        <v>2018</v>
      </c>
      <c r="C541" s="8"/>
      <c r="D541" s="8"/>
      <c r="E541" s="9"/>
      <c r="F541" s="2"/>
      <c r="G541" s="2"/>
      <c r="H541" s="3"/>
      <c r="I541" s="10"/>
      <c r="J541" s="10"/>
      <c r="L541" s="65"/>
      <c r="M541" s="65"/>
      <c r="O541" s="65">
        <v>3061</v>
      </c>
      <c r="P541" s="65"/>
      <c r="Q541" s="18">
        <f t="shared" si="310"/>
        <v>3061</v>
      </c>
      <c r="R541" s="65">
        <v>3061</v>
      </c>
      <c r="S541" s="8">
        <v>0</v>
      </c>
      <c r="T541" s="107">
        <f t="shared" si="311"/>
        <v>3061</v>
      </c>
      <c r="U541" s="8">
        <v>3313</v>
      </c>
      <c r="V541" s="8"/>
      <c r="W541" s="107">
        <f t="shared" si="312"/>
        <v>3313</v>
      </c>
    </row>
    <row r="542" spans="1:102" s="24" customFormat="1" ht="18">
      <c r="A542" s="13">
        <v>12</v>
      </c>
      <c r="B542" s="5" t="s">
        <v>547</v>
      </c>
      <c r="C542" s="8">
        <v>583.41999999999996</v>
      </c>
      <c r="D542" s="8">
        <v>350.05</v>
      </c>
      <c r="E542" s="9">
        <f t="shared" si="313"/>
        <v>933.47</v>
      </c>
      <c r="F542" s="2">
        <v>920.02</v>
      </c>
      <c r="G542" s="2">
        <v>1380.02</v>
      </c>
      <c r="H542" s="3">
        <f t="shared" si="307"/>
        <v>2300.04</v>
      </c>
      <c r="I542" s="10">
        <v>1080.02</v>
      </c>
      <c r="J542" s="10">
        <v>1620.02</v>
      </c>
      <c r="K542" s="213">
        <f t="shared" si="308"/>
        <v>2700.04</v>
      </c>
      <c r="L542" s="65">
        <v>1619.37</v>
      </c>
      <c r="M542" s="65">
        <v>2163.37</v>
      </c>
      <c r="N542" s="18">
        <f t="shared" si="309"/>
        <v>3782.74</v>
      </c>
      <c r="O542" s="65">
        <v>1220.01</v>
      </c>
      <c r="P542" s="65">
        <v>1807.09</v>
      </c>
      <c r="Q542" s="18">
        <f t="shared" si="310"/>
        <v>3027.1</v>
      </c>
      <c r="R542" s="65">
        <v>1220.01</v>
      </c>
      <c r="S542" s="8">
        <v>1807.09</v>
      </c>
      <c r="T542" s="107">
        <f t="shared" si="311"/>
        <v>3027.1</v>
      </c>
      <c r="U542" s="8">
        <v>1267.01</v>
      </c>
      <c r="V542" s="8">
        <v>1897.01</v>
      </c>
      <c r="W542" s="107">
        <f t="shared" si="312"/>
        <v>3164.02</v>
      </c>
      <c r="X542" s="258"/>
      <c r="Y542" s="258"/>
      <c r="Z542" s="258"/>
      <c r="AA542" s="258"/>
      <c r="AB542" s="258"/>
      <c r="AC542" s="258"/>
      <c r="AD542" s="258"/>
      <c r="AE542" s="258"/>
      <c r="AF542" s="258"/>
      <c r="AG542" s="258"/>
      <c r="AH542" s="258"/>
      <c r="AI542" s="258"/>
      <c r="AJ542" s="258"/>
      <c r="AK542" s="258"/>
      <c r="AL542" s="258"/>
      <c r="AM542" s="258"/>
      <c r="AN542" s="258"/>
      <c r="AO542" s="258"/>
      <c r="AP542" s="258"/>
      <c r="AQ542" s="258"/>
      <c r="AR542" s="258"/>
      <c r="AS542" s="258"/>
      <c r="AT542" s="258"/>
      <c r="AU542" s="258"/>
      <c r="AV542" s="258"/>
      <c r="AW542" s="258"/>
      <c r="AX542" s="258"/>
      <c r="AY542" s="258"/>
      <c r="AZ542" s="258"/>
      <c r="BA542" s="258"/>
      <c r="BB542" s="258"/>
      <c r="BC542" s="258"/>
      <c r="BD542" s="258"/>
      <c r="BE542" s="258"/>
      <c r="BF542" s="258"/>
      <c r="BG542" s="258"/>
      <c r="BH542" s="258"/>
      <c r="BI542" s="258"/>
      <c r="BJ542" s="258"/>
      <c r="BK542" s="258"/>
      <c r="BL542" s="258"/>
      <c r="BM542" s="258"/>
      <c r="BN542" s="258"/>
      <c r="BO542" s="258"/>
      <c r="BP542" s="258"/>
      <c r="BQ542" s="258"/>
      <c r="BR542" s="258"/>
      <c r="BS542" s="258"/>
      <c r="BT542" s="258"/>
      <c r="BU542" s="258"/>
      <c r="BV542" s="258"/>
      <c r="BW542" s="258"/>
      <c r="BX542" s="258"/>
      <c r="BY542" s="258"/>
      <c r="BZ542" s="258"/>
      <c r="CA542" s="258"/>
      <c r="CB542" s="258"/>
      <c r="CC542" s="258"/>
      <c r="CD542" s="258"/>
      <c r="CE542" s="258"/>
      <c r="CF542" s="258"/>
      <c r="CG542" s="258"/>
      <c r="CH542" s="258"/>
      <c r="CI542" s="258"/>
      <c r="CJ542" s="258"/>
      <c r="CK542" s="258"/>
      <c r="CL542" s="258"/>
      <c r="CM542" s="258"/>
      <c r="CN542" s="258"/>
      <c r="CO542" s="258"/>
      <c r="CP542" s="258"/>
      <c r="CQ542" s="258"/>
      <c r="CR542" s="258"/>
      <c r="CS542" s="258"/>
      <c r="CT542" s="258"/>
      <c r="CU542" s="258"/>
      <c r="CV542" s="258"/>
      <c r="CW542" s="258"/>
      <c r="CX542" s="258"/>
    </row>
    <row r="543" spans="1:102" ht="18">
      <c r="A543" s="13">
        <v>13</v>
      </c>
      <c r="B543" s="5" t="s">
        <v>548</v>
      </c>
      <c r="C543" s="8">
        <v>109.14</v>
      </c>
      <c r="D543" s="8"/>
      <c r="E543" s="9">
        <f t="shared" si="313"/>
        <v>109.14</v>
      </c>
      <c r="F543" s="2">
        <v>118.9</v>
      </c>
      <c r="G543" s="2">
        <v>0</v>
      </c>
      <c r="H543" s="3">
        <f t="shared" si="307"/>
        <v>118.9</v>
      </c>
      <c r="I543" s="10">
        <v>158.91</v>
      </c>
      <c r="J543" s="10"/>
      <c r="K543" s="213">
        <f t="shared" si="308"/>
        <v>158.91</v>
      </c>
      <c r="L543" s="65">
        <v>169.32</v>
      </c>
      <c r="M543" s="65"/>
      <c r="N543" s="18">
        <f t="shared" si="309"/>
        <v>169.32</v>
      </c>
      <c r="O543" s="65">
        <v>229.98</v>
      </c>
      <c r="P543" s="65"/>
      <c r="Q543" s="18">
        <f t="shared" si="310"/>
        <v>229.98</v>
      </c>
      <c r="R543" s="65">
        <v>229.98</v>
      </c>
      <c r="S543" s="8">
        <v>0</v>
      </c>
      <c r="T543" s="107">
        <f t="shared" si="311"/>
        <v>229.98</v>
      </c>
      <c r="U543" s="8">
        <v>241.73</v>
      </c>
      <c r="V543" s="8"/>
      <c r="W543" s="107">
        <f t="shared" si="312"/>
        <v>241.73</v>
      </c>
    </row>
    <row r="544" spans="1:102" ht="18">
      <c r="A544" s="13">
        <v>14</v>
      </c>
      <c r="B544" s="5" t="s">
        <v>549</v>
      </c>
      <c r="C544" s="8">
        <v>125.92</v>
      </c>
      <c r="D544" s="8"/>
      <c r="E544" s="9">
        <f t="shared" si="313"/>
        <v>125.92</v>
      </c>
      <c r="F544" s="2">
        <v>132.41999999999999</v>
      </c>
      <c r="G544" s="2">
        <v>0</v>
      </c>
      <c r="H544" s="3">
        <f t="shared" si="307"/>
        <v>132.41999999999999</v>
      </c>
      <c r="I544" s="10">
        <v>152.83000000000001</v>
      </c>
      <c r="J544" s="10"/>
      <c r="K544" s="213">
        <f t="shared" si="308"/>
        <v>152.83000000000001</v>
      </c>
      <c r="L544" s="65">
        <v>203.7</v>
      </c>
      <c r="M544" s="65"/>
      <c r="N544" s="18">
        <f t="shared" si="309"/>
        <v>203.7</v>
      </c>
      <c r="O544" s="65">
        <v>244.49</v>
      </c>
      <c r="P544" s="65"/>
      <c r="Q544" s="18">
        <f t="shared" si="310"/>
        <v>244.49</v>
      </c>
      <c r="R544" s="65">
        <v>244.49</v>
      </c>
      <c r="S544" s="8">
        <v>0</v>
      </c>
      <c r="T544" s="107">
        <f t="shared" si="311"/>
        <v>244.49</v>
      </c>
      <c r="U544" s="8">
        <v>215.53</v>
      </c>
      <c r="V544" s="8"/>
      <c r="W544" s="107">
        <f t="shared" si="312"/>
        <v>215.53</v>
      </c>
    </row>
    <row r="545" spans="1:102" ht="18">
      <c r="A545" s="13">
        <v>15</v>
      </c>
      <c r="B545" s="5" t="s">
        <v>2021</v>
      </c>
      <c r="C545" s="8"/>
      <c r="D545" s="8"/>
      <c r="E545" s="9"/>
      <c r="F545" s="2"/>
      <c r="G545" s="2"/>
      <c r="H545" s="3"/>
      <c r="I545" s="10"/>
      <c r="J545" s="10"/>
      <c r="L545" s="65">
        <v>423.47</v>
      </c>
      <c r="M545" s="65"/>
      <c r="N545" s="18">
        <f t="shared" si="309"/>
        <v>423.47</v>
      </c>
      <c r="O545" s="65">
        <v>1018.9</v>
      </c>
      <c r="P545" s="65"/>
      <c r="Q545" s="18">
        <f t="shared" si="310"/>
        <v>1018.9</v>
      </c>
      <c r="R545" s="65">
        <v>1018.9</v>
      </c>
      <c r="S545" s="8">
        <v>0</v>
      </c>
      <c r="T545" s="107">
        <f t="shared" si="311"/>
        <v>1018.9</v>
      </c>
      <c r="U545" s="8">
        <v>792.9</v>
      </c>
      <c r="V545" s="8"/>
      <c r="W545" s="107">
        <f t="shared" si="312"/>
        <v>792.9</v>
      </c>
    </row>
    <row r="546" spans="1:102" s="149" customFormat="1" ht="18">
      <c r="A546" s="144"/>
      <c r="B546" s="145" t="s">
        <v>51</v>
      </c>
      <c r="C546" s="148">
        <f>SUM(C532:C544)</f>
        <v>21503.579999999998</v>
      </c>
      <c r="D546" s="148">
        <f>SUM(D532:D544)</f>
        <v>350.11</v>
      </c>
      <c r="E546" s="148">
        <f t="shared" si="313"/>
        <v>21853.69</v>
      </c>
      <c r="F546" s="167">
        <f>SUM(F531:F544)</f>
        <v>18782.330000000002</v>
      </c>
      <c r="G546" s="167">
        <f>SUM(G531:G544)</f>
        <v>3030.1</v>
      </c>
      <c r="H546" s="168">
        <f>SUM(H531:H544)</f>
        <v>21812.43</v>
      </c>
      <c r="I546" s="153">
        <f>SUM(I531:I544)</f>
        <v>20680.740000000005</v>
      </c>
      <c r="J546" s="153">
        <f>SUM(J531:J544)</f>
        <v>3270.1</v>
      </c>
      <c r="K546" s="282">
        <f t="shared" si="308"/>
        <v>23950.840000000004</v>
      </c>
      <c r="L546" s="147">
        <f>SUM(L531:L545)</f>
        <v>25792.15</v>
      </c>
      <c r="M546" s="147">
        <f t="shared" ref="M546:N546" si="314">SUM(M531:M545)</f>
        <v>4623.43</v>
      </c>
      <c r="N546" s="153">
        <f t="shared" si="314"/>
        <v>30415.580000000005</v>
      </c>
      <c r="O546" s="147">
        <f>SUM(O531:O545)</f>
        <v>27631.280000000002</v>
      </c>
      <c r="P546" s="147">
        <f>SUM(P531:P545)</f>
        <v>4927.09</v>
      </c>
      <c r="Q546" s="153">
        <f t="shared" ref="Q546" si="315">SUM(Q531:Q545)</f>
        <v>32558.370000000003</v>
      </c>
      <c r="R546" s="147">
        <f>SUM(R531:R545)</f>
        <v>27631.280000000002</v>
      </c>
      <c r="S546" s="147">
        <f t="shared" ref="S546:W546" si="316">SUM(S531:S545)</f>
        <v>4927.09</v>
      </c>
      <c r="T546" s="147">
        <f t="shared" si="316"/>
        <v>32558.370000000003</v>
      </c>
      <c r="U546" s="147">
        <f t="shared" si="316"/>
        <v>29457.98</v>
      </c>
      <c r="V546" s="147">
        <f t="shared" si="316"/>
        <v>4362.03</v>
      </c>
      <c r="W546" s="147">
        <f t="shared" si="316"/>
        <v>33820.01</v>
      </c>
      <c r="X546" s="255"/>
      <c r="Y546" s="255"/>
      <c r="Z546" s="255"/>
      <c r="AA546" s="255"/>
      <c r="AB546" s="255"/>
      <c r="AC546" s="255"/>
      <c r="AD546" s="255"/>
      <c r="AE546" s="255"/>
      <c r="AF546" s="255"/>
      <c r="AG546" s="255"/>
      <c r="AH546" s="255"/>
      <c r="AI546" s="255"/>
      <c r="AJ546" s="255"/>
      <c r="AK546" s="255"/>
      <c r="AL546" s="255"/>
      <c r="AM546" s="255"/>
      <c r="AN546" s="255"/>
      <c r="AO546" s="255"/>
      <c r="AP546" s="255"/>
      <c r="AQ546" s="255"/>
      <c r="AR546" s="255"/>
      <c r="AS546" s="255"/>
      <c r="AT546" s="255"/>
      <c r="AU546" s="255"/>
      <c r="AV546" s="255"/>
      <c r="AW546" s="255"/>
      <c r="AX546" s="255"/>
      <c r="AY546" s="255"/>
      <c r="AZ546" s="255"/>
      <c r="BA546" s="255"/>
      <c r="BB546" s="255"/>
      <c r="BC546" s="255"/>
      <c r="BD546" s="255"/>
      <c r="BE546" s="255"/>
      <c r="BF546" s="255"/>
      <c r="BG546" s="255"/>
      <c r="BH546" s="255"/>
      <c r="BI546" s="255"/>
      <c r="BJ546" s="255"/>
      <c r="BK546" s="255"/>
      <c r="BL546" s="255"/>
      <c r="BM546" s="255"/>
      <c r="BN546" s="255"/>
      <c r="BO546" s="255"/>
      <c r="BP546" s="255"/>
      <c r="BQ546" s="255"/>
      <c r="BR546" s="255"/>
      <c r="BS546" s="255"/>
      <c r="BT546" s="255"/>
      <c r="BU546" s="255"/>
      <c r="BV546" s="255"/>
      <c r="BW546" s="255"/>
      <c r="BX546" s="255"/>
      <c r="BY546" s="255"/>
      <c r="BZ546" s="255"/>
      <c r="CA546" s="255"/>
      <c r="CB546" s="255"/>
      <c r="CC546" s="255"/>
      <c r="CD546" s="255"/>
      <c r="CE546" s="255"/>
      <c r="CF546" s="255"/>
      <c r="CG546" s="255"/>
      <c r="CH546" s="255"/>
      <c r="CI546" s="255"/>
      <c r="CJ546" s="255"/>
      <c r="CK546" s="255"/>
      <c r="CL546" s="255"/>
      <c r="CM546" s="255"/>
      <c r="CN546" s="255"/>
      <c r="CO546" s="255"/>
      <c r="CP546" s="255"/>
      <c r="CQ546" s="255"/>
      <c r="CR546" s="255"/>
      <c r="CS546" s="255"/>
      <c r="CT546" s="255"/>
      <c r="CU546" s="255"/>
      <c r="CV546" s="255"/>
      <c r="CW546" s="255"/>
      <c r="CX546" s="255"/>
    </row>
    <row r="547" spans="1:102" s="24" customFormat="1" ht="18">
      <c r="A547" s="17">
        <v>25</v>
      </c>
      <c r="B547" s="7" t="s">
        <v>550</v>
      </c>
      <c r="C547" s="9"/>
      <c r="D547" s="9"/>
      <c r="E547" s="9"/>
      <c r="F547" s="6"/>
      <c r="G547" s="6"/>
      <c r="H547" s="3"/>
      <c r="I547" s="18"/>
      <c r="J547" s="18"/>
      <c r="K547" s="213"/>
      <c r="L547" s="67"/>
      <c r="M547" s="67"/>
      <c r="N547" s="18"/>
      <c r="O547" s="67"/>
      <c r="P547" s="67"/>
      <c r="Q547" s="18"/>
      <c r="R547" s="67"/>
      <c r="S547" s="9"/>
      <c r="T547" s="107"/>
      <c r="U547" s="9"/>
      <c r="V547" s="9"/>
      <c r="W547" s="107"/>
      <c r="X547" s="258"/>
      <c r="Y547" s="258"/>
      <c r="Z547" s="258"/>
      <c r="AA547" s="258"/>
      <c r="AB547" s="258"/>
      <c r="AC547" s="258"/>
      <c r="AD547" s="258"/>
      <c r="AE547" s="258"/>
      <c r="AF547" s="258"/>
      <c r="AG547" s="258"/>
      <c r="AH547" s="258"/>
      <c r="AI547" s="258"/>
      <c r="AJ547" s="258"/>
      <c r="AK547" s="258"/>
      <c r="AL547" s="258"/>
      <c r="AM547" s="258"/>
      <c r="AN547" s="258"/>
      <c r="AO547" s="258"/>
      <c r="AP547" s="258"/>
      <c r="AQ547" s="258"/>
      <c r="AR547" s="258"/>
      <c r="AS547" s="258"/>
      <c r="AT547" s="258"/>
      <c r="AU547" s="258"/>
      <c r="AV547" s="258"/>
      <c r="AW547" s="258"/>
      <c r="AX547" s="258"/>
      <c r="AY547" s="258"/>
      <c r="AZ547" s="258"/>
      <c r="BA547" s="258"/>
      <c r="BB547" s="258"/>
      <c r="BC547" s="258"/>
      <c r="BD547" s="258"/>
      <c r="BE547" s="258"/>
      <c r="BF547" s="258"/>
      <c r="BG547" s="258"/>
      <c r="BH547" s="258"/>
      <c r="BI547" s="258"/>
      <c r="BJ547" s="258"/>
      <c r="BK547" s="258"/>
      <c r="BL547" s="258"/>
      <c r="BM547" s="258"/>
      <c r="BN547" s="258"/>
      <c r="BO547" s="258"/>
      <c r="BP547" s="258"/>
      <c r="BQ547" s="258"/>
      <c r="BR547" s="258"/>
      <c r="BS547" s="258"/>
      <c r="BT547" s="258"/>
      <c r="BU547" s="258"/>
      <c r="BV547" s="258"/>
      <c r="BW547" s="258"/>
      <c r="BX547" s="258"/>
      <c r="BY547" s="258"/>
      <c r="BZ547" s="258"/>
      <c r="CA547" s="258"/>
      <c r="CB547" s="258"/>
      <c r="CC547" s="258"/>
      <c r="CD547" s="258"/>
      <c r="CE547" s="258"/>
      <c r="CF547" s="258"/>
      <c r="CG547" s="258"/>
      <c r="CH547" s="258"/>
      <c r="CI547" s="258"/>
      <c r="CJ547" s="258"/>
      <c r="CK547" s="258"/>
      <c r="CL547" s="258"/>
      <c r="CM547" s="258"/>
      <c r="CN547" s="258"/>
      <c r="CO547" s="258"/>
      <c r="CP547" s="258"/>
      <c r="CQ547" s="258"/>
      <c r="CR547" s="258"/>
      <c r="CS547" s="258"/>
      <c r="CT547" s="258"/>
      <c r="CU547" s="258"/>
      <c r="CV547" s="258"/>
      <c r="CW547" s="258"/>
      <c r="CX547" s="258"/>
    </row>
    <row r="548" spans="1:102" ht="18">
      <c r="A548" s="13">
        <v>1</v>
      </c>
      <c r="B548" s="5" t="s">
        <v>551</v>
      </c>
      <c r="C548" s="20">
        <v>2810</v>
      </c>
      <c r="D548" s="20"/>
      <c r="E548" s="21">
        <f>SUM(C548:D548)</f>
        <v>2810</v>
      </c>
      <c r="F548" s="2">
        <v>4205</v>
      </c>
      <c r="G548" s="2">
        <v>0</v>
      </c>
      <c r="H548" s="3">
        <f>SUM(F548:G548)</f>
        <v>4205</v>
      </c>
      <c r="I548" s="10">
        <v>6205</v>
      </c>
      <c r="J548" s="10"/>
      <c r="K548" s="213">
        <f>SUM(I548:J548)</f>
        <v>6205</v>
      </c>
      <c r="L548" s="65">
        <v>9041.2999999999993</v>
      </c>
      <c r="M548" s="65"/>
      <c r="N548" s="18">
        <f>SUM(L548:M548)</f>
        <v>9041.2999999999993</v>
      </c>
      <c r="O548" s="65">
        <v>6100</v>
      </c>
      <c r="P548" s="65"/>
      <c r="Q548" s="18">
        <f>SUM(O548:P548)</f>
        <v>6100</v>
      </c>
      <c r="R548" s="65">
        <v>6100</v>
      </c>
      <c r="S548" s="8">
        <v>0</v>
      </c>
      <c r="T548" s="107">
        <f>SUM(R548:S548)</f>
        <v>6100</v>
      </c>
      <c r="U548" s="8">
        <v>5900.03</v>
      </c>
      <c r="V548" s="8"/>
      <c r="W548" s="107">
        <f>SUM(U548:V548)</f>
        <v>5900.03</v>
      </c>
    </row>
    <row r="549" spans="1:102" s="155" customFormat="1" ht="18">
      <c r="A549" s="152"/>
      <c r="B549" s="145" t="s">
        <v>52</v>
      </c>
      <c r="C549" s="146">
        <f>SUM(C548)</f>
        <v>2810</v>
      </c>
      <c r="D549" s="146"/>
      <c r="E549" s="146">
        <f>SUM(C549:D549)</f>
        <v>2810</v>
      </c>
      <c r="F549" s="167">
        <f>SUM(F548)</f>
        <v>4205</v>
      </c>
      <c r="G549" s="167">
        <f>SUM(G548)</f>
        <v>0</v>
      </c>
      <c r="H549" s="168">
        <f>SUM(H548)</f>
        <v>4205</v>
      </c>
      <c r="I549" s="153">
        <f>SUM(I548)</f>
        <v>6205</v>
      </c>
      <c r="J549" s="153"/>
      <c r="K549" s="282">
        <f>SUM(I549:J549)</f>
        <v>6205</v>
      </c>
      <c r="L549" s="147">
        <f>SUM(L548)</f>
        <v>9041.2999999999993</v>
      </c>
      <c r="M549" s="147"/>
      <c r="N549" s="153">
        <f>SUM(L549:M549)</f>
        <v>9041.2999999999993</v>
      </c>
      <c r="O549" s="147">
        <f>SUM(O548)</f>
        <v>6100</v>
      </c>
      <c r="P549" s="147"/>
      <c r="Q549" s="153">
        <f>SUM(O549:P549)</f>
        <v>6100</v>
      </c>
      <c r="R549" s="147">
        <f>SUM(R548)</f>
        <v>6100</v>
      </c>
      <c r="S549" s="147">
        <f t="shared" ref="S549:W549" si="317">SUM(S548)</f>
        <v>0</v>
      </c>
      <c r="T549" s="147">
        <f t="shared" si="317"/>
        <v>6100</v>
      </c>
      <c r="U549" s="147">
        <f t="shared" si="317"/>
        <v>5900.03</v>
      </c>
      <c r="V549" s="147">
        <f t="shared" si="317"/>
        <v>0</v>
      </c>
      <c r="W549" s="147">
        <f t="shared" si="317"/>
        <v>5900.03</v>
      </c>
      <c r="X549" s="257"/>
      <c r="Y549" s="257"/>
      <c r="Z549" s="257"/>
      <c r="AA549" s="257"/>
      <c r="AB549" s="257"/>
      <c r="AC549" s="257"/>
      <c r="AD549" s="257"/>
      <c r="AE549" s="257"/>
      <c r="AF549" s="257"/>
      <c r="AG549" s="257"/>
      <c r="AH549" s="257"/>
      <c r="AI549" s="257"/>
      <c r="AJ549" s="257"/>
      <c r="AK549" s="257"/>
      <c r="AL549" s="257"/>
      <c r="AM549" s="257"/>
      <c r="AN549" s="257"/>
      <c r="AO549" s="257"/>
      <c r="AP549" s="257"/>
      <c r="AQ549" s="257"/>
      <c r="AR549" s="257"/>
      <c r="AS549" s="257"/>
      <c r="AT549" s="257"/>
      <c r="AU549" s="257"/>
      <c r="AV549" s="257"/>
      <c r="AW549" s="257"/>
      <c r="AX549" s="257"/>
      <c r="AY549" s="257"/>
      <c r="AZ549" s="257"/>
      <c r="BA549" s="257"/>
      <c r="BB549" s="257"/>
      <c r="BC549" s="257"/>
      <c r="BD549" s="257"/>
      <c r="BE549" s="257"/>
      <c r="BF549" s="257"/>
      <c r="BG549" s="257"/>
      <c r="BH549" s="257"/>
      <c r="BI549" s="257"/>
      <c r="BJ549" s="257"/>
      <c r="BK549" s="257"/>
      <c r="BL549" s="257"/>
      <c r="BM549" s="257"/>
      <c r="BN549" s="257"/>
      <c r="BO549" s="257"/>
      <c r="BP549" s="257"/>
      <c r="BQ549" s="257"/>
      <c r="BR549" s="257"/>
      <c r="BS549" s="257"/>
      <c r="BT549" s="257"/>
      <c r="BU549" s="257"/>
      <c r="BV549" s="257"/>
      <c r="BW549" s="257"/>
      <c r="BX549" s="257"/>
      <c r="BY549" s="257"/>
      <c r="BZ549" s="257"/>
      <c r="CA549" s="257"/>
      <c r="CB549" s="257"/>
      <c r="CC549" s="257"/>
      <c r="CD549" s="257"/>
      <c r="CE549" s="257"/>
      <c r="CF549" s="257"/>
      <c r="CG549" s="257"/>
      <c r="CH549" s="257"/>
      <c r="CI549" s="257"/>
      <c r="CJ549" s="257"/>
      <c r="CK549" s="257"/>
      <c r="CL549" s="257"/>
      <c r="CM549" s="257"/>
      <c r="CN549" s="257"/>
      <c r="CO549" s="257"/>
      <c r="CP549" s="257"/>
      <c r="CQ549" s="257"/>
      <c r="CR549" s="257"/>
      <c r="CS549" s="257"/>
      <c r="CT549" s="257"/>
      <c r="CU549" s="257"/>
      <c r="CV549" s="257"/>
      <c r="CW549" s="257"/>
      <c r="CX549" s="257"/>
    </row>
    <row r="550" spans="1:102" s="24" customFormat="1" ht="18">
      <c r="A550" s="17">
        <v>26</v>
      </c>
      <c r="B550" s="7" t="s">
        <v>552</v>
      </c>
      <c r="C550" s="9"/>
      <c r="D550" s="9"/>
      <c r="E550" s="9"/>
      <c r="F550" s="6"/>
      <c r="G550" s="6"/>
      <c r="H550" s="3"/>
      <c r="I550" s="18"/>
      <c r="J550" s="18"/>
      <c r="K550" s="213"/>
      <c r="L550" s="67"/>
      <c r="M550" s="67"/>
      <c r="N550" s="18"/>
      <c r="O550" s="67"/>
      <c r="P550" s="67"/>
      <c r="Q550" s="18"/>
      <c r="R550" s="67"/>
      <c r="S550" s="9"/>
      <c r="T550" s="107"/>
      <c r="U550" s="9"/>
      <c r="V550" s="9"/>
      <c r="W550" s="107"/>
      <c r="X550" s="258"/>
      <c r="Y550" s="258"/>
      <c r="Z550" s="258"/>
      <c r="AA550" s="258"/>
      <c r="AB550" s="258"/>
      <c r="AC550" s="258"/>
      <c r="AD550" s="258"/>
      <c r="AE550" s="258"/>
      <c r="AF550" s="258"/>
      <c r="AG550" s="258"/>
      <c r="AH550" s="258"/>
      <c r="AI550" s="258"/>
      <c r="AJ550" s="258"/>
      <c r="AK550" s="258"/>
      <c r="AL550" s="258"/>
      <c r="AM550" s="258"/>
      <c r="AN550" s="258"/>
      <c r="AO550" s="258"/>
      <c r="AP550" s="258"/>
      <c r="AQ550" s="258"/>
      <c r="AR550" s="258"/>
      <c r="AS550" s="258"/>
      <c r="AT550" s="258"/>
      <c r="AU550" s="258"/>
      <c r="AV550" s="258"/>
      <c r="AW550" s="258"/>
      <c r="AX550" s="258"/>
      <c r="AY550" s="258"/>
      <c r="AZ550" s="258"/>
      <c r="BA550" s="258"/>
      <c r="BB550" s="258"/>
      <c r="BC550" s="258"/>
      <c r="BD550" s="258"/>
      <c r="BE550" s="258"/>
      <c r="BF550" s="258"/>
      <c r="BG550" s="258"/>
      <c r="BH550" s="258"/>
      <c r="BI550" s="258"/>
      <c r="BJ550" s="258"/>
      <c r="BK550" s="258"/>
      <c r="BL550" s="258"/>
      <c r="BM550" s="258"/>
      <c r="BN550" s="258"/>
      <c r="BO550" s="258"/>
      <c r="BP550" s="258"/>
      <c r="BQ550" s="258"/>
      <c r="BR550" s="258"/>
      <c r="BS550" s="258"/>
      <c r="BT550" s="258"/>
      <c r="BU550" s="258"/>
      <c r="BV550" s="258"/>
      <c r="BW550" s="258"/>
      <c r="BX550" s="258"/>
      <c r="BY550" s="258"/>
      <c r="BZ550" s="258"/>
      <c r="CA550" s="258"/>
      <c r="CB550" s="258"/>
      <c r="CC550" s="258"/>
      <c r="CD550" s="258"/>
      <c r="CE550" s="258"/>
      <c r="CF550" s="258"/>
      <c r="CG550" s="258"/>
      <c r="CH550" s="258"/>
      <c r="CI550" s="258"/>
      <c r="CJ550" s="258"/>
      <c r="CK550" s="258"/>
      <c r="CL550" s="258"/>
      <c r="CM550" s="258"/>
      <c r="CN550" s="258"/>
      <c r="CO550" s="258"/>
      <c r="CP550" s="258"/>
      <c r="CQ550" s="258"/>
      <c r="CR550" s="258"/>
      <c r="CS550" s="258"/>
      <c r="CT550" s="258"/>
      <c r="CU550" s="258"/>
      <c r="CV550" s="258"/>
      <c r="CW550" s="258"/>
      <c r="CX550" s="258"/>
    </row>
    <row r="551" spans="1:102" s="24" customFormat="1" ht="18">
      <c r="A551" s="13">
        <v>1</v>
      </c>
      <c r="B551" s="5" t="s">
        <v>2018</v>
      </c>
      <c r="C551" s="9"/>
      <c r="D551" s="9"/>
      <c r="E551" s="9"/>
      <c r="F551" s="6"/>
      <c r="G551" s="6"/>
      <c r="H551" s="3"/>
      <c r="I551" s="18"/>
      <c r="J551" s="18"/>
      <c r="K551" s="213"/>
      <c r="L551" s="67">
        <v>0.02</v>
      </c>
      <c r="M551" s="67"/>
      <c r="N551" s="18"/>
      <c r="O551" s="67">
        <v>200</v>
      </c>
      <c r="P551" s="67">
        <v>0</v>
      </c>
      <c r="Q551" s="18">
        <f>SUM(O551:P551)</f>
        <v>200</v>
      </c>
      <c r="R551" s="67">
        <v>200</v>
      </c>
      <c r="S551" s="9">
        <v>0</v>
      </c>
      <c r="T551" s="107">
        <f>SUM(R551:S551)</f>
        <v>200</v>
      </c>
      <c r="U551" s="9">
        <v>200</v>
      </c>
      <c r="V551" s="9"/>
      <c r="W551" s="107">
        <f>SUM(U551:V551)</f>
        <v>200</v>
      </c>
      <c r="X551" s="258"/>
      <c r="Y551" s="258"/>
      <c r="Z551" s="258"/>
      <c r="AA551" s="258"/>
      <c r="AB551" s="258"/>
      <c r="AC551" s="258"/>
      <c r="AD551" s="258"/>
      <c r="AE551" s="258"/>
      <c r="AF551" s="258"/>
      <c r="AG551" s="258"/>
      <c r="AH551" s="258"/>
      <c r="AI551" s="258"/>
      <c r="AJ551" s="258"/>
      <c r="AK551" s="258"/>
      <c r="AL551" s="258"/>
      <c r="AM551" s="258"/>
      <c r="AN551" s="258"/>
      <c r="AO551" s="258"/>
      <c r="AP551" s="258"/>
      <c r="AQ551" s="258"/>
      <c r="AR551" s="258"/>
      <c r="AS551" s="258"/>
      <c r="AT551" s="258"/>
      <c r="AU551" s="258"/>
      <c r="AV551" s="258"/>
      <c r="AW551" s="258"/>
      <c r="AX551" s="258"/>
      <c r="AY551" s="258"/>
      <c r="AZ551" s="258"/>
      <c r="BA551" s="258"/>
      <c r="BB551" s="258"/>
      <c r="BC551" s="258"/>
      <c r="BD551" s="258"/>
      <c r="BE551" s="258"/>
      <c r="BF551" s="258"/>
      <c r="BG551" s="258"/>
      <c r="BH551" s="258"/>
      <c r="BI551" s="258"/>
      <c r="BJ551" s="258"/>
      <c r="BK551" s="258"/>
      <c r="BL551" s="258"/>
      <c r="BM551" s="258"/>
      <c r="BN551" s="258"/>
      <c r="BO551" s="258"/>
      <c r="BP551" s="258"/>
      <c r="BQ551" s="258"/>
      <c r="BR551" s="258"/>
      <c r="BS551" s="258"/>
      <c r="BT551" s="258"/>
      <c r="BU551" s="258"/>
      <c r="BV551" s="258"/>
      <c r="BW551" s="258"/>
      <c r="BX551" s="258"/>
      <c r="BY551" s="258"/>
      <c r="BZ551" s="258"/>
      <c r="CA551" s="258"/>
      <c r="CB551" s="258"/>
      <c r="CC551" s="258"/>
      <c r="CD551" s="258"/>
      <c r="CE551" s="258"/>
      <c r="CF551" s="258"/>
      <c r="CG551" s="258"/>
      <c r="CH551" s="258"/>
      <c r="CI551" s="258"/>
      <c r="CJ551" s="258"/>
      <c r="CK551" s="258"/>
      <c r="CL551" s="258"/>
      <c r="CM551" s="258"/>
      <c r="CN551" s="258"/>
      <c r="CO551" s="258"/>
      <c r="CP551" s="258"/>
      <c r="CQ551" s="258"/>
      <c r="CR551" s="258"/>
      <c r="CS551" s="258"/>
      <c r="CT551" s="258"/>
      <c r="CU551" s="258"/>
      <c r="CV551" s="258"/>
      <c r="CW551" s="258"/>
      <c r="CX551" s="258"/>
    </row>
    <row r="552" spans="1:102" ht="18">
      <c r="A552" s="13">
        <v>2</v>
      </c>
      <c r="B552" s="5" t="s">
        <v>553</v>
      </c>
      <c r="C552" s="8">
        <v>4260.01</v>
      </c>
      <c r="D552" s="8"/>
      <c r="E552" s="9">
        <f>SUM(C552:D552)</f>
        <v>4260.01</v>
      </c>
      <c r="F552" s="2">
        <v>1220.01</v>
      </c>
      <c r="G552" s="2">
        <v>1800</v>
      </c>
      <c r="H552" s="3">
        <f>SUM(F552:G552)</f>
        <v>3020.01</v>
      </c>
      <c r="I552" s="10">
        <v>1649.02</v>
      </c>
      <c r="J552" s="10"/>
      <c r="K552" s="213">
        <f>SUM(I552:J552)</f>
        <v>1649.02</v>
      </c>
      <c r="L552" s="65">
        <v>5520.03</v>
      </c>
      <c r="M552" s="65"/>
      <c r="N552" s="18">
        <f>SUM(L552:M552)</f>
        <v>5520.03</v>
      </c>
      <c r="O552" s="65">
        <v>1020.01</v>
      </c>
      <c r="P552" s="65"/>
      <c r="Q552" s="18">
        <f>SUM(O552:P552)</f>
        <v>1020.01</v>
      </c>
      <c r="R552" s="65">
        <v>1020.01</v>
      </c>
      <c r="S552" s="8">
        <v>0</v>
      </c>
      <c r="T552" s="107">
        <f>SUM(R552:S552)</f>
        <v>1020.01</v>
      </c>
      <c r="U552" s="8">
        <v>1020.01</v>
      </c>
      <c r="V552" s="8"/>
      <c r="W552" s="107">
        <f>SUM(U552:V552)</f>
        <v>1020.01</v>
      </c>
    </row>
    <row r="553" spans="1:102" ht="18">
      <c r="A553" s="13">
        <v>3</v>
      </c>
      <c r="B553" s="5" t="s">
        <v>2364</v>
      </c>
      <c r="C553" s="8"/>
      <c r="D553" s="8"/>
      <c r="E553" s="9"/>
      <c r="F553" s="2"/>
      <c r="G553" s="2"/>
      <c r="H553" s="3"/>
      <c r="I553" s="10"/>
      <c r="J553" s="10"/>
      <c r="L553" s="65"/>
      <c r="M553" s="65"/>
      <c r="O553" s="65"/>
      <c r="P553" s="65"/>
      <c r="Q553" s="18"/>
      <c r="R553" s="65">
        <v>1000</v>
      </c>
      <c r="S553" s="8">
        <v>0</v>
      </c>
      <c r="T553" s="107">
        <f>SUM(R553:S553)</f>
        <v>1000</v>
      </c>
      <c r="U553" s="8">
        <v>300</v>
      </c>
      <c r="V553" s="8"/>
      <c r="W553" s="107">
        <f>SUM(U553:V553)</f>
        <v>300</v>
      </c>
    </row>
    <row r="554" spans="1:102" s="155" customFormat="1" ht="18">
      <c r="A554" s="152"/>
      <c r="B554" s="145" t="s">
        <v>53</v>
      </c>
      <c r="C554" s="148">
        <f>SUM(C552)</f>
        <v>4260.01</v>
      </c>
      <c r="D554" s="148"/>
      <c r="E554" s="148">
        <f>SUM(C554:D554)</f>
        <v>4260.01</v>
      </c>
      <c r="F554" s="167">
        <f>SUM(F551:F552)</f>
        <v>1220.01</v>
      </c>
      <c r="G554" s="167">
        <f>SUM(G551:G552)</f>
        <v>1800</v>
      </c>
      <c r="H554" s="167">
        <f t="shared" ref="H554:N554" si="318">SUM(H551:H552)</f>
        <v>3020.01</v>
      </c>
      <c r="I554" s="167">
        <f t="shared" si="318"/>
        <v>1649.02</v>
      </c>
      <c r="J554" s="167">
        <f t="shared" si="318"/>
        <v>0</v>
      </c>
      <c r="K554" s="167">
        <f t="shared" si="318"/>
        <v>1649.02</v>
      </c>
      <c r="L554" s="167">
        <f t="shared" si="318"/>
        <v>5520.05</v>
      </c>
      <c r="M554" s="167">
        <f t="shared" si="318"/>
        <v>0</v>
      </c>
      <c r="N554" s="167">
        <f t="shared" si="318"/>
        <v>5520.03</v>
      </c>
      <c r="O554" s="167">
        <f>SUM(O551:O552)</f>
        <v>1220.01</v>
      </c>
      <c r="P554" s="167">
        <f t="shared" ref="P554:Q554" si="319">SUM(P551:P552)</f>
        <v>0</v>
      </c>
      <c r="Q554" s="167">
        <f t="shared" si="319"/>
        <v>1220.01</v>
      </c>
      <c r="R554" s="167">
        <f>SUM(R551:R553)</f>
        <v>2220.0100000000002</v>
      </c>
      <c r="S554" s="167">
        <f t="shared" ref="S554:W554" si="320">SUM(S551:S553)</f>
        <v>0</v>
      </c>
      <c r="T554" s="167">
        <f t="shared" si="320"/>
        <v>2220.0100000000002</v>
      </c>
      <c r="U554" s="167">
        <f t="shared" si="320"/>
        <v>1520.01</v>
      </c>
      <c r="V554" s="167">
        <f t="shared" si="320"/>
        <v>0</v>
      </c>
      <c r="W554" s="167">
        <f t="shared" si="320"/>
        <v>1520.01</v>
      </c>
      <c r="X554" s="257"/>
      <c r="Y554" s="257"/>
      <c r="Z554" s="257"/>
      <c r="AA554" s="257"/>
      <c r="AB554" s="257"/>
      <c r="AC554" s="257"/>
      <c r="AD554" s="257"/>
      <c r="AE554" s="257"/>
      <c r="AF554" s="257"/>
      <c r="AG554" s="257"/>
      <c r="AH554" s="257"/>
      <c r="AI554" s="257"/>
      <c r="AJ554" s="257"/>
      <c r="AK554" s="257"/>
      <c r="AL554" s="257"/>
      <c r="AM554" s="257"/>
      <c r="AN554" s="257"/>
      <c r="AO554" s="257"/>
      <c r="AP554" s="257"/>
      <c r="AQ554" s="257"/>
      <c r="AR554" s="257"/>
      <c r="AS554" s="257"/>
      <c r="AT554" s="257"/>
      <c r="AU554" s="257"/>
      <c r="AV554" s="257"/>
      <c r="AW554" s="257"/>
      <c r="AX554" s="257"/>
      <c r="AY554" s="257"/>
      <c r="AZ554" s="257"/>
      <c r="BA554" s="257"/>
      <c r="BB554" s="257"/>
      <c r="BC554" s="257"/>
      <c r="BD554" s="257"/>
      <c r="BE554" s="257"/>
      <c r="BF554" s="257"/>
      <c r="BG554" s="257"/>
      <c r="BH554" s="257"/>
      <c r="BI554" s="257"/>
      <c r="BJ554" s="257"/>
      <c r="BK554" s="257"/>
      <c r="BL554" s="257"/>
      <c r="BM554" s="257"/>
      <c r="BN554" s="257"/>
      <c r="BO554" s="257"/>
      <c r="BP554" s="257"/>
      <c r="BQ554" s="257"/>
      <c r="BR554" s="257"/>
      <c r="BS554" s="257"/>
      <c r="BT554" s="257"/>
      <c r="BU554" s="257"/>
      <c r="BV554" s="257"/>
      <c r="BW554" s="257"/>
      <c r="BX554" s="257"/>
      <c r="BY554" s="257"/>
      <c r="BZ554" s="257"/>
      <c r="CA554" s="257"/>
      <c r="CB554" s="257"/>
      <c r="CC554" s="257"/>
      <c r="CD554" s="257"/>
      <c r="CE554" s="257"/>
      <c r="CF554" s="257"/>
      <c r="CG554" s="257"/>
      <c r="CH554" s="257"/>
      <c r="CI554" s="257"/>
      <c r="CJ554" s="257"/>
      <c r="CK554" s="257"/>
      <c r="CL554" s="257"/>
      <c r="CM554" s="257"/>
      <c r="CN554" s="257"/>
      <c r="CO554" s="257"/>
      <c r="CP554" s="257"/>
      <c r="CQ554" s="257"/>
      <c r="CR554" s="257"/>
      <c r="CS554" s="257"/>
      <c r="CT554" s="257"/>
      <c r="CU554" s="257"/>
      <c r="CV554" s="257"/>
      <c r="CW554" s="257"/>
      <c r="CX554" s="257"/>
    </row>
    <row r="555" spans="1:102" s="24" customFormat="1" ht="18">
      <c r="A555" s="17">
        <v>27</v>
      </c>
      <c r="B555" s="7" t="s">
        <v>554</v>
      </c>
      <c r="C555" s="9"/>
      <c r="D555" s="9"/>
      <c r="E555" s="9"/>
      <c r="F555" s="6"/>
      <c r="G555" s="6"/>
      <c r="H555" s="3"/>
      <c r="I555" s="18"/>
      <c r="J555" s="18"/>
      <c r="K555" s="213"/>
      <c r="L555" s="67"/>
      <c r="M555" s="67"/>
      <c r="N555" s="18"/>
      <c r="O555" s="67"/>
      <c r="P555" s="67"/>
      <c r="Q555" s="18"/>
      <c r="R555" s="67"/>
      <c r="S555" s="9"/>
      <c r="T555" s="107"/>
      <c r="U555" s="9"/>
      <c r="V555" s="9"/>
      <c r="W555" s="107"/>
      <c r="X555" s="258"/>
      <c r="Y555" s="258"/>
      <c r="Z555" s="258"/>
      <c r="AA555" s="258"/>
      <c r="AB555" s="258"/>
      <c r="AC555" s="258"/>
      <c r="AD555" s="258"/>
      <c r="AE555" s="258"/>
      <c r="AF555" s="258"/>
      <c r="AG555" s="258"/>
      <c r="AH555" s="258"/>
      <c r="AI555" s="258"/>
      <c r="AJ555" s="258"/>
      <c r="AK555" s="258"/>
      <c r="AL555" s="258"/>
      <c r="AM555" s="258"/>
      <c r="AN555" s="258"/>
      <c r="AO555" s="258"/>
      <c r="AP555" s="258"/>
      <c r="AQ555" s="258"/>
      <c r="AR555" s="258"/>
      <c r="AS555" s="258"/>
      <c r="AT555" s="258"/>
      <c r="AU555" s="258"/>
      <c r="AV555" s="258"/>
      <c r="AW555" s="258"/>
      <c r="AX555" s="258"/>
      <c r="AY555" s="258"/>
      <c r="AZ555" s="258"/>
      <c r="BA555" s="258"/>
      <c r="BB555" s="258"/>
      <c r="BC555" s="258"/>
      <c r="BD555" s="258"/>
      <c r="BE555" s="258"/>
      <c r="BF555" s="258"/>
      <c r="BG555" s="258"/>
      <c r="BH555" s="258"/>
      <c r="BI555" s="258"/>
      <c r="BJ555" s="258"/>
      <c r="BK555" s="258"/>
      <c r="BL555" s="258"/>
      <c r="BM555" s="258"/>
      <c r="BN555" s="258"/>
      <c r="BO555" s="258"/>
      <c r="BP555" s="258"/>
      <c r="BQ555" s="258"/>
      <c r="BR555" s="258"/>
      <c r="BS555" s="258"/>
      <c r="BT555" s="258"/>
      <c r="BU555" s="258"/>
      <c r="BV555" s="258"/>
      <c r="BW555" s="258"/>
      <c r="BX555" s="258"/>
      <c r="BY555" s="258"/>
      <c r="BZ555" s="258"/>
      <c r="CA555" s="258"/>
      <c r="CB555" s="258"/>
      <c r="CC555" s="258"/>
      <c r="CD555" s="258"/>
      <c r="CE555" s="258"/>
      <c r="CF555" s="258"/>
      <c r="CG555" s="258"/>
      <c r="CH555" s="258"/>
      <c r="CI555" s="258"/>
      <c r="CJ555" s="258"/>
      <c r="CK555" s="258"/>
      <c r="CL555" s="258"/>
      <c r="CM555" s="258"/>
      <c r="CN555" s="258"/>
      <c r="CO555" s="258"/>
      <c r="CP555" s="258"/>
      <c r="CQ555" s="258"/>
      <c r="CR555" s="258"/>
      <c r="CS555" s="258"/>
      <c r="CT555" s="258"/>
      <c r="CU555" s="258"/>
      <c r="CV555" s="258"/>
      <c r="CW555" s="258"/>
      <c r="CX555" s="258"/>
    </row>
    <row r="556" spans="1:102" s="24" customFormat="1" ht="18">
      <c r="A556" s="17">
        <v>1</v>
      </c>
      <c r="B556" s="5" t="s">
        <v>2365</v>
      </c>
      <c r="C556" s="9"/>
      <c r="D556" s="9"/>
      <c r="E556" s="9"/>
      <c r="F556" s="6"/>
      <c r="G556" s="6"/>
      <c r="H556" s="3"/>
      <c r="I556" s="18"/>
      <c r="J556" s="18"/>
      <c r="K556" s="213"/>
      <c r="L556" s="67"/>
      <c r="M556" s="67"/>
      <c r="N556" s="18"/>
      <c r="O556" s="67"/>
      <c r="P556" s="67"/>
      <c r="Q556" s="18"/>
      <c r="R556" s="65">
        <v>45329.74</v>
      </c>
      <c r="S556" s="8">
        <v>0</v>
      </c>
      <c r="T556" s="107">
        <f>SUM(R556:S556)</f>
        <v>45329.74</v>
      </c>
      <c r="U556" s="8"/>
      <c r="V556" s="8"/>
      <c r="W556" s="107">
        <f>SUM(U556:V556)</f>
        <v>0</v>
      </c>
      <c r="X556" s="258"/>
      <c r="Y556" s="258"/>
      <c r="Z556" s="258"/>
      <c r="AA556" s="258"/>
      <c r="AB556" s="258"/>
      <c r="AC556" s="258"/>
      <c r="AD556" s="258"/>
      <c r="AE556" s="258"/>
      <c r="AF556" s="258"/>
      <c r="AG556" s="258"/>
      <c r="AH556" s="258"/>
      <c r="AI556" s="258"/>
      <c r="AJ556" s="258"/>
      <c r="AK556" s="258"/>
      <c r="AL556" s="258"/>
      <c r="AM556" s="258"/>
      <c r="AN556" s="258"/>
      <c r="AO556" s="258"/>
      <c r="AP556" s="258"/>
      <c r="AQ556" s="258"/>
      <c r="AR556" s="258"/>
      <c r="AS556" s="258"/>
      <c r="AT556" s="258"/>
      <c r="AU556" s="258"/>
      <c r="AV556" s="258"/>
      <c r="AW556" s="258"/>
      <c r="AX556" s="258"/>
      <c r="AY556" s="258"/>
      <c r="AZ556" s="258"/>
      <c r="BA556" s="258"/>
      <c r="BB556" s="258"/>
      <c r="BC556" s="258"/>
      <c r="BD556" s="258"/>
      <c r="BE556" s="258"/>
      <c r="BF556" s="258"/>
      <c r="BG556" s="258"/>
      <c r="BH556" s="258"/>
      <c r="BI556" s="258"/>
      <c r="BJ556" s="258"/>
      <c r="BK556" s="258"/>
      <c r="BL556" s="258"/>
      <c r="BM556" s="258"/>
      <c r="BN556" s="258"/>
      <c r="BO556" s="258"/>
      <c r="BP556" s="258"/>
      <c r="BQ556" s="258"/>
      <c r="BR556" s="258"/>
      <c r="BS556" s="258"/>
      <c r="BT556" s="258"/>
      <c r="BU556" s="258"/>
      <c r="BV556" s="258"/>
      <c r="BW556" s="258"/>
      <c r="BX556" s="258"/>
      <c r="BY556" s="258"/>
      <c r="BZ556" s="258"/>
      <c r="CA556" s="258"/>
      <c r="CB556" s="258"/>
      <c r="CC556" s="258"/>
      <c r="CD556" s="258"/>
      <c r="CE556" s="258"/>
      <c r="CF556" s="258"/>
      <c r="CG556" s="258"/>
      <c r="CH556" s="258"/>
      <c r="CI556" s="258"/>
      <c r="CJ556" s="258"/>
      <c r="CK556" s="258"/>
      <c r="CL556" s="258"/>
      <c r="CM556" s="258"/>
      <c r="CN556" s="258"/>
      <c r="CO556" s="258"/>
      <c r="CP556" s="258"/>
      <c r="CQ556" s="258"/>
      <c r="CR556" s="258"/>
      <c r="CS556" s="258"/>
      <c r="CT556" s="258"/>
      <c r="CU556" s="258"/>
      <c r="CV556" s="258"/>
      <c r="CW556" s="258"/>
      <c r="CX556" s="258"/>
    </row>
    <row r="557" spans="1:102" ht="18">
      <c r="A557" s="13">
        <v>2</v>
      </c>
      <c r="B557" s="5" t="s">
        <v>1926</v>
      </c>
      <c r="C557" s="8"/>
      <c r="D557" s="8"/>
      <c r="F557" s="2">
        <v>7.0000000000000007E-2</v>
      </c>
      <c r="G557" s="2">
        <v>0</v>
      </c>
      <c r="H557" s="3">
        <f>SUM(F557:G557)</f>
        <v>7.0000000000000007E-2</v>
      </c>
      <c r="I557" s="10">
        <v>772.12</v>
      </c>
      <c r="J557" s="10"/>
      <c r="K557" s="213">
        <f>SUM(I557:J557)</f>
        <v>772.12</v>
      </c>
      <c r="L557" s="65">
        <v>978.84</v>
      </c>
      <c r="M557" s="65"/>
      <c r="N557" s="18">
        <f>SUM(L557:M557)</f>
        <v>978.84</v>
      </c>
      <c r="O557" s="65">
        <v>260924.52</v>
      </c>
      <c r="P557" s="65"/>
      <c r="Q557" s="18">
        <f>SUM(O557:P557)</f>
        <v>260924.52</v>
      </c>
      <c r="R557" s="65">
        <v>260924.52</v>
      </c>
      <c r="S557" s="8">
        <v>0</v>
      </c>
      <c r="T557" s="107">
        <f>SUM(R557:S557)</f>
        <v>260924.52</v>
      </c>
      <c r="U557" s="8">
        <v>301344.52</v>
      </c>
      <c r="V557" s="8"/>
      <c r="W557" s="107">
        <f>SUM(U557:V557)</f>
        <v>301344.52</v>
      </c>
    </row>
    <row r="558" spans="1:102" s="149" customFormat="1" ht="18">
      <c r="A558" s="144"/>
      <c r="B558" s="145" t="s">
        <v>54</v>
      </c>
      <c r="C558" s="148"/>
      <c r="D558" s="148"/>
      <c r="E558" s="148"/>
      <c r="F558" s="167">
        <f>SUM(F557)</f>
        <v>7.0000000000000007E-2</v>
      </c>
      <c r="G558" s="167">
        <f>SUM(G557)</f>
        <v>0</v>
      </c>
      <c r="H558" s="168">
        <f>SUM(H557)</f>
        <v>7.0000000000000007E-2</v>
      </c>
      <c r="I558" s="153">
        <f>SUM(I557)</f>
        <v>772.12</v>
      </c>
      <c r="J558" s="157"/>
      <c r="K558" s="282">
        <f>SUM(I558:J558)</f>
        <v>772.12</v>
      </c>
      <c r="L558" s="147">
        <f>SUM(L557)</f>
        <v>978.84</v>
      </c>
      <c r="M558" s="171"/>
      <c r="N558" s="153">
        <f>SUM(L558:M558)</f>
        <v>978.84</v>
      </c>
      <c r="O558" s="171">
        <f>SUM(O557)</f>
        <v>260924.52</v>
      </c>
      <c r="P558" s="171"/>
      <c r="Q558" s="153">
        <f>SUM(O558:P558)</f>
        <v>260924.52</v>
      </c>
      <c r="R558" s="147">
        <f t="shared" ref="R558:W558" si="321">SUM(R556:R557)</f>
        <v>306254.26</v>
      </c>
      <c r="S558" s="147">
        <f t="shared" si="321"/>
        <v>0</v>
      </c>
      <c r="T558" s="147">
        <f t="shared" si="321"/>
        <v>306254.26</v>
      </c>
      <c r="U558" s="147">
        <f t="shared" si="321"/>
        <v>301344.52</v>
      </c>
      <c r="V558" s="147">
        <f t="shared" si="321"/>
        <v>0</v>
      </c>
      <c r="W558" s="147">
        <f t="shared" si="321"/>
        <v>301344.52</v>
      </c>
      <c r="X558" s="255"/>
      <c r="Y558" s="255"/>
      <c r="Z558" s="255"/>
      <c r="AA558" s="255"/>
      <c r="AB558" s="255"/>
      <c r="AC558" s="255"/>
      <c r="AD558" s="255"/>
      <c r="AE558" s="255"/>
      <c r="AF558" s="255"/>
      <c r="AG558" s="255"/>
      <c r="AH558" s="255"/>
      <c r="AI558" s="255"/>
      <c r="AJ558" s="255"/>
      <c r="AK558" s="255"/>
      <c r="AL558" s="255"/>
      <c r="AM558" s="255"/>
      <c r="AN558" s="255"/>
      <c r="AO558" s="255"/>
      <c r="AP558" s="255"/>
      <c r="AQ558" s="255"/>
      <c r="AR558" s="255"/>
      <c r="AS558" s="255"/>
      <c r="AT558" s="255"/>
      <c r="AU558" s="255"/>
      <c r="AV558" s="255"/>
      <c r="AW558" s="255"/>
      <c r="AX558" s="255"/>
      <c r="AY558" s="255"/>
      <c r="AZ558" s="255"/>
      <c r="BA558" s="255"/>
      <c r="BB558" s="255"/>
      <c r="BC558" s="255"/>
      <c r="BD558" s="255"/>
      <c r="BE558" s="255"/>
      <c r="BF558" s="255"/>
      <c r="BG558" s="255"/>
      <c r="BH558" s="255"/>
      <c r="BI558" s="255"/>
      <c r="BJ558" s="255"/>
      <c r="BK558" s="255"/>
      <c r="BL558" s="255"/>
      <c r="BM558" s="255"/>
      <c r="BN558" s="255"/>
      <c r="BO558" s="255"/>
      <c r="BP558" s="255"/>
      <c r="BQ558" s="255"/>
      <c r="BR558" s="255"/>
      <c r="BS558" s="255"/>
      <c r="BT558" s="255"/>
      <c r="BU558" s="255"/>
      <c r="BV558" s="255"/>
      <c r="BW558" s="255"/>
      <c r="BX558" s="255"/>
      <c r="BY558" s="255"/>
      <c r="BZ558" s="255"/>
      <c r="CA558" s="255"/>
      <c r="CB558" s="255"/>
      <c r="CC558" s="255"/>
      <c r="CD558" s="255"/>
      <c r="CE558" s="255"/>
      <c r="CF558" s="255"/>
      <c r="CG558" s="255"/>
      <c r="CH558" s="255"/>
      <c r="CI558" s="255"/>
      <c r="CJ558" s="255"/>
      <c r="CK558" s="255"/>
      <c r="CL558" s="255"/>
      <c r="CM558" s="255"/>
      <c r="CN558" s="255"/>
      <c r="CO558" s="255"/>
      <c r="CP558" s="255"/>
      <c r="CQ558" s="255"/>
      <c r="CR558" s="255"/>
      <c r="CS558" s="255"/>
      <c r="CT558" s="255"/>
      <c r="CU558" s="255"/>
      <c r="CV558" s="255"/>
      <c r="CW558" s="255"/>
      <c r="CX558" s="255"/>
    </row>
    <row r="559" spans="1:102" s="24" customFormat="1" ht="18">
      <c r="A559" s="17">
        <v>28</v>
      </c>
      <c r="B559" s="7" t="s">
        <v>555</v>
      </c>
      <c r="C559" s="9"/>
      <c r="D559" s="9"/>
      <c r="E559" s="9"/>
      <c r="F559" s="6"/>
      <c r="G559" s="6"/>
      <c r="H559" s="3"/>
      <c r="I559" s="18"/>
      <c r="J559" s="18"/>
      <c r="K559" s="213"/>
      <c r="L559" s="67"/>
      <c r="M559" s="67"/>
      <c r="N559" s="18"/>
      <c r="O559" s="67"/>
      <c r="P559" s="67"/>
      <c r="Q559" s="18"/>
      <c r="R559" s="67"/>
      <c r="S559" s="9"/>
      <c r="T559" s="107"/>
      <c r="U559" s="9"/>
      <c r="V559" s="9"/>
      <c r="W559" s="107"/>
      <c r="X559" s="258"/>
      <c r="Y559" s="258"/>
      <c r="Z559" s="258"/>
      <c r="AA559" s="258"/>
      <c r="AB559" s="258"/>
      <c r="AC559" s="258"/>
      <c r="AD559" s="258"/>
      <c r="AE559" s="258"/>
      <c r="AF559" s="258"/>
      <c r="AG559" s="258"/>
      <c r="AH559" s="258"/>
      <c r="AI559" s="258"/>
      <c r="AJ559" s="258"/>
      <c r="AK559" s="258"/>
      <c r="AL559" s="258"/>
      <c r="AM559" s="258"/>
      <c r="AN559" s="258"/>
      <c r="AO559" s="258"/>
      <c r="AP559" s="258"/>
      <c r="AQ559" s="258"/>
      <c r="AR559" s="258"/>
      <c r="AS559" s="258"/>
      <c r="AT559" s="258"/>
      <c r="AU559" s="258"/>
      <c r="AV559" s="258"/>
      <c r="AW559" s="258"/>
      <c r="AX559" s="258"/>
      <c r="AY559" s="258"/>
      <c r="AZ559" s="258"/>
      <c r="BA559" s="258"/>
      <c r="BB559" s="258"/>
      <c r="BC559" s="258"/>
      <c r="BD559" s="258"/>
      <c r="BE559" s="258"/>
      <c r="BF559" s="258"/>
      <c r="BG559" s="258"/>
      <c r="BH559" s="258"/>
      <c r="BI559" s="258"/>
      <c r="BJ559" s="258"/>
      <c r="BK559" s="258"/>
      <c r="BL559" s="258"/>
      <c r="BM559" s="258"/>
      <c r="BN559" s="258"/>
      <c r="BO559" s="258"/>
      <c r="BP559" s="258"/>
      <c r="BQ559" s="258"/>
      <c r="BR559" s="258"/>
      <c r="BS559" s="258"/>
      <c r="BT559" s="258"/>
      <c r="BU559" s="258"/>
      <c r="BV559" s="258"/>
      <c r="BW559" s="258"/>
      <c r="BX559" s="258"/>
      <c r="BY559" s="258"/>
      <c r="BZ559" s="258"/>
      <c r="CA559" s="258"/>
      <c r="CB559" s="258"/>
      <c r="CC559" s="258"/>
      <c r="CD559" s="258"/>
      <c r="CE559" s="258"/>
      <c r="CF559" s="258"/>
      <c r="CG559" s="258"/>
      <c r="CH559" s="258"/>
      <c r="CI559" s="258"/>
      <c r="CJ559" s="258"/>
      <c r="CK559" s="258"/>
      <c r="CL559" s="258"/>
      <c r="CM559" s="258"/>
      <c r="CN559" s="258"/>
      <c r="CO559" s="258"/>
      <c r="CP559" s="258"/>
      <c r="CQ559" s="258"/>
      <c r="CR559" s="258"/>
      <c r="CS559" s="258"/>
      <c r="CT559" s="258"/>
      <c r="CU559" s="258"/>
      <c r="CV559" s="258"/>
      <c r="CW559" s="258"/>
      <c r="CX559" s="258"/>
    </row>
    <row r="560" spans="1:102" s="24" customFormat="1" ht="18">
      <c r="A560" s="13">
        <v>1</v>
      </c>
      <c r="B560" s="5" t="s">
        <v>2022</v>
      </c>
      <c r="C560" s="9"/>
      <c r="D560" s="9"/>
      <c r="E560" s="9"/>
      <c r="F560" s="6"/>
      <c r="G560" s="6"/>
      <c r="H560" s="3"/>
      <c r="I560" s="18"/>
      <c r="J560" s="18"/>
      <c r="K560" s="213"/>
      <c r="L560" s="65">
        <v>19679.43</v>
      </c>
      <c r="M560" s="65">
        <v>29521.57</v>
      </c>
      <c r="N560" s="18">
        <f>SUM(L560:M560)</f>
        <v>49201</v>
      </c>
      <c r="O560" s="65">
        <v>23110</v>
      </c>
      <c r="P560" s="65">
        <v>34664</v>
      </c>
      <c r="Q560" s="18">
        <f>SUM(O560:P560)</f>
        <v>57774</v>
      </c>
      <c r="R560" s="65">
        <v>23110</v>
      </c>
      <c r="S560" s="8">
        <v>34664</v>
      </c>
      <c r="T560" s="107">
        <f>SUM(R560:S560)</f>
        <v>57774</v>
      </c>
      <c r="U560" s="8">
        <v>35047</v>
      </c>
      <c r="V560" s="8">
        <v>52573</v>
      </c>
      <c r="W560" s="107">
        <f>SUM(U560:V560)</f>
        <v>87620</v>
      </c>
      <c r="X560" s="258"/>
      <c r="Y560" s="258"/>
      <c r="Z560" s="258"/>
      <c r="AA560" s="258"/>
      <c r="AB560" s="258"/>
      <c r="AC560" s="258"/>
      <c r="AD560" s="258"/>
      <c r="AE560" s="258"/>
      <c r="AF560" s="258"/>
      <c r="AG560" s="258"/>
      <c r="AH560" s="258"/>
      <c r="AI560" s="258"/>
      <c r="AJ560" s="258"/>
      <c r="AK560" s="258"/>
      <c r="AL560" s="258"/>
      <c r="AM560" s="258"/>
      <c r="AN560" s="258"/>
      <c r="AO560" s="258"/>
      <c r="AP560" s="258"/>
      <c r="AQ560" s="258"/>
      <c r="AR560" s="258"/>
      <c r="AS560" s="258"/>
      <c r="AT560" s="258"/>
      <c r="AU560" s="258"/>
      <c r="AV560" s="258"/>
      <c r="AW560" s="258"/>
      <c r="AX560" s="258"/>
      <c r="AY560" s="258"/>
      <c r="AZ560" s="258"/>
      <c r="BA560" s="258"/>
      <c r="BB560" s="258"/>
      <c r="BC560" s="258"/>
      <c r="BD560" s="258"/>
      <c r="BE560" s="258"/>
      <c r="BF560" s="258"/>
      <c r="BG560" s="258"/>
      <c r="BH560" s="258"/>
      <c r="BI560" s="258"/>
      <c r="BJ560" s="258"/>
      <c r="BK560" s="258"/>
      <c r="BL560" s="258"/>
      <c r="BM560" s="258"/>
      <c r="BN560" s="258"/>
      <c r="BO560" s="258"/>
      <c r="BP560" s="258"/>
      <c r="BQ560" s="258"/>
      <c r="BR560" s="258"/>
      <c r="BS560" s="258"/>
      <c r="BT560" s="258"/>
      <c r="BU560" s="258"/>
      <c r="BV560" s="258"/>
      <c r="BW560" s="258"/>
      <c r="BX560" s="258"/>
      <c r="BY560" s="258"/>
      <c r="BZ560" s="258"/>
      <c r="CA560" s="258"/>
      <c r="CB560" s="258"/>
      <c r="CC560" s="258"/>
      <c r="CD560" s="258"/>
      <c r="CE560" s="258"/>
      <c r="CF560" s="258"/>
      <c r="CG560" s="258"/>
      <c r="CH560" s="258"/>
      <c r="CI560" s="258"/>
      <c r="CJ560" s="258"/>
      <c r="CK560" s="258"/>
      <c r="CL560" s="258"/>
      <c r="CM560" s="258"/>
      <c r="CN560" s="258"/>
      <c r="CO560" s="258"/>
      <c r="CP560" s="258"/>
      <c r="CQ560" s="258"/>
      <c r="CR560" s="258"/>
      <c r="CS560" s="258"/>
      <c r="CT560" s="258"/>
      <c r="CU560" s="258"/>
      <c r="CV560" s="258"/>
      <c r="CW560" s="258"/>
      <c r="CX560" s="258"/>
    </row>
    <row r="561" spans="1:102" ht="18">
      <c r="A561" s="13">
        <v>2</v>
      </c>
      <c r="B561" s="5" t="s">
        <v>556</v>
      </c>
      <c r="C561" s="8">
        <v>10357</v>
      </c>
      <c r="D561" s="8">
        <v>2543</v>
      </c>
      <c r="E561" s="9">
        <f>SUM(C561:D561)</f>
        <v>12900</v>
      </c>
      <c r="F561" s="2">
        <v>10203</v>
      </c>
      <c r="G561" s="2">
        <v>2797</v>
      </c>
      <c r="H561" s="3">
        <f>SUM(F561:G561)</f>
        <v>13000</v>
      </c>
      <c r="I561" s="10">
        <v>5500</v>
      </c>
      <c r="J561" s="10">
        <v>9749.7900000000009</v>
      </c>
      <c r="K561" s="213">
        <f>SUM(I561:J561)</f>
        <v>15249.79</v>
      </c>
      <c r="L561" s="65">
        <v>6732</v>
      </c>
      <c r="M561" s="65">
        <v>15348</v>
      </c>
      <c r="N561" s="18">
        <f>SUM(L561:M561)</f>
        <v>22080</v>
      </c>
      <c r="O561" s="65">
        <v>10743.6</v>
      </c>
      <c r="P561" s="65">
        <v>16115.4</v>
      </c>
      <c r="Q561" s="18">
        <f>SUM(O561:P561)</f>
        <v>26859</v>
      </c>
      <c r="R561" s="65">
        <v>10743.6</v>
      </c>
      <c r="S561" s="8">
        <v>16115.4</v>
      </c>
      <c r="T561" s="107">
        <f>SUM(R561:S561)</f>
        <v>26859</v>
      </c>
      <c r="U561" s="8">
        <v>0.03</v>
      </c>
      <c r="V561" s="8">
        <v>0.03</v>
      </c>
      <c r="W561" s="107">
        <f>SUM(U561:V561)</f>
        <v>0.06</v>
      </c>
    </row>
    <row r="562" spans="1:102" ht="18">
      <c r="A562" s="13">
        <v>3</v>
      </c>
      <c r="B562" s="5" t="s">
        <v>423</v>
      </c>
      <c r="C562" s="8">
        <v>43234.38</v>
      </c>
      <c r="D562" s="8">
        <v>100637.62</v>
      </c>
      <c r="E562" s="9">
        <f>SUM(C562:D562)</f>
        <v>143872</v>
      </c>
      <c r="F562" s="2">
        <v>67500</v>
      </c>
      <c r="G562" s="2">
        <v>101200</v>
      </c>
      <c r="H562" s="3">
        <f>SUM(F562:G562)</f>
        <v>168700</v>
      </c>
      <c r="I562" s="10">
        <v>131087.01999999999</v>
      </c>
      <c r="J562" s="10">
        <v>199093.42</v>
      </c>
      <c r="K562" s="213">
        <f>SUM(I562:J562)</f>
        <v>330180.44</v>
      </c>
      <c r="L562" s="65">
        <v>133378</v>
      </c>
      <c r="M562" s="65">
        <v>150795</v>
      </c>
      <c r="N562" s="18">
        <f>SUM(L562:M562)</f>
        <v>284173</v>
      </c>
      <c r="O562" s="65">
        <v>141735.4</v>
      </c>
      <c r="P562" s="65">
        <v>162652.6</v>
      </c>
      <c r="Q562" s="18">
        <f>SUM(O562:P562)</f>
        <v>304388</v>
      </c>
      <c r="R562" s="65">
        <v>141735.4</v>
      </c>
      <c r="S562" s="8">
        <v>162652.6</v>
      </c>
      <c r="T562" s="107">
        <f>SUM(R562:S562)</f>
        <v>304388</v>
      </c>
      <c r="U562" s="8">
        <v>198913.74</v>
      </c>
      <c r="V562" s="8">
        <v>205052</v>
      </c>
      <c r="W562" s="107">
        <f>SUM(U562:V562)</f>
        <v>403965.74</v>
      </c>
    </row>
    <row r="563" spans="1:102" ht="18">
      <c r="A563" s="13">
        <v>4</v>
      </c>
      <c r="B563" s="5" t="s">
        <v>1964</v>
      </c>
      <c r="C563" s="8">
        <v>2467.9</v>
      </c>
      <c r="D563" s="8">
        <v>3703</v>
      </c>
      <c r="E563" s="9">
        <f>SUM(C563:D563)</f>
        <v>6170.9</v>
      </c>
      <c r="F563" s="2">
        <v>2600</v>
      </c>
      <c r="G563" s="2">
        <v>3900</v>
      </c>
      <c r="H563" s="3">
        <f>SUM(F563:G563)</f>
        <v>6500</v>
      </c>
      <c r="I563" s="10">
        <v>3543.12</v>
      </c>
      <c r="J563" s="10">
        <v>4447.32</v>
      </c>
      <c r="K563" s="213">
        <f>SUM(I563:J563)</f>
        <v>7990.44</v>
      </c>
      <c r="L563" s="65">
        <v>2742</v>
      </c>
      <c r="M563" s="65">
        <v>4112</v>
      </c>
      <c r="N563" s="18">
        <f>SUM(L563:M563)</f>
        <v>6854</v>
      </c>
      <c r="O563" s="65">
        <v>0</v>
      </c>
      <c r="P563" s="65"/>
      <c r="Q563" s="18">
        <f>SUM(O563:P563)</f>
        <v>0</v>
      </c>
      <c r="R563" s="65">
        <v>0</v>
      </c>
      <c r="S563" s="8">
        <v>0</v>
      </c>
      <c r="T563" s="107">
        <f>SUM(R563:S563)</f>
        <v>0</v>
      </c>
      <c r="U563" s="8"/>
      <c r="V563" s="8"/>
      <c r="W563" s="107">
        <f>SUM(U563:V563)</f>
        <v>0</v>
      </c>
    </row>
    <row r="564" spans="1:102" s="149" customFormat="1" ht="18">
      <c r="A564" s="144"/>
      <c r="B564" s="145" t="s">
        <v>55</v>
      </c>
      <c r="C564" s="148">
        <f>SUM(C561:C563)</f>
        <v>56059.28</v>
      </c>
      <c r="D564" s="148">
        <f>SUM(D561:D563)</f>
        <v>106883.62</v>
      </c>
      <c r="E564" s="148">
        <f>SUM(C564:D564)</f>
        <v>162942.9</v>
      </c>
      <c r="F564" s="167">
        <f>SUM(F561:F563)</f>
        <v>80303</v>
      </c>
      <c r="G564" s="167">
        <f>SUM(G561:G563)</f>
        <v>107897</v>
      </c>
      <c r="H564" s="168">
        <f>SUM(H561:H563)</f>
        <v>188200</v>
      </c>
      <c r="I564" s="153">
        <f>SUM(I561:I563)</f>
        <v>140130.13999999998</v>
      </c>
      <c r="J564" s="153">
        <f>SUM(J561:J563)</f>
        <v>213290.53000000003</v>
      </c>
      <c r="K564" s="282">
        <f>SUM(I564:J564)</f>
        <v>353420.67000000004</v>
      </c>
      <c r="L564" s="147">
        <f t="shared" ref="L564:Q564" si="322">SUM(L560:L563)</f>
        <v>162531.43</v>
      </c>
      <c r="M564" s="147">
        <f t="shared" si="322"/>
        <v>199776.57</v>
      </c>
      <c r="N564" s="153">
        <f t="shared" si="322"/>
        <v>362308</v>
      </c>
      <c r="O564" s="147">
        <f t="shared" si="322"/>
        <v>175589</v>
      </c>
      <c r="P564" s="147">
        <f t="shared" si="322"/>
        <v>213432</v>
      </c>
      <c r="Q564" s="153">
        <f t="shared" si="322"/>
        <v>389021</v>
      </c>
      <c r="R564" s="147">
        <f>SUM(R560:R563)</f>
        <v>175589</v>
      </c>
      <c r="S564" s="147">
        <f t="shared" ref="S564:W564" si="323">SUM(S560:S563)</f>
        <v>213432</v>
      </c>
      <c r="T564" s="147">
        <f t="shared" si="323"/>
        <v>389021</v>
      </c>
      <c r="U564" s="147">
        <f t="shared" si="323"/>
        <v>233960.77</v>
      </c>
      <c r="V564" s="147">
        <f t="shared" si="323"/>
        <v>257625.03</v>
      </c>
      <c r="W564" s="147">
        <f t="shared" si="323"/>
        <v>491585.8</v>
      </c>
      <c r="X564" s="255"/>
      <c r="Y564" s="255"/>
      <c r="Z564" s="255"/>
      <c r="AA564" s="255"/>
      <c r="AB564" s="255"/>
      <c r="AC564" s="255"/>
      <c r="AD564" s="255"/>
      <c r="AE564" s="255"/>
      <c r="AF564" s="255"/>
      <c r="AG564" s="255"/>
      <c r="AH564" s="255"/>
      <c r="AI564" s="255"/>
      <c r="AJ564" s="255"/>
      <c r="AK564" s="255"/>
      <c r="AL564" s="255"/>
      <c r="AM564" s="255"/>
      <c r="AN564" s="255"/>
      <c r="AO564" s="255"/>
      <c r="AP564" s="255"/>
      <c r="AQ564" s="255"/>
      <c r="AR564" s="255"/>
      <c r="AS564" s="255"/>
      <c r="AT564" s="255"/>
      <c r="AU564" s="255"/>
      <c r="AV564" s="255"/>
      <c r="AW564" s="255"/>
      <c r="AX564" s="255"/>
      <c r="AY564" s="255"/>
      <c r="AZ564" s="255"/>
      <c r="BA564" s="255"/>
      <c r="BB564" s="255"/>
      <c r="BC564" s="255"/>
      <c r="BD564" s="255"/>
      <c r="BE564" s="255"/>
      <c r="BF564" s="255"/>
      <c r="BG564" s="255"/>
      <c r="BH564" s="255"/>
      <c r="BI564" s="255"/>
      <c r="BJ564" s="255"/>
      <c r="BK564" s="255"/>
      <c r="BL564" s="255"/>
      <c r="BM564" s="255"/>
      <c r="BN564" s="255"/>
      <c r="BO564" s="255"/>
      <c r="BP564" s="255"/>
      <c r="BQ564" s="255"/>
      <c r="BR564" s="255"/>
      <c r="BS564" s="255"/>
      <c r="BT564" s="255"/>
      <c r="BU564" s="255"/>
      <c r="BV564" s="255"/>
      <c r="BW564" s="255"/>
      <c r="BX564" s="255"/>
      <c r="BY564" s="255"/>
      <c r="BZ564" s="255"/>
      <c r="CA564" s="255"/>
      <c r="CB564" s="255"/>
      <c r="CC564" s="255"/>
      <c r="CD564" s="255"/>
      <c r="CE564" s="255"/>
      <c r="CF564" s="255"/>
      <c r="CG564" s="255"/>
      <c r="CH564" s="255"/>
      <c r="CI564" s="255"/>
      <c r="CJ564" s="255"/>
      <c r="CK564" s="255"/>
      <c r="CL564" s="255"/>
      <c r="CM564" s="255"/>
      <c r="CN564" s="255"/>
      <c r="CO564" s="255"/>
      <c r="CP564" s="255"/>
      <c r="CQ564" s="255"/>
      <c r="CR564" s="255"/>
      <c r="CS564" s="255"/>
      <c r="CT564" s="255"/>
      <c r="CU564" s="255"/>
      <c r="CV564" s="255"/>
      <c r="CW564" s="255"/>
      <c r="CX564" s="255"/>
    </row>
    <row r="565" spans="1:102" s="24" customFormat="1" ht="18">
      <c r="A565" s="17">
        <v>29</v>
      </c>
      <c r="B565" s="7" t="s">
        <v>557</v>
      </c>
      <c r="C565" s="9"/>
      <c r="D565" s="9"/>
      <c r="E565" s="9"/>
      <c r="F565" s="6"/>
      <c r="G565" s="6"/>
      <c r="H565" s="3"/>
      <c r="I565" s="18"/>
      <c r="J565" s="18"/>
      <c r="K565" s="213"/>
      <c r="L565" s="67"/>
      <c r="M565" s="67"/>
      <c r="N565" s="18"/>
      <c r="O565" s="67"/>
      <c r="P565" s="67"/>
      <c r="Q565" s="18"/>
      <c r="R565" s="67"/>
      <c r="S565" s="9"/>
      <c r="T565" s="107"/>
      <c r="U565" s="9"/>
      <c r="V565" s="9"/>
      <c r="W565" s="107"/>
      <c r="X565" s="258"/>
      <c r="Y565" s="258"/>
      <c r="Z565" s="258"/>
      <c r="AA565" s="258"/>
      <c r="AB565" s="258"/>
      <c r="AC565" s="258"/>
      <c r="AD565" s="258"/>
      <c r="AE565" s="258"/>
      <c r="AF565" s="258"/>
      <c r="AG565" s="258"/>
      <c r="AH565" s="258"/>
      <c r="AI565" s="258"/>
      <c r="AJ565" s="258"/>
      <c r="AK565" s="258"/>
      <c r="AL565" s="258"/>
      <c r="AM565" s="258"/>
      <c r="AN565" s="258"/>
      <c r="AO565" s="258"/>
      <c r="AP565" s="258"/>
      <c r="AQ565" s="258"/>
      <c r="AR565" s="258"/>
      <c r="AS565" s="258"/>
      <c r="AT565" s="258"/>
      <c r="AU565" s="258"/>
      <c r="AV565" s="258"/>
      <c r="AW565" s="258"/>
      <c r="AX565" s="258"/>
      <c r="AY565" s="258"/>
      <c r="AZ565" s="258"/>
      <c r="BA565" s="258"/>
      <c r="BB565" s="258"/>
      <c r="BC565" s="258"/>
      <c r="BD565" s="258"/>
      <c r="BE565" s="258"/>
      <c r="BF565" s="258"/>
      <c r="BG565" s="258"/>
      <c r="BH565" s="258"/>
      <c r="BI565" s="258"/>
      <c r="BJ565" s="258"/>
      <c r="BK565" s="258"/>
      <c r="BL565" s="258"/>
      <c r="BM565" s="258"/>
      <c r="BN565" s="258"/>
      <c r="BO565" s="258"/>
      <c r="BP565" s="258"/>
      <c r="BQ565" s="258"/>
      <c r="BR565" s="258"/>
      <c r="BS565" s="258"/>
      <c r="BT565" s="258"/>
      <c r="BU565" s="258"/>
      <c r="BV565" s="258"/>
      <c r="BW565" s="258"/>
      <c r="BX565" s="258"/>
      <c r="BY565" s="258"/>
      <c r="BZ565" s="258"/>
      <c r="CA565" s="258"/>
      <c r="CB565" s="258"/>
      <c r="CC565" s="258"/>
      <c r="CD565" s="258"/>
      <c r="CE565" s="258"/>
      <c r="CF565" s="258"/>
      <c r="CG565" s="258"/>
      <c r="CH565" s="258"/>
      <c r="CI565" s="258"/>
      <c r="CJ565" s="258"/>
      <c r="CK565" s="258"/>
      <c r="CL565" s="258"/>
      <c r="CM565" s="258"/>
      <c r="CN565" s="258"/>
      <c r="CO565" s="258"/>
      <c r="CP565" s="258"/>
      <c r="CQ565" s="258"/>
      <c r="CR565" s="258"/>
      <c r="CS565" s="258"/>
      <c r="CT565" s="258"/>
      <c r="CU565" s="258"/>
      <c r="CV565" s="258"/>
      <c r="CW565" s="258"/>
      <c r="CX565" s="258"/>
    </row>
    <row r="566" spans="1:102" ht="18">
      <c r="A566" s="13">
        <v>1</v>
      </c>
      <c r="B566" s="5" t="s">
        <v>428</v>
      </c>
      <c r="C566" s="8"/>
      <c r="D566" s="8"/>
      <c r="F566" s="2">
        <v>0.02</v>
      </c>
      <c r="G566" s="2">
        <v>0</v>
      </c>
      <c r="H566" s="3">
        <f>SUM(F566:G566)</f>
        <v>0.02</v>
      </c>
      <c r="I566" s="10">
        <v>0.02</v>
      </c>
      <c r="J566" s="10"/>
      <c r="K566" s="213">
        <f>SUM(I566:J566)</f>
        <v>0.02</v>
      </c>
      <c r="L566" s="65">
        <v>0.02</v>
      </c>
      <c r="M566" s="65"/>
      <c r="N566" s="18">
        <f>SUM(L566:M566)</f>
        <v>0.02</v>
      </c>
      <c r="O566" s="65"/>
      <c r="P566" s="65"/>
      <c r="Q566" s="18">
        <f>SUM(O566:P566)</f>
        <v>0</v>
      </c>
      <c r="R566" s="65">
        <v>0</v>
      </c>
      <c r="S566" s="8">
        <v>0</v>
      </c>
      <c r="T566" s="107">
        <f>SUM(R566:S566)</f>
        <v>0</v>
      </c>
      <c r="U566" s="8">
        <v>62.49</v>
      </c>
      <c r="V566" s="8"/>
      <c r="W566" s="107">
        <f>SUM(U566:V566)</f>
        <v>62.49</v>
      </c>
    </row>
    <row r="567" spans="1:102" ht="18">
      <c r="A567" s="13">
        <v>2</v>
      </c>
      <c r="B567" s="5" t="s">
        <v>1927</v>
      </c>
      <c r="C567" s="8"/>
      <c r="D567" s="8"/>
      <c r="F567" s="2">
        <v>7.0000000000000007E-2</v>
      </c>
      <c r="G567" s="2">
        <v>0</v>
      </c>
      <c r="H567" s="3">
        <f>SUM(F567:G567)</f>
        <v>7.0000000000000007E-2</v>
      </c>
      <c r="I567" s="10">
        <v>7.0000000000000007E-2</v>
      </c>
      <c r="J567" s="10"/>
      <c r="K567" s="213">
        <f>SUM(I567:J567)</f>
        <v>7.0000000000000007E-2</v>
      </c>
      <c r="L567" s="65"/>
      <c r="M567" s="65"/>
      <c r="N567" s="18">
        <f>SUM(L567:M567)</f>
        <v>0</v>
      </c>
      <c r="O567" s="65"/>
      <c r="P567" s="65"/>
      <c r="Q567" s="18">
        <f>SUM(O567:P567)</f>
        <v>0</v>
      </c>
      <c r="R567" s="65">
        <v>0</v>
      </c>
      <c r="S567" s="8">
        <v>0</v>
      </c>
      <c r="T567" s="107">
        <f>SUM(R567:S567)</f>
        <v>0</v>
      </c>
      <c r="U567" s="8"/>
      <c r="V567" s="8"/>
      <c r="W567" s="107">
        <f>SUM(U567:V567)</f>
        <v>0</v>
      </c>
    </row>
    <row r="568" spans="1:102" s="149" customFormat="1" ht="18">
      <c r="A568" s="144"/>
      <c r="B568" s="145" t="s">
        <v>56</v>
      </c>
      <c r="C568" s="148"/>
      <c r="D568" s="148"/>
      <c r="E568" s="148"/>
      <c r="F568" s="167">
        <f>SUM(F566:F567)</f>
        <v>9.0000000000000011E-2</v>
      </c>
      <c r="G568" s="167">
        <f>SUM(G566:G567)</f>
        <v>0</v>
      </c>
      <c r="H568" s="168">
        <f>SUM(H566:H567)</f>
        <v>9.0000000000000011E-2</v>
      </c>
      <c r="I568" s="153">
        <f>SUM(I566:I567)</f>
        <v>9.0000000000000011E-2</v>
      </c>
      <c r="J568" s="157"/>
      <c r="K568" s="282">
        <f>SUM(I568:J568)</f>
        <v>9.0000000000000011E-2</v>
      </c>
      <c r="L568" s="147">
        <f>SUM(L566:L567)</f>
        <v>0.02</v>
      </c>
      <c r="M568" s="171"/>
      <c r="N568" s="153">
        <f>SUM(L568:M568)</f>
        <v>0.02</v>
      </c>
      <c r="O568" s="147"/>
      <c r="P568" s="171"/>
      <c r="Q568" s="153">
        <f>SUM(O568:P568)</f>
        <v>0</v>
      </c>
      <c r="R568" s="147">
        <f>SUM(R566:R567)</f>
        <v>0</v>
      </c>
      <c r="S568" s="147">
        <f t="shared" ref="S568:T568" si="324">SUM(S566:S567)</f>
        <v>0</v>
      </c>
      <c r="T568" s="147">
        <f t="shared" si="324"/>
        <v>0</v>
      </c>
      <c r="U568" s="147">
        <f>SUM(U566:U567)</f>
        <v>62.49</v>
      </c>
      <c r="V568" s="147">
        <f t="shared" ref="V568:W568" si="325">SUM(V566:V567)</f>
        <v>0</v>
      </c>
      <c r="W568" s="147">
        <f t="shared" si="325"/>
        <v>62.49</v>
      </c>
      <c r="X568" s="255"/>
      <c r="Y568" s="255"/>
      <c r="Z568" s="255"/>
      <c r="AA568" s="255"/>
      <c r="AB568" s="255"/>
      <c r="AC568" s="255"/>
      <c r="AD568" s="255"/>
      <c r="AE568" s="255"/>
      <c r="AF568" s="255"/>
      <c r="AG568" s="255"/>
      <c r="AH568" s="255"/>
      <c r="AI568" s="255"/>
      <c r="AJ568" s="255"/>
      <c r="AK568" s="255"/>
      <c r="AL568" s="255"/>
      <c r="AM568" s="255"/>
      <c r="AN568" s="255"/>
      <c r="AO568" s="255"/>
      <c r="AP568" s="255"/>
      <c r="AQ568" s="255"/>
      <c r="AR568" s="255"/>
      <c r="AS568" s="255"/>
      <c r="AT568" s="255"/>
      <c r="AU568" s="255"/>
      <c r="AV568" s="255"/>
      <c r="AW568" s="255"/>
      <c r="AX568" s="255"/>
      <c r="AY568" s="255"/>
      <c r="AZ568" s="255"/>
      <c r="BA568" s="255"/>
      <c r="BB568" s="255"/>
      <c r="BC568" s="255"/>
      <c r="BD568" s="255"/>
      <c r="BE568" s="255"/>
      <c r="BF568" s="255"/>
      <c r="BG568" s="255"/>
      <c r="BH568" s="255"/>
      <c r="BI568" s="255"/>
      <c r="BJ568" s="255"/>
      <c r="BK568" s="255"/>
      <c r="BL568" s="255"/>
      <c r="BM568" s="255"/>
      <c r="BN568" s="255"/>
      <c r="BO568" s="255"/>
      <c r="BP568" s="255"/>
      <c r="BQ568" s="255"/>
      <c r="BR568" s="255"/>
      <c r="BS568" s="255"/>
      <c r="BT568" s="255"/>
      <c r="BU568" s="255"/>
      <c r="BV568" s="255"/>
      <c r="BW568" s="255"/>
      <c r="BX568" s="255"/>
      <c r="BY568" s="255"/>
      <c r="BZ568" s="255"/>
      <c r="CA568" s="255"/>
      <c r="CB568" s="255"/>
      <c r="CC568" s="255"/>
      <c r="CD568" s="255"/>
      <c r="CE568" s="255"/>
      <c r="CF568" s="255"/>
      <c r="CG568" s="255"/>
      <c r="CH568" s="255"/>
      <c r="CI568" s="255"/>
      <c r="CJ568" s="255"/>
      <c r="CK568" s="255"/>
      <c r="CL568" s="255"/>
      <c r="CM568" s="255"/>
      <c r="CN568" s="255"/>
      <c r="CO568" s="255"/>
      <c r="CP568" s="255"/>
      <c r="CQ568" s="255"/>
      <c r="CR568" s="255"/>
      <c r="CS568" s="255"/>
      <c r="CT568" s="255"/>
      <c r="CU568" s="255"/>
      <c r="CV568" s="255"/>
      <c r="CW568" s="255"/>
      <c r="CX568" s="255"/>
    </row>
    <row r="569" spans="1:102" s="24" customFormat="1" ht="18">
      <c r="A569" s="17">
        <v>30</v>
      </c>
      <c r="B569" s="7" t="s">
        <v>558</v>
      </c>
      <c r="C569" s="9"/>
      <c r="D569" s="9"/>
      <c r="E569" s="9"/>
      <c r="F569" s="6"/>
      <c r="G569" s="6"/>
      <c r="H569" s="3"/>
      <c r="I569" s="18"/>
      <c r="J569" s="18"/>
      <c r="K569" s="213"/>
      <c r="L569" s="67"/>
      <c r="M569" s="67"/>
      <c r="N569" s="18"/>
      <c r="O569" s="67"/>
      <c r="P569" s="67"/>
      <c r="Q569" s="18"/>
      <c r="R569" s="67"/>
      <c r="S569" s="9"/>
      <c r="T569" s="107"/>
      <c r="U569" s="9"/>
      <c r="V569" s="9"/>
      <c r="W569" s="107"/>
      <c r="X569" s="258"/>
      <c r="Y569" s="258"/>
      <c r="Z569" s="258"/>
      <c r="AA569" s="258"/>
      <c r="AB569" s="258"/>
      <c r="AC569" s="258"/>
      <c r="AD569" s="258"/>
      <c r="AE569" s="258"/>
      <c r="AF569" s="258"/>
      <c r="AG569" s="258"/>
      <c r="AH569" s="258"/>
      <c r="AI569" s="258"/>
      <c r="AJ569" s="258"/>
      <c r="AK569" s="258"/>
      <c r="AL569" s="258"/>
      <c r="AM569" s="258"/>
      <c r="AN569" s="258"/>
      <c r="AO569" s="258"/>
      <c r="AP569" s="258"/>
      <c r="AQ569" s="258"/>
      <c r="AR569" s="258"/>
      <c r="AS569" s="258"/>
      <c r="AT569" s="258"/>
      <c r="AU569" s="258"/>
      <c r="AV569" s="258"/>
      <c r="AW569" s="258"/>
      <c r="AX569" s="258"/>
      <c r="AY569" s="258"/>
      <c r="AZ569" s="258"/>
      <c r="BA569" s="258"/>
      <c r="BB569" s="258"/>
      <c r="BC569" s="258"/>
      <c r="BD569" s="258"/>
      <c r="BE569" s="258"/>
      <c r="BF569" s="258"/>
      <c r="BG569" s="258"/>
      <c r="BH569" s="258"/>
      <c r="BI569" s="258"/>
      <c r="BJ569" s="258"/>
      <c r="BK569" s="258"/>
      <c r="BL569" s="258"/>
      <c r="BM569" s="258"/>
      <c r="BN569" s="258"/>
      <c r="BO569" s="258"/>
      <c r="BP569" s="258"/>
      <c r="BQ569" s="258"/>
      <c r="BR569" s="258"/>
      <c r="BS569" s="258"/>
      <c r="BT569" s="258"/>
      <c r="BU569" s="258"/>
      <c r="BV569" s="258"/>
      <c r="BW569" s="258"/>
      <c r="BX569" s="258"/>
      <c r="BY569" s="258"/>
      <c r="BZ569" s="258"/>
      <c r="CA569" s="258"/>
      <c r="CB569" s="258"/>
      <c r="CC569" s="258"/>
      <c r="CD569" s="258"/>
      <c r="CE569" s="258"/>
      <c r="CF569" s="258"/>
      <c r="CG569" s="258"/>
      <c r="CH569" s="258"/>
      <c r="CI569" s="258"/>
      <c r="CJ569" s="258"/>
      <c r="CK569" s="258"/>
      <c r="CL569" s="258"/>
      <c r="CM569" s="258"/>
      <c r="CN569" s="258"/>
      <c r="CO569" s="258"/>
      <c r="CP569" s="258"/>
      <c r="CQ569" s="258"/>
      <c r="CR569" s="258"/>
      <c r="CS569" s="258"/>
      <c r="CT569" s="258"/>
      <c r="CU569" s="258"/>
      <c r="CV569" s="258"/>
      <c r="CW569" s="258"/>
      <c r="CX569" s="258"/>
    </row>
    <row r="570" spans="1:102" ht="18">
      <c r="A570" s="13">
        <v>1</v>
      </c>
      <c r="B570" s="5" t="s">
        <v>506</v>
      </c>
      <c r="C570" s="8"/>
      <c r="D570" s="8"/>
      <c r="F570" s="2">
        <v>0</v>
      </c>
      <c r="G570" s="2">
        <v>0.06</v>
      </c>
      <c r="H570" s="3">
        <f>SUM(F570:G570)</f>
        <v>0.06</v>
      </c>
      <c r="I570" s="10">
        <v>0.06</v>
      </c>
      <c r="J570" s="10">
        <v>0.06</v>
      </c>
      <c r="K570" s="213">
        <f t="shared" ref="K570:K586" si="326">SUM(I570:J570)</f>
        <v>0.12</v>
      </c>
      <c r="L570" s="122"/>
      <c r="M570" s="123">
        <v>0.06</v>
      </c>
      <c r="N570" s="18">
        <f t="shared" ref="N570:N585" si="327">SUM(L570:M570)</f>
        <v>0.06</v>
      </c>
      <c r="O570" s="122"/>
      <c r="P570" s="123"/>
      <c r="Q570" s="18">
        <f t="shared" ref="Q570" si="328">SUM(O570:P570)</f>
        <v>0</v>
      </c>
      <c r="R570" s="122">
        <v>0</v>
      </c>
      <c r="S570" s="124">
        <v>0</v>
      </c>
      <c r="T570" s="107">
        <f t="shared" ref="T570" si="329">SUM(R570:S570)</f>
        <v>0</v>
      </c>
      <c r="U570" s="125"/>
      <c r="V570" s="124"/>
      <c r="W570" s="107">
        <f t="shared" ref="W570" si="330">SUM(U570:V570)</f>
        <v>0</v>
      </c>
    </row>
    <row r="571" spans="1:102" s="24" customFormat="1" ht="18">
      <c r="A571" s="13">
        <v>2</v>
      </c>
      <c r="B571" s="5" t="s">
        <v>559</v>
      </c>
      <c r="C571" s="8">
        <v>21.53</v>
      </c>
      <c r="D571" s="8"/>
      <c r="E571" s="9">
        <f t="shared" ref="E571:E586" si="331">SUM(C571:D571)</f>
        <v>21.53</v>
      </c>
      <c r="F571" s="2">
        <v>24.23</v>
      </c>
      <c r="G571" s="2">
        <v>0</v>
      </c>
      <c r="H571" s="3">
        <f t="shared" ref="H571:H584" si="332">SUM(F571:G571)</f>
        <v>24.23</v>
      </c>
      <c r="I571" s="10">
        <v>30.63</v>
      </c>
      <c r="J571" s="10"/>
      <c r="K571" s="213">
        <f t="shared" si="326"/>
        <v>30.63</v>
      </c>
      <c r="L571" s="123">
        <v>47.53</v>
      </c>
      <c r="M571" s="122"/>
      <c r="N571" s="18">
        <f t="shared" si="327"/>
        <v>47.53</v>
      </c>
      <c r="O571" s="123">
        <v>56.03</v>
      </c>
      <c r="P571" s="122">
        <v>0</v>
      </c>
      <c r="Q571" s="273">
        <f>SUM(O571:P571)</f>
        <v>56.03</v>
      </c>
      <c r="R571" s="123">
        <v>56.03</v>
      </c>
      <c r="S571" s="125">
        <v>0</v>
      </c>
      <c r="T571" s="272">
        <f>SUM(R571:S571)</f>
        <v>56.03</v>
      </c>
      <c r="U571" s="124">
        <v>58.52</v>
      </c>
      <c r="V571" s="125"/>
      <c r="W571" s="272">
        <f>SUM(U571:V571)</f>
        <v>58.52</v>
      </c>
      <c r="X571" s="258"/>
      <c r="Y571" s="258"/>
      <c r="Z571" s="258"/>
      <c r="AA571" s="258"/>
      <c r="AB571" s="258"/>
      <c r="AC571" s="258"/>
      <c r="AD571" s="258"/>
      <c r="AE571" s="258"/>
      <c r="AF571" s="258"/>
      <c r="AG571" s="258"/>
      <c r="AH571" s="258"/>
      <c r="AI571" s="258"/>
      <c r="AJ571" s="258"/>
      <c r="AK571" s="258"/>
      <c r="AL571" s="258"/>
      <c r="AM571" s="258"/>
      <c r="AN571" s="258"/>
      <c r="AO571" s="258"/>
      <c r="AP571" s="258"/>
      <c r="AQ571" s="258"/>
      <c r="AR571" s="258"/>
      <c r="AS571" s="258"/>
      <c r="AT571" s="258"/>
      <c r="AU571" s="258"/>
      <c r="AV571" s="258"/>
      <c r="AW571" s="258"/>
      <c r="AX571" s="258"/>
      <c r="AY571" s="258"/>
      <c r="AZ571" s="258"/>
      <c r="BA571" s="258"/>
      <c r="BB571" s="258"/>
      <c r="BC571" s="258"/>
      <c r="BD571" s="258"/>
      <c r="BE571" s="258"/>
      <c r="BF571" s="258"/>
      <c r="BG571" s="258"/>
      <c r="BH571" s="258"/>
      <c r="BI571" s="258"/>
      <c r="BJ571" s="258"/>
      <c r="BK571" s="258"/>
      <c r="BL571" s="258"/>
      <c r="BM571" s="258"/>
      <c r="BN571" s="258"/>
      <c r="BO571" s="258"/>
      <c r="BP571" s="258"/>
      <c r="BQ571" s="258"/>
      <c r="BR571" s="258"/>
      <c r="BS571" s="258"/>
      <c r="BT571" s="258"/>
      <c r="BU571" s="258"/>
      <c r="BV571" s="258"/>
      <c r="BW571" s="258"/>
      <c r="BX571" s="258"/>
      <c r="BY571" s="258"/>
      <c r="BZ571" s="258"/>
      <c r="CA571" s="258"/>
      <c r="CB571" s="258"/>
      <c r="CC571" s="258"/>
      <c r="CD571" s="258"/>
      <c r="CE571" s="258"/>
      <c r="CF571" s="258"/>
      <c r="CG571" s="258"/>
      <c r="CH571" s="258"/>
      <c r="CI571" s="258"/>
      <c r="CJ571" s="258"/>
      <c r="CK571" s="258"/>
      <c r="CL571" s="258"/>
      <c r="CM571" s="258"/>
      <c r="CN571" s="258"/>
      <c r="CO571" s="258"/>
      <c r="CP571" s="258"/>
      <c r="CQ571" s="258"/>
      <c r="CR571" s="258"/>
      <c r="CS571" s="258"/>
      <c r="CT571" s="258"/>
      <c r="CU571" s="258"/>
      <c r="CV571" s="258"/>
      <c r="CW571" s="258"/>
      <c r="CX571" s="258"/>
    </row>
    <row r="572" spans="1:102" ht="18">
      <c r="A572" s="13">
        <v>3</v>
      </c>
      <c r="B572" s="5" t="s">
        <v>560</v>
      </c>
      <c r="C572" s="8">
        <v>4965.5</v>
      </c>
      <c r="D572" s="8"/>
      <c r="E572" s="9">
        <f t="shared" si="331"/>
        <v>4965.5</v>
      </c>
      <c r="F572" s="2">
        <v>5804</v>
      </c>
      <c r="G572" s="2">
        <v>0</v>
      </c>
      <c r="H572" s="3">
        <f t="shared" si="332"/>
        <v>5804</v>
      </c>
      <c r="I572" s="10">
        <v>6102.02</v>
      </c>
      <c r="J572" s="10"/>
      <c r="K572" s="213">
        <f t="shared" si="326"/>
        <v>6102.02</v>
      </c>
      <c r="L572" s="126">
        <v>6315.05</v>
      </c>
      <c r="M572" s="122"/>
      <c r="N572" s="18">
        <f t="shared" si="327"/>
        <v>6315.05</v>
      </c>
      <c r="O572" s="126">
        <v>8546.01</v>
      </c>
      <c r="P572" s="122"/>
      <c r="Q572" s="273">
        <f t="shared" ref="Q572:Q585" si="333">SUM(O572:P572)</f>
        <v>8546.01</v>
      </c>
      <c r="R572" s="126">
        <v>8546.01</v>
      </c>
      <c r="S572" s="125">
        <v>0</v>
      </c>
      <c r="T572" s="272">
        <f t="shared" ref="T572:T585" si="334">SUM(R572:S572)</f>
        <v>8546.01</v>
      </c>
      <c r="U572" s="127">
        <v>9408.5300000000007</v>
      </c>
      <c r="V572" s="125"/>
      <c r="W572" s="272">
        <f t="shared" ref="W572:W585" si="335">SUM(U572:V572)</f>
        <v>9408.5300000000007</v>
      </c>
    </row>
    <row r="573" spans="1:102" ht="18">
      <c r="A573" s="13">
        <v>4</v>
      </c>
      <c r="B573" s="5" t="s">
        <v>561</v>
      </c>
      <c r="C573" s="8">
        <v>2544</v>
      </c>
      <c r="D573" s="8"/>
      <c r="E573" s="9">
        <f t="shared" si="331"/>
        <v>2544</v>
      </c>
      <c r="F573" s="2">
        <v>950</v>
      </c>
      <c r="G573" s="2">
        <v>0</v>
      </c>
      <c r="H573" s="3">
        <f t="shared" si="332"/>
        <v>950</v>
      </c>
      <c r="I573" s="10">
        <v>1050.01</v>
      </c>
      <c r="J573" s="10"/>
      <c r="K573" s="213">
        <f t="shared" si="326"/>
        <v>1050.01</v>
      </c>
      <c r="L573" s="126">
        <v>2286.12</v>
      </c>
      <c r="M573" s="122"/>
      <c r="N573" s="18">
        <f t="shared" si="327"/>
        <v>2286.12</v>
      </c>
      <c r="O573" s="126">
        <v>2100</v>
      </c>
      <c r="P573" s="122"/>
      <c r="Q573" s="273">
        <f t="shared" si="333"/>
        <v>2100</v>
      </c>
      <c r="R573" s="126">
        <v>2100</v>
      </c>
      <c r="S573" s="125">
        <v>0</v>
      </c>
      <c r="T573" s="272">
        <f t="shared" si="334"/>
        <v>2100</v>
      </c>
      <c r="U573" s="127">
        <v>1620.03</v>
      </c>
      <c r="V573" s="125"/>
      <c r="W573" s="272">
        <f t="shared" si="335"/>
        <v>1620.03</v>
      </c>
    </row>
    <row r="574" spans="1:102" s="24" customFormat="1" ht="18">
      <c r="A574" s="13">
        <v>5</v>
      </c>
      <c r="B574" s="5" t="s">
        <v>562</v>
      </c>
      <c r="C574" s="8">
        <v>147.91999999999999</v>
      </c>
      <c r="D574" s="8"/>
      <c r="E574" s="9">
        <f t="shared" si="331"/>
        <v>147.91999999999999</v>
      </c>
      <c r="F574" s="2">
        <v>169.9</v>
      </c>
      <c r="G574" s="2">
        <v>0</v>
      </c>
      <c r="H574" s="3">
        <f t="shared" si="332"/>
        <v>169.9</v>
      </c>
      <c r="I574" s="10">
        <v>184.9</v>
      </c>
      <c r="J574" s="10"/>
      <c r="K574" s="213">
        <f t="shared" si="326"/>
        <v>184.9</v>
      </c>
      <c r="L574" s="126">
        <v>225.6</v>
      </c>
      <c r="M574" s="122"/>
      <c r="N574" s="18">
        <f t="shared" si="327"/>
        <v>225.6</v>
      </c>
      <c r="O574" s="126">
        <v>230.6</v>
      </c>
      <c r="P574" s="122"/>
      <c r="Q574" s="273">
        <f t="shared" si="333"/>
        <v>230.6</v>
      </c>
      <c r="R574" s="126">
        <v>230.6</v>
      </c>
      <c r="S574" s="125">
        <v>0</v>
      </c>
      <c r="T574" s="272">
        <f t="shared" si="334"/>
        <v>230.6</v>
      </c>
      <c r="U574" s="127">
        <v>278.92</v>
      </c>
      <c r="V574" s="125"/>
      <c r="W574" s="272">
        <f t="shared" si="335"/>
        <v>278.92</v>
      </c>
      <c r="X574" s="258"/>
      <c r="Y574" s="258"/>
      <c r="Z574" s="258"/>
      <c r="AA574" s="258"/>
      <c r="AB574" s="258"/>
      <c r="AC574" s="258"/>
      <c r="AD574" s="258"/>
      <c r="AE574" s="258"/>
      <c r="AF574" s="258"/>
      <c r="AG574" s="258"/>
      <c r="AH574" s="258"/>
      <c r="AI574" s="258"/>
      <c r="AJ574" s="258"/>
      <c r="AK574" s="258"/>
      <c r="AL574" s="258"/>
      <c r="AM574" s="258"/>
      <c r="AN574" s="258"/>
      <c r="AO574" s="258"/>
      <c r="AP574" s="258"/>
      <c r="AQ574" s="258"/>
      <c r="AR574" s="258"/>
      <c r="AS574" s="258"/>
      <c r="AT574" s="258"/>
      <c r="AU574" s="258"/>
      <c r="AV574" s="258"/>
      <c r="AW574" s="258"/>
      <c r="AX574" s="258"/>
      <c r="AY574" s="258"/>
      <c r="AZ574" s="258"/>
      <c r="BA574" s="258"/>
      <c r="BB574" s="258"/>
      <c r="BC574" s="258"/>
      <c r="BD574" s="258"/>
      <c r="BE574" s="258"/>
      <c r="BF574" s="258"/>
      <c r="BG574" s="258"/>
      <c r="BH574" s="258"/>
      <c r="BI574" s="258"/>
      <c r="BJ574" s="258"/>
      <c r="BK574" s="258"/>
      <c r="BL574" s="258"/>
      <c r="BM574" s="258"/>
      <c r="BN574" s="258"/>
      <c r="BO574" s="258"/>
      <c r="BP574" s="258"/>
      <c r="BQ574" s="258"/>
      <c r="BR574" s="258"/>
      <c r="BS574" s="258"/>
      <c r="BT574" s="258"/>
      <c r="BU574" s="258"/>
      <c r="BV574" s="258"/>
      <c r="BW574" s="258"/>
      <c r="BX574" s="258"/>
      <c r="BY574" s="258"/>
      <c r="BZ574" s="258"/>
      <c r="CA574" s="258"/>
      <c r="CB574" s="258"/>
      <c r="CC574" s="258"/>
      <c r="CD574" s="258"/>
      <c r="CE574" s="258"/>
      <c r="CF574" s="258"/>
      <c r="CG574" s="258"/>
      <c r="CH574" s="258"/>
      <c r="CI574" s="258"/>
      <c r="CJ574" s="258"/>
      <c r="CK574" s="258"/>
      <c r="CL574" s="258"/>
      <c r="CM574" s="258"/>
      <c r="CN574" s="258"/>
      <c r="CO574" s="258"/>
      <c r="CP574" s="258"/>
      <c r="CQ574" s="258"/>
      <c r="CR574" s="258"/>
      <c r="CS574" s="258"/>
      <c r="CT574" s="258"/>
      <c r="CU574" s="258"/>
      <c r="CV574" s="258"/>
      <c r="CW574" s="258"/>
      <c r="CX574" s="258"/>
    </row>
    <row r="575" spans="1:102" ht="18">
      <c r="A575" s="13">
        <v>6</v>
      </c>
      <c r="B575" s="5" t="s">
        <v>563</v>
      </c>
      <c r="C575" s="8">
        <v>30.01</v>
      </c>
      <c r="D575" s="8"/>
      <c r="E575" s="9">
        <f t="shared" si="331"/>
        <v>30.01</v>
      </c>
      <c r="F575" s="2">
        <v>35.01</v>
      </c>
      <c r="G575" s="2">
        <v>0</v>
      </c>
      <c r="H575" s="3">
        <f t="shared" si="332"/>
        <v>35.01</v>
      </c>
      <c r="I575" s="10">
        <v>40.01</v>
      </c>
      <c r="J575" s="10"/>
      <c r="K575" s="213">
        <f t="shared" si="326"/>
        <v>40.01</v>
      </c>
      <c r="L575" s="123">
        <v>52.64</v>
      </c>
      <c r="M575" s="122"/>
      <c r="N575" s="18">
        <f t="shared" si="327"/>
        <v>52.64</v>
      </c>
      <c r="O575" s="123">
        <v>77</v>
      </c>
      <c r="P575" s="122"/>
      <c r="Q575" s="273">
        <f t="shared" si="333"/>
        <v>77</v>
      </c>
      <c r="R575" s="123">
        <v>77</v>
      </c>
      <c r="S575" s="125">
        <v>0</v>
      </c>
      <c r="T575" s="272">
        <f t="shared" si="334"/>
        <v>77</v>
      </c>
      <c r="U575" s="124">
        <v>85</v>
      </c>
      <c r="V575" s="125"/>
      <c r="W575" s="272">
        <f t="shared" si="335"/>
        <v>85</v>
      </c>
    </row>
    <row r="576" spans="1:102" ht="18">
      <c r="A576" s="13">
        <v>7</v>
      </c>
      <c r="B576" s="5" t="s">
        <v>1928</v>
      </c>
      <c r="C576" s="8">
        <v>365.02</v>
      </c>
      <c r="D576" s="8">
        <v>376</v>
      </c>
      <c r="E576" s="9">
        <f t="shared" si="331"/>
        <v>741.02</v>
      </c>
      <c r="F576" s="2">
        <v>360</v>
      </c>
      <c r="G576" s="2">
        <v>540</v>
      </c>
      <c r="H576" s="3">
        <f t="shared" si="332"/>
        <v>900</v>
      </c>
      <c r="I576" s="10">
        <v>558</v>
      </c>
      <c r="J576" s="10">
        <v>759</v>
      </c>
      <c r="K576" s="213">
        <f t="shared" si="326"/>
        <v>1317</v>
      </c>
      <c r="L576" s="126">
        <v>292.12</v>
      </c>
      <c r="M576" s="126">
        <v>358.11</v>
      </c>
      <c r="N576" s="18">
        <f t="shared" si="327"/>
        <v>650.23</v>
      </c>
      <c r="O576" s="126">
        <v>860.76</v>
      </c>
      <c r="P576" s="126">
        <v>907.27</v>
      </c>
      <c r="Q576" s="273">
        <f t="shared" si="333"/>
        <v>1768.03</v>
      </c>
      <c r="R576" s="126">
        <v>860.76</v>
      </c>
      <c r="S576" s="127">
        <v>907.27</v>
      </c>
      <c r="T576" s="272">
        <f t="shared" si="334"/>
        <v>1768.03</v>
      </c>
      <c r="U576" s="127">
        <v>0.06</v>
      </c>
      <c r="V576" s="127"/>
      <c r="W576" s="272">
        <f t="shared" si="335"/>
        <v>0.06</v>
      </c>
    </row>
    <row r="577" spans="1:102" s="24" customFormat="1" ht="18">
      <c r="A577" s="13">
        <v>8</v>
      </c>
      <c r="B577" s="142" t="s">
        <v>564</v>
      </c>
      <c r="C577" s="8">
        <v>1240</v>
      </c>
      <c r="D577" s="8"/>
      <c r="E577" s="9">
        <f t="shared" si="331"/>
        <v>1240</v>
      </c>
      <c r="F577" s="2">
        <v>1310</v>
      </c>
      <c r="G577" s="2">
        <v>0</v>
      </c>
      <c r="H577" s="3">
        <f t="shared" si="332"/>
        <v>1310</v>
      </c>
      <c r="I577" s="10">
        <v>1605</v>
      </c>
      <c r="J577" s="10"/>
      <c r="K577" s="213">
        <f t="shared" si="326"/>
        <v>1605</v>
      </c>
      <c r="L577" s="123">
        <v>82.71</v>
      </c>
      <c r="M577" s="122"/>
      <c r="N577" s="18">
        <f t="shared" si="327"/>
        <v>82.71</v>
      </c>
      <c r="O577" s="123"/>
      <c r="P577" s="122"/>
      <c r="Q577" s="273">
        <f t="shared" si="333"/>
        <v>0</v>
      </c>
      <c r="R577" s="123">
        <v>0</v>
      </c>
      <c r="S577" s="125">
        <v>0</v>
      </c>
      <c r="T577" s="272">
        <f t="shared" si="334"/>
        <v>0</v>
      </c>
      <c r="U577" s="124"/>
      <c r="V577" s="125"/>
      <c r="W577" s="272">
        <f t="shared" si="335"/>
        <v>0</v>
      </c>
      <c r="X577" s="258"/>
      <c r="Y577" s="258"/>
      <c r="Z577" s="258"/>
      <c r="AA577" s="258"/>
      <c r="AB577" s="258"/>
      <c r="AC577" s="258"/>
      <c r="AD577" s="258"/>
      <c r="AE577" s="258"/>
      <c r="AF577" s="258"/>
      <c r="AG577" s="258"/>
      <c r="AH577" s="258"/>
      <c r="AI577" s="258"/>
      <c r="AJ577" s="258"/>
      <c r="AK577" s="258"/>
      <c r="AL577" s="258"/>
      <c r="AM577" s="258"/>
      <c r="AN577" s="258"/>
      <c r="AO577" s="258"/>
      <c r="AP577" s="258"/>
      <c r="AQ577" s="258"/>
      <c r="AR577" s="258"/>
      <c r="AS577" s="258"/>
      <c r="AT577" s="258"/>
      <c r="AU577" s="258"/>
      <c r="AV577" s="258"/>
      <c r="AW577" s="258"/>
      <c r="AX577" s="258"/>
      <c r="AY577" s="258"/>
      <c r="AZ577" s="258"/>
      <c r="BA577" s="258"/>
      <c r="BB577" s="258"/>
      <c r="BC577" s="258"/>
      <c r="BD577" s="258"/>
      <c r="BE577" s="258"/>
      <c r="BF577" s="258"/>
      <c r="BG577" s="258"/>
      <c r="BH577" s="258"/>
      <c r="BI577" s="258"/>
      <c r="BJ577" s="258"/>
      <c r="BK577" s="258"/>
      <c r="BL577" s="258"/>
      <c r="BM577" s="258"/>
      <c r="BN577" s="258"/>
      <c r="BO577" s="258"/>
      <c r="BP577" s="258"/>
      <c r="BQ577" s="258"/>
      <c r="BR577" s="258"/>
      <c r="BS577" s="258"/>
      <c r="BT577" s="258"/>
      <c r="BU577" s="258"/>
      <c r="BV577" s="258"/>
      <c r="BW577" s="258"/>
      <c r="BX577" s="258"/>
      <c r="BY577" s="258"/>
      <c r="BZ577" s="258"/>
      <c r="CA577" s="258"/>
      <c r="CB577" s="258"/>
      <c r="CC577" s="258"/>
      <c r="CD577" s="258"/>
      <c r="CE577" s="258"/>
      <c r="CF577" s="258"/>
      <c r="CG577" s="258"/>
      <c r="CH577" s="258"/>
      <c r="CI577" s="258"/>
      <c r="CJ577" s="258"/>
      <c r="CK577" s="258"/>
      <c r="CL577" s="258"/>
      <c r="CM577" s="258"/>
      <c r="CN577" s="258"/>
      <c r="CO577" s="258"/>
      <c r="CP577" s="258"/>
      <c r="CQ577" s="258"/>
      <c r="CR577" s="258"/>
      <c r="CS577" s="258"/>
      <c r="CT577" s="258"/>
      <c r="CU577" s="258"/>
      <c r="CV577" s="258"/>
      <c r="CW577" s="258"/>
      <c r="CX577" s="258"/>
    </row>
    <row r="578" spans="1:102" ht="18">
      <c r="A578" s="13">
        <v>9</v>
      </c>
      <c r="B578" s="5" t="s">
        <v>565</v>
      </c>
      <c r="C578" s="8">
        <v>40.01</v>
      </c>
      <c r="D578" s="8"/>
      <c r="E578" s="9">
        <f t="shared" si="331"/>
        <v>40.01</v>
      </c>
      <c r="F578" s="2">
        <v>45.01</v>
      </c>
      <c r="G578" s="2">
        <v>0</v>
      </c>
      <c r="H578" s="3">
        <f t="shared" si="332"/>
        <v>45.01</v>
      </c>
      <c r="I578" s="10">
        <v>40.01</v>
      </c>
      <c r="J578" s="10"/>
      <c r="K578" s="213">
        <f t="shared" si="326"/>
        <v>40.01</v>
      </c>
      <c r="L578" s="126">
        <v>3251.71</v>
      </c>
      <c r="M578" s="122"/>
      <c r="N578" s="18">
        <f t="shared" si="327"/>
        <v>3251.71</v>
      </c>
      <c r="O578" s="126">
        <v>186</v>
      </c>
      <c r="P578" s="122"/>
      <c r="Q578" s="273">
        <f t="shared" si="333"/>
        <v>186</v>
      </c>
      <c r="R578" s="126">
        <v>186</v>
      </c>
      <c r="S578" s="125">
        <v>0</v>
      </c>
      <c r="T578" s="272">
        <f t="shared" si="334"/>
        <v>186</v>
      </c>
      <c r="U578" s="124">
        <v>220</v>
      </c>
      <c r="V578" s="125"/>
      <c r="W578" s="272">
        <f t="shared" si="335"/>
        <v>220</v>
      </c>
    </row>
    <row r="579" spans="1:102" ht="18">
      <c r="A579" s="13">
        <v>10</v>
      </c>
      <c r="B579" s="5" t="s">
        <v>566</v>
      </c>
      <c r="C579" s="8">
        <v>2785.3</v>
      </c>
      <c r="D579" s="8"/>
      <c r="E579" s="9">
        <f t="shared" si="331"/>
        <v>2785.3</v>
      </c>
      <c r="F579" s="2">
        <v>2973.8</v>
      </c>
      <c r="G579" s="2">
        <v>0</v>
      </c>
      <c r="H579" s="3">
        <f t="shared" si="332"/>
        <v>2973.8</v>
      </c>
      <c r="I579" s="10">
        <v>2935.71</v>
      </c>
      <c r="J579" s="10"/>
      <c r="K579" s="213">
        <f t="shared" si="326"/>
        <v>2935.71</v>
      </c>
      <c r="L579" s="123">
        <v>0.04</v>
      </c>
      <c r="M579" s="123">
        <v>0.02</v>
      </c>
      <c r="N579" s="18">
        <f t="shared" si="327"/>
        <v>0.06</v>
      </c>
      <c r="O579" s="123">
        <v>4054.21</v>
      </c>
      <c r="P579" s="123"/>
      <c r="Q579" s="273">
        <f t="shared" si="333"/>
        <v>4054.21</v>
      </c>
      <c r="R579" s="123">
        <v>4054.21</v>
      </c>
      <c r="S579" s="124">
        <v>0</v>
      </c>
      <c r="T579" s="272">
        <f t="shared" si="334"/>
        <v>4054.21</v>
      </c>
      <c r="U579" s="127">
        <v>4427.76</v>
      </c>
      <c r="V579" s="125"/>
      <c r="W579" s="272">
        <f t="shared" si="335"/>
        <v>4427.76</v>
      </c>
    </row>
    <row r="580" spans="1:102" s="24" customFormat="1" ht="18">
      <c r="A580" s="13">
        <v>11</v>
      </c>
      <c r="B580" s="5" t="s">
        <v>567</v>
      </c>
      <c r="C580" s="8">
        <v>1500.01</v>
      </c>
      <c r="D580" s="8"/>
      <c r="E580" s="9">
        <f t="shared" si="331"/>
        <v>1500.01</v>
      </c>
      <c r="F580" s="2">
        <v>500</v>
      </c>
      <c r="G580" s="2">
        <v>0</v>
      </c>
      <c r="H580" s="3">
        <f t="shared" si="332"/>
        <v>500</v>
      </c>
      <c r="I580" s="10">
        <v>0.03</v>
      </c>
      <c r="J580" s="10"/>
      <c r="K580" s="213">
        <f t="shared" si="326"/>
        <v>0.03</v>
      </c>
      <c r="L580" s="126">
        <v>3550</v>
      </c>
      <c r="M580" s="126">
        <v>4470</v>
      </c>
      <c r="N580" s="18">
        <f t="shared" si="327"/>
        <v>8020</v>
      </c>
      <c r="O580" s="126"/>
      <c r="P580" s="126"/>
      <c r="Q580" s="273">
        <f t="shared" si="333"/>
        <v>0</v>
      </c>
      <c r="R580" s="126">
        <v>0</v>
      </c>
      <c r="S580" s="127">
        <v>0</v>
      </c>
      <c r="T580" s="272">
        <f t="shared" si="334"/>
        <v>0</v>
      </c>
      <c r="U580" s="124">
        <v>0</v>
      </c>
      <c r="V580" s="124">
        <v>0</v>
      </c>
      <c r="W580" s="272">
        <f>SUM(U580:V580)</f>
        <v>0</v>
      </c>
      <c r="X580" s="258"/>
      <c r="Y580" s="258"/>
      <c r="Z580" s="258"/>
      <c r="AA580" s="258"/>
      <c r="AB580" s="258"/>
      <c r="AC580" s="258"/>
      <c r="AD580" s="258"/>
      <c r="AE580" s="258"/>
      <c r="AF580" s="258"/>
      <c r="AG580" s="258"/>
      <c r="AH580" s="258"/>
      <c r="AI580" s="258"/>
      <c r="AJ580" s="258"/>
      <c r="AK580" s="258"/>
      <c r="AL580" s="258"/>
      <c r="AM580" s="258"/>
      <c r="AN580" s="258"/>
      <c r="AO580" s="258"/>
      <c r="AP580" s="258"/>
      <c r="AQ580" s="258"/>
      <c r="AR580" s="258"/>
      <c r="AS580" s="258"/>
      <c r="AT580" s="258"/>
      <c r="AU580" s="258"/>
      <c r="AV580" s="258"/>
      <c r="AW580" s="258"/>
      <c r="AX580" s="258"/>
      <c r="AY580" s="258"/>
      <c r="AZ580" s="258"/>
      <c r="BA580" s="258"/>
      <c r="BB580" s="258"/>
      <c r="BC580" s="258"/>
      <c r="BD580" s="258"/>
      <c r="BE580" s="258"/>
      <c r="BF580" s="258"/>
      <c r="BG580" s="258"/>
      <c r="BH580" s="258"/>
      <c r="BI580" s="258"/>
      <c r="BJ580" s="258"/>
      <c r="BK580" s="258"/>
      <c r="BL580" s="258"/>
      <c r="BM580" s="258"/>
      <c r="BN580" s="258"/>
      <c r="BO580" s="258"/>
      <c r="BP580" s="258"/>
      <c r="BQ580" s="258"/>
      <c r="BR580" s="258"/>
      <c r="BS580" s="258"/>
      <c r="BT580" s="258"/>
      <c r="BU580" s="258"/>
      <c r="BV580" s="258"/>
      <c r="BW580" s="258"/>
      <c r="BX580" s="258"/>
      <c r="BY580" s="258"/>
      <c r="BZ580" s="258"/>
      <c r="CA580" s="258"/>
      <c r="CB580" s="258"/>
      <c r="CC580" s="258"/>
      <c r="CD580" s="258"/>
      <c r="CE580" s="258"/>
      <c r="CF580" s="258"/>
      <c r="CG580" s="258"/>
      <c r="CH580" s="258"/>
      <c r="CI580" s="258"/>
      <c r="CJ580" s="258"/>
      <c r="CK580" s="258"/>
      <c r="CL580" s="258"/>
      <c r="CM580" s="258"/>
      <c r="CN580" s="258"/>
      <c r="CO580" s="258"/>
      <c r="CP580" s="258"/>
      <c r="CQ580" s="258"/>
      <c r="CR580" s="258"/>
      <c r="CS580" s="258"/>
      <c r="CT580" s="258"/>
      <c r="CU580" s="258"/>
      <c r="CV580" s="258"/>
      <c r="CW580" s="258"/>
      <c r="CX580" s="258"/>
    </row>
    <row r="581" spans="1:102" ht="18">
      <c r="A581" s="13">
        <v>12</v>
      </c>
      <c r="B581" s="142" t="s">
        <v>568</v>
      </c>
      <c r="C581" s="8">
        <v>0.06</v>
      </c>
      <c r="D581" s="8">
        <v>500.04</v>
      </c>
      <c r="E581" s="9">
        <f t="shared" si="331"/>
        <v>500.1</v>
      </c>
      <c r="F581" s="2">
        <v>1600</v>
      </c>
      <c r="G581" s="2">
        <v>2400</v>
      </c>
      <c r="H581" s="3">
        <f t="shared" si="332"/>
        <v>4000</v>
      </c>
      <c r="I581" s="10">
        <v>1480</v>
      </c>
      <c r="J581" s="10">
        <v>2240</v>
      </c>
      <c r="K581" s="213">
        <f t="shared" si="326"/>
        <v>3720</v>
      </c>
      <c r="L581" s="123">
        <v>54.66</v>
      </c>
      <c r="M581" s="122"/>
      <c r="N581" s="18">
        <f t="shared" si="327"/>
        <v>54.66</v>
      </c>
      <c r="O581" s="123">
        <v>3900</v>
      </c>
      <c r="P581" s="122">
        <v>550</v>
      </c>
      <c r="Q581" s="273">
        <f t="shared" si="333"/>
        <v>4450</v>
      </c>
      <c r="R581" s="123">
        <v>3900</v>
      </c>
      <c r="S581" s="125">
        <v>550</v>
      </c>
      <c r="T581" s="272">
        <f t="shared" si="334"/>
        <v>4450</v>
      </c>
      <c r="U581" s="124">
        <v>675.03</v>
      </c>
      <c r="V581" s="124">
        <v>828.6</v>
      </c>
      <c r="W581" s="272">
        <f>SUM(U581:V581)</f>
        <v>1503.63</v>
      </c>
    </row>
    <row r="582" spans="1:102" ht="18">
      <c r="A582" s="13">
        <v>14</v>
      </c>
      <c r="B582" s="5" t="s">
        <v>569</v>
      </c>
      <c r="C582" s="8">
        <v>20.51</v>
      </c>
      <c r="D582" s="8"/>
      <c r="E582" s="9">
        <f t="shared" ref="E582" si="336">SUM(C582:D582)</f>
        <v>20.51</v>
      </c>
      <c r="F582" s="2">
        <v>25.51</v>
      </c>
      <c r="G582" s="2">
        <v>0</v>
      </c>
      <c r="H582" s="3">
        <f t="shared" ref="H582" si="337">SUM(F582:G582)</f>
        <v>25.51</v>
      </c>
      <c r="I582" s="10">
        <v>30.31</v>
      </c>
      <c r="J582" s="10"/>
      <c r="K582" s="213">
        <f t="shared" ref="K582" si="338">SUM(I582:J582)</f>
        <v>30.31</v>
      </c>
      <c r="L582" s="126">
        <v>2385</v>
      </c>
      <c r="M582" s="122"/>
      <c r="N582" s="18">
        <f t="shared" ref="N582" si="339">SUM(L582:M582)</f>
        <v>2385</v>
      </c>
      <c r="O582" s="126">
        <v>69.3</v>
      </c>
      <c r="P582" s="122"/>
      <c r="Q582" s="273">
        <f t="shared" ref="Q582" si="340">SUM(O582:P582)</f>
        <v>69.3</v>
      </c>
      <c r="R582" s="126">
        <v>69.3</v>
      </c>
      <c r="S582" s="125">
        <v>0</v>
      </c>
      <c r="T582" s="272">
        <f t="shared" ref="T582" si="341">SUM(R582:S582)</f>
        <v>69.3</v>
      </c>
      <c r="U582" s="127">
        <v>80.400000000000006</v>
      </c>
      <c r="V582" s="125"/>
      <c r="W582" s="272">
        <f t="shared" ref="W582" si="342">SUM(U582:V582)</f>
        <v>80.400000000000006</v>
      </c>
    </row>
    <row r="583" spans="1:102" ht="18">
      <c r="A583" s="13">
        <v>13</v>
      </c>
      <c r="B583" s="5" t="s">
        <v>2018</v>
      </c>
      <c r="C583" s="8"/>
      <c r="D583" s="8"/>
      <c r="E583" s="9"/>
      <c r="F583" s="2"/>
      <c r="G583" s="2"/>
      <c r="H583" s="3"/>
      <c r="I583" s="10"/>
      <c r="J583" s="10"/>
      <c r="L583" s="123"/>
      <c r="M583" s="122"/>
      <c r="O583" s="123">
        <v>1505.01</v>
      </c>
      <c r="P583" s="122"/>
      <c r="Q583" s="273">
        <f t="shared" si="333"/>
        <v>1505.01</v>
      </c>
      <c r="R583" s="123">
        <v>1505.01</v>
      </c>
      <c r="S583" s="125">
        <v>0</v>
      </c>
      <c r="T583" s="272">
        <f t="shared" si="334"/>
        <v>1505.01</v>
      </c>
      <c r="U583" s="124">
        <v>2155.0100000000002</v>
      </c>
      <c r="V583" s="125"/>
      <c r="W583" s="272">
        <f t="shared" si="335"/>
        <v>2155.0100000000002</v>
      </c>
    </row>
    <row r="584" spans="1:102" ht="18">
      <c r="A584" s="13">
        <v>15</v>
      </c>
      <c r="B584" s="5" t="s">
        <v>570</v>
      </c>
      <c r="C584" s="8">
        <v>401.4</v>
      </c>
      <c r="D584" s="8">
        <v>279.11</v>
      </c>
      <c r="E584" s="9">
        <f t="shared" si="331"/>
        <v>680.51</v>
      </c>
      <c r="F584" s="2">
        <v>200</v>
      </c>
      <c r="G584" s="2">
        <v>307.8</v>
      </c>
      <c r="H584" s="3">
        <f t="shared" si="332"/>
        <v>507.8</v>
      </c>
      <c r="I584" s="10">
        <v>164</v>
      </c>
      <c r="J584" s="10">
        <v>249.5</v>
      </c>
      <c r="K584" s="213">
        <f t="shared" si="326"/>
        <v>413.5</v>
      </c>
      <c r="L584" s="126">
        <v>189</v>
      </c>
      <c r="M584" s="126">
        <v>284.8</v>
      </c>
      <c r="N584" s="18">
        <f t="shared" si="327"/>
        <v>473.8</v>
      </c>
      <c r="O584" s="126">
        <v>330</v>
      </c>
      <c r="P584" s="126">
        <v>390.8</v>
      </c>
      <c r="Q584" s="273">
        <f t="shared" si="333"/>
        <v>720.8</v>
      </c>
      <c r="R584" s="126">
        <v>461.37</v>
      </c>
      <c r="S584" s="127">
        <v>753.27</v>
      </c>
      <c r="T584" s="272">
        <f t="shared" si="334"/>
        <v>1214.6399999999999</v>
      </c>
      <c r="U584" s="127">
        <v>206</v>
      </c>
      <c r="V584" s="127">
        <v>425</v>
      </c>
      <c r="W584" s="272">
        <f t="shared" si="335"/>
        <v>631</v>
      </c>
    </row>
    <row r="585" spans="1:102" ht="18">
      <c r="A585" s="13">
        <v>16</v>
      </c>
      <c r="B585" s="5" t="s">
        <v>2023</v>
      </c>
      <c r="C585" s="8"/>
      <c r="D585" s="8"/>
      <c r="E585" s="9"/>
      <c r="F585" s="2"/>
      <c r="G585" s="2"/>
      <c r="H585" s="3"/>
      <c r="I585" s="10"/>
      <c r="J585" s="10"/>
      <c r="L585" s="126">
        <v>224.12</v>
      </c>
      <c r="M585" s="122"/>
      <c r="N585" s="18">
        <f t="shared" si="327"/>
        <v>224.12</v>
      </c>
      <c r="O585" s="126">
        <v>227.86</v>
      </c>
      <c r="P585" s="122"/>
      <c r="Q585" s="273">
        <f t="shared" si="333"/>
        <v>227.86</v>
      </c>
      <c r="R585" s="126">
        <v>227.86</v>
      </c>
      <c r="S585" s="125">
        <v>0</v>
      </c>
      <c r="T585" s="272">
        <f t="shared" si="334"/>
        <v>227.86</v>
      </c>
      <c r="U585" s="127">
        <v>289.25</v>
      </c>
      <c r="V585" s="125"/>
      <c r="W585" s="272">
        <f t="shared" si="335"/>
        <v>289.25</v>
      </c>
    </row>
    <row r="586" spans="1:102" s="149" customFormat="1" ht="18">
      <c r="A586" s="144"/>
      <c r="B586" s="145" t="s">
        <v>57</v>
      </c>
      <c r="C586" s="148">
        <f>SUM(C571:C584)</f>
        <v>14061.27</v>
      </c>
      <c r="D586" s="148">
        <f>SUM(D571:D584)</f>
        <v>1155.1500000000001</v>
      </c>
      <c r="E586" s="148">
        <f t="shared" si="331"/>
        <v>15216.42</v>
      </c>
      <c r="F586" s="167">
        <f>SUM(F570:F584)</f>
        <v>13997.460000000001</v>
      </c>
      <c r="G586" s="167">
        <f>SUM(G570:G584)</f>
        <v>3247.86</v>
      </c>
      <c r="H586" s="168">
        <f>SUM(H570:H584)</f>
        <v>17245.32</v>
      </c>
      <c r="I586" s="153">
        <f>SUM(I570:I584)</f>
        <v>14220.690000000002</v>
      </c>
      <c r="J586" s="153">
        <f>SUM(J570:J584)</f>
        <v>3248.56</v>
      </c>
      <c r="K586" s="282">
        <f t="shared" si="326"/>
        <v>17469.250000000004</v>
      </c>
      <c r="L586" s="147">
        <f>SUM(L570:L585)</f>
        <v>18956.3</v>
      </c>
      <c r="M586" s="170">
        <f>SUM(M570:M585)</f>
        <v>5112.99</v>
      </c>
      <c r="N586" s="153">
        <f t="shared" ref="N586" si="343">SUM(N570:N585)</f>
        <v>24069.289999999997</v>
      </c>
      <c r="O586" s="147">
        <f>SUM(O570:O585)</f>
        <v>22142.78</v>
      </c>
      <c r="P586" s="147">
        <f t="shared" ref="P586:Q586" si="344">SUM(P570:P585)</f>
        <v>1848.07</v>
      </c>
      <c r="Q586" s="147">
        <f t="shared" si="344"/>
        <v>23990.85</v>
      </c>
      <c r="R586" s="147">
        <f>SUM(R570:R585)</f>
        <v>22274.149999999998</v>
      </c>
      <c r="S586" s="147">
        <f t="shared" ref="S586:W586" si="345">SUM(S570:S585)</f>
        <v>2210.54</v>
      </c>
      <c r="T586" s="147">
        <f t="shared" si="345"/>
        <v>24484.69</v>
      </c>
      <c r="U586" s="147">
        <f t="shared" si="345"/>
        <v>19504.510000000002</v>
      </c>
      <c r="V586" s="147">
        <f t="shared" si="345"/>
        <v>1253.5999999999999</v>
      </c>
      <c r="W586" s="147">
        <f t="shared" si="345"/>
        <v>20758.11</v>
      </c>
      <c r="X586" s="255"/>
      <c r="Y586" s="255"/>
      <c r="Z586" s="255"/>
      <c r="AA586" s="255"/>
      <c r="AB586" s="255"/>
      <c r="AC586" s="255"/>
      <c r="AD586" s="255"/>
      <c r="AE586" s="255"/>
      <c r="AF586" s="255"/>
      <c r="AG586" s="255"/>
      <c r="AH586" s="255"/>
      <c r="AI586" s="255"/>
      <c r="AJ586" s="255"/>
      <c r="AK586" s="255"/>
      <c r="AL586" s="255"/>
      <c r="AM586" s="255"/>
      <c r="AN586" s="255"/>
      <c r="AO586" s="255"/>
      <c r="AP586" s="255"/>
      <c r="AQ586" s="255"/>
      <c r="AR586" s="255"/>
      <c r="AS586" s="255"/>
      <c r="AT586" s="255"/>
      <c r="AU586" s="255"/>
      <c r="AV586" s="255"/>
      <c r="AW586" s="255"/>
      <c r="AX586" s="255"/>
      <c r="AY586" s="255"/>
      <c r="AZ586" s="255"/>
      <c r="BA586" s="255"/>
      <c r="BB586" s="255"/>
      <c r="BC586" s="255"/>
      <c r="BD586" s="255"/>
      <c r="BE586" s="255"/>
      <c r="BF586" s="255"/>
      <c r="BG586" s="255"/>
      <c r="BH586" s="255"/>
      <c r="BI586" s="255"/>
      <c r="BJ586" s="255"/>
      <c r="BK586" s="255"/>
      <c r="BL586" s="255"/>
      <c r="BM586" s="255"/>
      <c r="BN586" s="255"/>
      <c r="BO586" s="255"/>
      <c r="BP586" s="255"/>
      <c r="BQ586" s="255"/>
      <c r="BR586" s="255"/>
      <c r="BS586" s="255"/>
      <c r="BT586" s="255"/>
      <c r="BU586" s="255"/>
      <c r="BV586" s="255"/>
      <c r="BW586" s="255"/>
      <c r="BX586" s="255"/>
      <c r="BY586" s="255"/>
      <c r="BZ586" s="255"/>
      <c r="CA586" s="255"/>
      <c r="CB586" s="255"/>
      <c r="CC586" s="255"/>
      <c r="CD586" s="255"/>
      <c r="CE586" s="255"/>
      <c r="CF586" s="255"/>
      <c r="CG586" s="255"/>
      <c r="CH586" s="255"/>
      <c r="CI586" s="255"/>
      <c r="CJ586" s="255"/>
      <c r="CK586" s="255"/>
      <c r="CL586" s="255"/>
      <c r="CM586" s="255"/>
      <c r="CN586" s="255"/>
      <c r="CO586" s="255"/>
      <c r="CP586" s="255"/>
      <c r="CQ586" s="255"/>
      <c r="CR586" s="255"/>
      <c r="CS586" s="255"/>
      <c r="CT586" s="255"/>
      <c r="CU586" s="255"/>
      <c r="CV586" s="255"/>
      <c r="CW586" s="255"/>
      <c r="CX586" s="255"/>
    </row>
    <row r="587" spans="1:102" s="24" customFormat="1" ht="18">
      <c r="A587" s="17">
        <v>31</v>
      </c>
      <c r="B587" s="7" t="s">
        <v>571</v>
      </c>
      <c r="C587" s="9"/>
      <c r="D587" s="9"/>
      <c r="E587" s="9"/>
      <c r="F587" s="6"/>
      <c r="G587" s="6"/>
      <c r="H587" s="3"/>
      <c r="I587" s="18"/>
      <c r="J587" s="18"/>
      <c r="K587" s="213"/>
      <c r="L587" s="67"/>
      <c r="M587" s="67"/>
      <c r="N587" s="18"/>
      <c r="O587" s="67"/>
      <c r="P587" s="67"/>
      <c r="Q587" s="18"/>
      <c r="R587" s="67"/>
      <c r="S587" s="9"/>
      <c r="T587" s="107"/>
      <c r="U587" s="9"/>
      <c r="V587" s="9"/>
      <c r="W587" s="107"/>
      <c r="X587" s="258"/>
      <c r="Y587" s="258"/>
      <c r="Z587" s="258"/>
      <c r="AA587" s="258"/>
      <c r="AB587" s="258"/>
      <c r="AC587" s="258"/>
      <c r="AD587" s="258"/>
      <c r="AE587" s="258"/>
      <c r="AF587" s="258"/>
      <c r="AG587" s="258"/>
      <c r="AH587" s="258"/>
      <c r="AI587" s="258"/>
      <c r="AJ587" s="258"/>
      <c r="AK587" s="258"/>
      <c r="AL587" s="258"/>
      <c r="AM587" s="258"/>
      <c r="AN587" s="258"/>
      <c r="AO587" s="258"/>
      <c r="AP587" s="258"/>
      <c r="AQ587" s="258"/>
      <c r="AR587" s="258"/>
      <c r="AS587" s="258"/>
      <c r="AT587" s="258"/>
      <c r="AU587" s="258"/>
      <c r="AV587" s="258"/>
      <c r="AW587" s="258"/>
      <c r="AX587" s="258"/>
      <c r="AY587" s="258"/>
      <c r="AZ587" s="258"/>
      <c r="BA587" s="258"/>
      <c r="BB587" s="258"/>
      <c r="BC587" s="258"/>
      <c r="BD587" s="258"/>
      <c r="BE587" s="258"/>
      <c r="BF587" s="258"/>
      <c r="BG587" s="258"/>
      <c r="BH587" s="258"/>
      <c r="BI587" s="258"/>
      <c r="BJ587" s="258"/>
      <c r="BK587" s="258"/>
      <c r="BL587" s="258"/>
      <c r="BM587" s="258"/>
      <c r="BN587" s="258"/>
      <c r="BO587" s="258"/>
      <c r="BP587" s="258"/>
      <c r="BQ587" s="258"/>
      <c r="BR587" s="258"/>
      <c r="BS587" s="258"/>
      <c r="BT587" s="258"/>
      <c r="BU587" s="258"/>
      <c r="BV587" s="258"/>
      <c r="BW587" s="258"/>
      <c r="BX587" s="258"/>
      <c r="BY587" s="258"/>
      <c r="BZ587" s="258"/>
      <c r="CA587" s="258"/>
      <c r="CB587" s="258"/>
      <c r="CC587" s="258"/>
      <c r="CD587" s="258"/>
      <c r="CE587" s="258"/>
      <c r="CF587" s="258"/>
      <c r="CG587" s="258"/>
      <c r="CH587" s="258"/>
      <c r="CI587" s="258"/>
      <c r="CJ587" s="258"/>
      <c r="CK587" s="258"/>
      <c r="CL587" s="258"/>
      <c r="CM587" s="258"/>
      <c r="CN587" s="258"/>
      <c r="CO587" s="258"/>
      <c r="CP587" s="258"/>
      <c r="CQ587" s="258"/>
      <c r="CR587" s="258"/>
      <c r="CS587" s="258"/>
      <c r="CT587" s="258"/>
      <c r="CU587" s="258"/>
      <c r="CV587" s="258"/>
      <c r="CW587" s="258"/>
      <c r="CX587" s="258"/>
    </row>
    <row r="588" spans="1:102" ht="18">
      <c r="A588" s="13">
        <v>1</v>
      </c>
      <c r="B588" s="5" t="s">
        <v>572</v>
      </c>
      <c r="C588" s="8">
        <v>272.54000000000002</v>
      </c>
      <c r="D588" s="8"/>
      <c r="E588" s="9">
        <f>SUM(C588:D588)</f>
        <v>272.54000000000002</v>
      </c>
      <c r="F588" s="2">
        <v>316.58999999999997</v>
      </c>
      <c r="G588" s="2">
        <v>0</v>
      </c>
      <c r="H588" s="3">
        <f t="shared" ref="H588:H612" si="346">SUM(F588:G588)</f>
        <v>316.58999999999997</v>
      </c>
      <c r="I588" s="10">
        <v>343.4</v>
      </c>
      <c r="J588" s="10"/>
      <c r="K588" s="213">
        <f t="shared" ref="K588:K614" si="347">SUM(I588:J588)</f>
        <v>343.4</v>
      </c>
      <c r="L588" s="65">
        <v>398.37</v>
      </c>
      <c r="M588" s="65"/>
      <c r="N588" s="18">
        <f t="shared" ref="N588:N614" si="348">SUM(L588:M588)</f>
        <v>398.37</v>
      </c>
      <c r="O588" s="65">
        <v>439.97</v>
      </c>
      <c r="P588" s="65"/>
      <c r="Q588" s="18">
        <f t="shared" ref="Q588:Q614" si="349">SUM(O588:P588)</f>
        <v>439.97</v>
      </c>
      <c r="R588" s="65">
        <v>439.97</v>
      </c>
      <c r="S588" s="8">
        <v>0</v>
      </c>
      <c r="T588" s="107">
        <f t="shared" ref="T588:T593" si="350">SUM(R588:S588)</f>
        <v>439.97</v>
      </c>
      <c r="U588" s="8">
        <v>396.97</v>
      </c>
      <c r="V588" s="8"/>
      <c r="W588" s="107">
        <f t="shared" ref="W588:W596" si="351">SUM(U588:V588)</f>
        <v>396.97</v>
      </c>
    </row>
    <row r="589" spans="1:102" ht="18">
      <c r="A589" s="13">
        <v>2</v>
      </c>
      <c r="B589" s="5" t="s">
        <v>461</v>
      </c>
      <c r="C589" s="8"/>
      <c r="D589" s="8"/>
      <c r="E589" s="9"/>
      <c r="F589" s="2"/>
      <c r="G589" s="2"/>
      <c r="H589" s="3"/>
      <c r="I589" s="10"/>
      <c r="J589" s="10"/>
      <c r="L589" s="65">
        <v>0.06</v>
      </c>
      <c r="M589" s="65"/>
      <c r="N589" s="18">
        <f t="shared" si="348"/>
        <v>0.06</v>
      </c>
      <c r="O589" s="65">
        <v>0.06</v>
      </c>
      <c r="P589" s="65"/>
      <c r="Q589" s="18">
        <f t="shared" si="349"/>
        <v>0.06</v>
      </c>
      <c r="R589" s="65">
        <v>0.06</v>
      </c>
      <c r="S589" s="8">
        <v>0</v>
      </c>
      <c r="T589" s="107">
        <f t="shared" si="350"/>
        <v>0.06</v>
      </c>
      <c r="U589" s="8"/>
      <c r="V589" s="8"/>
      <c r="W589" s="107">
        <f t="shared" si="351"/>
        <v>0</v>
      </c>
    </row>
    <row r="590" spans="1:102" ht="18">
      <c r="A590" s="13">
        <v>3</v>
      </c>
      <c r="B590" s="5" t="s">
        <v>506</v>
      </c>
      <c r="C590" s="8"/>
      <c r="D590" s="8"/>
      <c r="F590" s="2">
        <v>0</v>
      </c>
      <c r="G590" s="2">
        <v>0.06</v>
      </c>
      <c r="H590" s="3">
        <f t="shared" si="346"/>
        <v>0.06</v>
      </c>
      <c r="I590" s="10"/>
      <c r="J590" s="10">
        <v>0.06</v>
      </c>
      <c r="K590" s="213">
        <f t="shared" si="347"/>
        <v>0.06</v>
      </c>
      <c r="L590" s="65"/>
      <c r="M590" s="65">
        <v>0.06</v>
      </c>
      <c r="N590" s="18">
        <f t="shared" si="348"/>
        <v>0.06</v>
      </c>
      <c r="O590" s="65"/>
      <c r="P590" s="65">
        <v>0.06</v>
      </c>
      <c r="Q590" s="18">
        <f t="shared" si="349"/>
        <v>0.06</v>
      </c>
      <c r="R590" s="65">
        <v>0</v>
      </c>
      <c r="S590" s="8">
        <v>0.06</v>
      </c>
      <c r="T590" s="107">
        <f t="shared" si="350"/>
        <v>0.06</v>
      </c>
      <c r="U590" s="8"/>
      <c r="V590" s="8">
        <v>0.06</v>
      </c>
      <c r="W590" s="107">
        <f t="shared" si="351"/>
        <v>0.06</v>
      </c>
    </row>
    <row r="591" spans="1:102" ht="18">
      <c r="A591" s="13">
        <v>4</v>
      </c>
      <c r="B591" s="5" t="s">
        <v>573</v>
      </c>
      <c r="C591" s="8">
        <v>47.52</v>
      </c>
      <c r="D591" s="8"/>
      <c r="E591" s="9">
        <f t="shared" ref="E591:E612" si="352">SUM(C591:D591)</f>
        <v>47.52</v>
      </c>
      <c r="F591" s="2">
        <v>50.02</v>
      </c>
      <c r="G591" s="2">
        <v>0</v>
      </c>
      <c r="H591" s="3">
        <f t="shared" si="346"/>
        <v>50.02</v>
      </c>
      <c r="I591" s="10">
        <v>39.020000000000003</v>
      </c>
      <c r="J591" s="10"/>
      <c r="K591" s="213">
        <f t="shared" si="347"/>
        <v>39.020000000000003</v>
      </c>
      <c r="L591" s="65">
        <v>49.02</v>
      </c>
      <c r="M591" s="65"/>
      <c r="N591" s="18">
        <f t="shared" si="348"/>
        <v>49.02</v>
      </c>
      <c r="O591" s="65">
        <v>25.03</v>
      </c>
      <c r="P591" s="65"/>
      <c r="Q591" s="18">
        <f t="shared" si="349"/>
        <v>25.03</v>
      </c>
      <c r="R591" s="65">
        <v>25.03</v>
      </c>
      <c r="S591" s="8">
        <v>0</v>
      </c>
      <c r="T591" s="107">
        <f t="shared" si="350"/>
        <v>25.03</v>
      </c>
      <c r="U591" s="8">
        <v>30.03</v>
      </c>
      <c r="V591" s="8"/>
      <c r="W591" s="107">
        <f t="shared" si="351"/>
        <v>30.03</v>
      </c>
    </row>
    <row r="592" spans="1:102" s="24" customFormat="1" ht="18">
      <c r="A592" s="13">
        <v>5</v>
      </c>
      <c r="B592" s="5" t="s">
        <v>574</v>
      </c>
      <c r="C592" s="8">
        <v>17960.04</v>
      </c>
      <c r="D592" s="8"/>
      <c r="E592" s="9">
        <f t="shared" si="352"/>
        <v>17960.04</v>
      </c>
      <c r="F592" s="2">
        <v>21479.83</v>
      </c>
      <c r="G592" s="2">
        <v>0</v>
      </c>
      <c r="H592" s="3">
        <f t="shared" si="346"/>
        <v>21479.83</v>
      </c>
      <c r="I592" s="10">
        <v>25060.36</v>
      </c>
      <c r="J592" s="18"/>
      <c r="K592" s="213">
        <f t="shared" si="347"/>
        <v>25060.36</v>
      </c>
      <c r="L592" s="65">
        <v>31742.03</v>
      </c>
      <c r="M592" s="67"/>
      <c r="N592" s="18">
        <f t="shared" si="348"/>
        <v>31742.03</v>
      </c>
      <c r="O592" s="65">
        <v>34342.03</v>
      </c>
      <c r="P592" s="67"/>
      <c r="Q592" s="18">
        <f t="shared" si="349"/>
        <v>34342.03</v>
      </c>
      <c r="R592" s="65">
        <v>34342.03</v>
      </c>
      <c r="S592" s="9">
        <v>0</v>
      </c>
      <c r="T592" s="107">
        <f t="shared" si="350"/>
        <v>34342.03</v>
      </c>
      <c r="U592" s="8">
        <v>35540.03</v>
      </c>
      <c r="V592" s="9"/>
      <c r="W592" s="107">
        <f t="shared" si="351"/>
        <v>35540.03</v>
      </c>
      <c r="X592" s="258"/>
      <c r="Y592" s="258"/>
      <c r="Z592" s="258"/>
      <c r="AA592" s="258"/>
      <c r="AB592" s="258"/>
      <c r="AC592" s="258"/>
      <c r="AD592" s="258"/>
      <c r="AE592" s="258"/>
      <c r="AF592" s="258"/>
      <c r="AG592" s="258"/>
      <c r="AH592" s="258"/>
      <c r="AI592" s="258"/>
      <c r="AJ592" s="258"/>
      <c r="AK592" s="258"/>
      <c r="AL592" s="258"/>
      <c r="AM592" s="258"/>
      <c r="AN592" s="258"/>
      <c r="AO592" s="258"/>
      <c r="AP592" s="258"/>
      <c r="AQ592" s="258"/>
      <c r="AR592" s="258"/>
      <c r="AS592" s="258"/>
      <c r="AT592" s="258"/>
      <c r="AU592" s="258"/>
      <c r="AV592" s="258"/>
      <c r="AW592" s="258"/>
      <c r="AX592" s="258"/>
      <c r="AY592" s="258"/>
      <c r="AZ592" s="258"/>
      <c r="BA592" s="258"/>
      <c r="BB592" s="258"/>
      <c r="BC592" s="258"/>
      <c r="BD592" s="258"/>
      <c r="BE592" s="258"/>
      <c r="BF592" s="258"/>
      <c r="BG592" s="258"/>
      <c r="BH592" s="258"/>
      <c r="BI592" s="258"/>
      <c r="BJ592" s="258"/>
      <c r="BK592" s="258"/>
      <c r="BL592" s="258"/>
      <c r="BM592" s="258"/>
      <c r="BN592" s="258"/>
      <c r="BO592" s="258"/>
      <c r="BP592" s="258"/>
      <c r="BQ592" s="258"/>
      <c r="BR592" s="258"/>
      <c r="BS592" s="258"/>
      <c r="BT592" s="258"/>
      <c r="BU592" s="258"/>
      <c r="BV592" s="258"/>
      <c r="BW592" s="258"/>
      <c r="BX592" s="258"/>
      <c r="BY592" s="258"/>
      <c r="BZ592" s="258"/>
      <c r="CA592" s="258"/>
      <c r="CB592" s="258"/>
      <c r="CC592" s="258"/>
      <c r="CD592" s="258"/>
      <c r="CE592" s="258"/>
      <c r="CF592" s="258"/>
      <c r="CG592" s="258"/>
      <c r="CH592" s="258"/>
      <c r="CI592" s="258"/>
      <c r="CJ592" s="258"/>
      <c r="CK592" s="258"/>
      <c r="CL592" s="258"/>
      <c r="CM592" s="258"/>
      <c r="CN592" s="258"/>
      <c r="CO592" s="258"/>
      <c r="CP592" s="258"/>
      <c r="CQ592" s="258"/>
      <c r="CR592" s="258"/>
      <c r="CS592" s="258"/>
      <c r="CT592" s="258"/>
      <c r="CU592" s="258"/>
      <c r="CV592" s="258"/>
      <c r="CW592" s="258"/>
      <c r="CX592" s="258"/>
    </row>
    <row r="593" spans="1:23" ht="18">
      <c r="A593" s="13">
        <v>6</v>
      </c>
      <c r="B593" s="5" t="s">
        <v>575</v>
      </c>
      <c r="C593" s="8">
        <v>1620.01</v>
      </c>
      <c r="D593" s="8"/>
      <c r="E593" s="9">
        <f t="shared" si="352"/>
        <v>1620.01</v>
      </c>
      <c r="F593" s="2">
        <v>963.03</v>
      </c>
      <c r="G593" s="2">
        <v>0</v>
      </c>
      <c r="H593" s="3">
        <f t="shared" si="346"/>
        <v>963.03</v>
      </c>
      <c r="I593" s="10">
        <v>1000.02</v>
      </c>
      <c r="J593" s="10"/>
      <c r="K593" s="213">
        <f t="shared" si="347"/>
        <v>1000.02</v>
      </c>
      <c r="L593" s="65">
        <v>5470</v>
      </c>
      <c r="M593" s="65"/>
      <c r="N593" s="18">
        <f t="shared" si="348"/>
        <v>5470</v>
      </c>
      <c r="O593" s="65">
        <v>4095.97</v>
      </c>
      <c r="P593" s="65"/>
      <c r="Q593" s="18">
        <f t="shared" si="349"/>
        <v>4095.97</v>
      </c>
      <c r="R593" s="65">
        <v>4095.97</v>
      </c>
      <c r="S593" s="8">
        <v>0</v>
      </c>
      <c r="T593" s="107">
        <f t="shared" si="350"/>
        <v>4095.97</v>
      </c>
      <c r="U593" s="8">
        <v>7171</v>
      </c>
      <c r="V593" s="8"/>
      <c r="W593" s="107">
        <f t="shared" si="351"/>
        <v>7171</v>
      </c>
    </row>
    <row r="594" spans="1:23" ht="18">
      <c r="A594" s="13">
        <v>7</v>
      </c>
      <c r="B594" s="5" t="s">
        <v>576</v>
      </c>
      <c r="C594" s="8">
        <v>1400.04</v>
      </c>
      <c r="D594" s="8">
        <v>10.02</v>
      </c>
      <c r="E594" s="9">
        <f t="shared" si="352"/>
        <v>1410.06</v>
      </c>
      <c r="F594" s="2">
        <v>1400.04</v>
      </c>
      <c r="G594" s="2">
        <v>0.01</v>
      </c>
      <c r="H594" s="3">
        <f t="shared" si="346"/>
        <v>1400.05</v>
      </c>
      <c r="I594" s="10">
        <v>1795.02</v>
      </c>
      <c r="J594" s="10">
        <v>0.01</v>
      </c>
      <c r="K594" s="213">
        <f t="shared" si="347"/>
        <v>1795.03</v>
      </c>
      <c r="L594" s="65">
        <v>4012.96</v>
      </c>
      <c r="M594" s="65">
        <v>0.01</v>
      </c>
      <c r="N594" s="18">
        <f t="shared" si="348"/>
        <v>4012.9700000000003</v>
      </c>
      <c r="O594" s="65">
        <v>3112.45</v>
      </c>
      <c r="P594" s="65"/>
      <c r="Q594" s="18">
        <f t="shared" si="349"/>
        <v>3112.45</v>
      </c>
      <c r="R594" s="65">
        <v>3112.45</v>
      </c>
      <c r="S594" s="8">
        <v>0</v>
      </c>
      <c r="T594" s="107">
        <f>SUM(R594:S594)</f>
        <v>3112.45</v>
      </c>
      <c r="U594" s="8">
        <v>4104.1000000000004</v>
      </c>
      <c r="V594" s="8"/>
      <c r="W594" s="107">
        <f t="shared" si="351"/>
        <v>4104.1000000000004</v>
      </c>
    </row>
    <row r="595" spans="1:23" ht="18">
      <c r="A595" s="13">
        <v>8</v>
      </c>
      <c r="B595" s="5" t="s">
        <v>577</v>
      </c>
      <c r="C595" s="8">
        <v>125</v>
      </c>
      <c r="D595" s="8"/>
      <c r="E595" s="9">
        <f t="shared" si="352"/>
        <v>125</v>
      </c>
      <c r="F595" s="2">
        <v>158</v>
      </c>
      <c r="G595" s="2">
        <v>0</v>
      </c>
      <c r="H595" s="3">
        <f t="shared" si="346"/>
        <v>158</v>
      </c>
      <c r="I595" s="10">
        <v>175</v>
      </c>
      <c r="J595" s="10"/>
      <c r="K595" s="213">
        <f t="shared" si="347"/>
        <v>175</v>
      </c>
      <c r="L595" s="65">
        <v>215</v>
      </c>
      <c r="M595" s="65"/>
      <c r="N595" s="18">
        <f t="shared" si="348"/>
        <v>215</v>
      </c>
      <c r="O595" s="65">
        <v>205</v>
      </c>
      <c r="P595" s="65"/>
      <c r="Q595" s="18">
        <f t="shared" si="349"/>
        <v>205</v>
      </c>
      <c r="R595" s="65">
        <v>205</v>
      </c>
      <c r="S595" s="8">
        <v>0</v>
      </c>
      <c r="T595" s="107">
        <f t="shared" ref="T595:T597" si="353">SUM(R595:S595)</f>
        <v>205</v>
      </c>
      <c r="U595" s="8">
        <v>180</v>
      </c>
      <c r="V595" s="8"/>
      <c r="W595" s="107">
        <f t="shared" si="351"/>
        <v>180</v>
      </c>
    </row>
    <row r="596" spans="1:23" ht="18">
      <c r="A596" s="13">
        <v>9</v>
      </c>
      <c r="B596" s="142" t="s">
        <v>578</v>
      </c>
      <c r="C596" s="8">
        <v>3085.91</v>
      </c>
      <c r="D596" s="8"/>
      <c r="E596" s="9">
        <f t="shared" si="352"/>
        <v>3085.91</v>
      </c>
      <c r="F596" s="2">
        <v>3155.9</v>
      </c>
      <c r="G596" s="2">
        <v>0</v>
      </c>
      <c r="H596" s="3">
        <f t="shared" si="346"/>
        <v>3155.9</v>
      </c>
      <c r="I596" s="10">
        <v>3365.9</v>
      </c>
      <c r="J596" s="10"/>
      <c r="K596" s="213">
        <f t="shared" si="347"/>
        <v>3365.9</v>
      </c>
      <c r="L596" s="65">
        <v>0.06</v>
      </c>
      <c r="M596" s="65"/>
      <c r="N596" s="18">
        <f t="shared" si="348"/>
        <v>0.06</v>
      </c>
      <c r="O596" s="65"/>
      <c r="P596" s="65"/>
      <c r="Q596" s="18">
        <f t="shared" si="349"/>
        <v>0</v>
      </c>
      <c r="R596" s="65">
        <v>0</v>
      </c>
      <c r="S596" s="8">
        <v>0</v>
      </c>
      <c r="T596" s="107">
        <f t="shared" si="353"/>
        <v>0</v>
      </c>
      <c r="U596" s="8"/>
      <c r="V596" s="8"/>
      <c r="W596" s="107">
        <f t="shared" si="351"/>
        <v>0</v>
      </c>
    </row>
    <row r="597" spans="1:23" ht="18">
      <c r="A597" s="13">
        <v>10</v>
      </c>
      <c r="B597" s="142" t="s">
        <v>2217</v>
      </c>
      <c r="C597" s="8"/>
      <c r="D597" s="8"/>
      <c r="E597" s="9"/>
      <c r="F597" s="2"/>
      <c r="G597" s="2"/>
      <c r="H597" s="3"/>
      <c r="I597" s="10"/>
      <c r="J597" s="10"/>
      <c r="L597" s="65"/>
      <c r="M597" s="65"/>
      <c r="O597" s="65">
        <v>0.06</v>
      </c>
      <c r="P597" s="65"/>
      <c r="Q597" s="18">
        <v>5.9999999999999995E-4</v>
      </c>
      <c r="R597" s="65">
        <v>0.06</v>
      </c>
      <c r="S597" s="8">
        <v>0</v>
      </c>
      <c r="T597" s="107">
        <f t="shared" si="353"/>
        <v>0.06</v>
      </c>
      <c r="U597" s="8"/>
      <c r="V597" s="8"/>
      <c r="W597" s="107">
        <v>5.9999999999999995E-4</v>
      </c>
    </row>
    <row r="598" spans="1:23" ht="18">
      <c r="A598" s="13">
        <v>11</v>
      </c>
      <c r="B598" s="5" t="s">
        <v>579</v>
      </c>
      <c r="C598" s="8">
        <v>1160.01</v>
      </c>
      <c r="D598" s="8"/>
      <c r="E598" s="9">
        <f t="shared" si="352"/>
        <v>1160.01</v>
      </c>
      <c r="F598" s="2">
        <v>1231.96</v>
      </c>
      <c r="G598" s="2">
        <v>0</v>
      </c>
      <c r="H598" s="3">
        <f t="shared" si="346"/>
        <v>1231.96</v>
      </c>
      <c r="I598" s="10">
        <v>1406.87</v>
      </c>
      <c r="J598" s="10"/>
      <c r="K598" s="213">
        <f t="shared" si="347"/>
        <v>1406.87</v>
      </c>
      <c r="L598" s="65">
        <v>1522.37</v>
      </c>
      <c r="M598" s="65"/>
      <c r="N598" s="18">
        <f t="shared" si="348"/>
        <v>1522.37</v>
      </c>
      <c r="O598" s="65">
        <v>1830.92</v>
      </c>
      <c r="P598" s="65"/>
      <c r="Q598" s="18">
        <f t="shared" si="349"/>
        <v>1830.92</v>
      </c>
      <c r="R598" s="65">
        <v>1830.92</v>
      </c>
      <c r="S598" s="8">
        <v>0</v>
      </c>
      <c r="T598" s="107">
        <f t="shared" ref="T598:T612" si="354">SUM(R598:S598)</f>
        <v>1830.92</v>
      </c>
      <c r="U598" s="8">
        <v>1690.83</v>
      </c>
      <c r="V598" s="8"/>
      <c r="W598" s="107">
        <f t="shared" ref="W598:W613" si="355">SUM(U598:V598)</f>
        <v>1690.83</v>
      </c>
    </row>
    <row r="599" spans="1:23" ht="18">
      <c r="A599" s="13">
        <v>12</v>
      </c>
      <c r="B599" s="5" t="s">
        <v>580</v>
      </c>
      <c r="C599" s="8">
        <v>500.03</v>
      </c>
      <c r="D599" s="8"/>
      <c r="E599" s="9">
        <f t="shared" si="352"/>
        <v>500.03</v>
      </c>
      <c r="F599" s="2">
        <v>2648</v>
      </c>
      <c r="G599" s="2">
        <v>0</v>
      </c>
      <c r="H599" s="3">
        <f t="shared" si="346"/>
        <v>2648</v>
      </c>
      <c r="I599" s="10">
        <v>0.06</v>
      </c>
      <c r="J599" s="10"/>
      <c r="K599" s="213">
        <f t="shared" si="347"/>
        <v>0.06</v>
      </c>
      <c r="L599" s="65">
        <v>0.06</v>
      </c>
      <c r="M599" s="65"/>
      <c r="N599" s="18">
        <f t="shared" si="348"/>
        <v>0.06</v>
      </c>
      <c r="O599" s="65">
        <v>0.06</v>
      </c>
      <c r="P599" s="65"/>
      <c r="Q599" s="18">
        <f t="shared" si="349"/>
        <v>0.06</v>
      </c>
      <c r="R599" s="65">
        <v>508.01</v>
      </c>
      <c r="S599" s="8">
        <v>0</v>
      </c>
      <c r="T599" s="107">
        <f t="shared" si="354"/>
        <v>508.01</v>
      </c>
      <c r="U599" s="8">
        <v>0.06</v>
      </c>
      <c r="V599" s="8"/>
      <c r="W599" s="107">
        <f t="shared" si="355"/>
        <v>0.06</v>
      </c>
    </row>
    <row r="600" spans="1:23" ht="18">
      <c r="A600" s="13">
        <v>13</v>
      </c>
      <c r="B600" s="5" t="s">
        <v>581</v>
      </c>
      <c r="C600" s="8">
        <v>1190</v>
      </c>
      <c r="D600" s="8">
        <v>5035</v>
      </c>
      <c r="E600" s="9">
        <f t="shared" si="352"/>
        <v>6225</v>
      </c>
      <c r="F600" s="2">
        <v>3126</v>
      </c>
      <c r="G600" s="2">
        <v>2867.13</v>
      </c>
      <c r="H600" s="3">
        <f t="shared" si="346"/>
        <v>5993.13</v>
      </c>
      <c r="I600" s="10">
        <v>2066.21</v>
      </c>
      <c r="J600" s="10">
        <v>3027.28</v>
      </c>
      <c r="K600" s="213">
        <f t="shared" si="347"/>
        <v>5093.49</v>
      </c>
      <c r="L600" s="65">
        <v>5038.03</v>
      </c>
      <c r="M600" s="65">
        <v>7557.07</v>
      </c>
      <c r="N600" s="18">
        <f t="shared" si="348"/>
        <v>12595.099999999999</v>
      </c>
      <c r="O600" s="65">
        <v>0.06</v>
      </c>
      <c r="P600" s="65">
        <v>0.06</v>
      </c>
      <c r="Q600" s="18">
        <f t="shared" si="349"/>
        <v>0.12</v>
      </c>
      <c r="R600" s="65">
        <v>3724.03</v>
      </c>
      <c r="S600" s="8">
        <v>4328.2700000000004</v>
      </c>
      <c r="T600" s="107">
        <f t="shared" si="354"/>
        <v>8052.3000000000011</v>
      </c>
      <c r="U600" s="8">
        <v>0.06</v>
      </c>
      <c r="V600" s="8">
        <v>1160.23</v>
      </c>
      <c r="W600" s="107">
        <f t="shared" si="355"/>
        <v>1160.29</v>
      </c>
    </row>
    <row r="601" spans="1:23" ht="18">
      <c r="A601" s="13">
        <v>14</v>
      </c>
      <c r="B601" s="5" t="s">
        <v>582</v>
      </c>
      <c r="C601" s="8">
        <v>20.010000000000002</v>
      </c>
      <c r="D601" s="8"/>
      <c r="E601" s="9">
        <f t="shared" si="352"/>
        <v>20.010000000000002</v>
      </c>
      <c r="F601" s="2">
        <v>5.01</v>
      </c>
      <c r="G601" s="2">
        <v>0</v>
      </c>
      <c r="H601" s="3">
        <f t="shared" si="346"/>
        <v>5.01</v>
      </c>
      <c r="I601" s="10">
        <v>5.01</v>
      </c>
      <c r="J601" s="10"/>
      <c r="K601" s="213">
        <f t="shared" si="347"/>
        <v>5.01</v>
      </c>
      <c r="L601" s="65">
        <v>224.54</v>
      </c>
      <c r="M601" s="65"/>
      <c r="N601" s="18">
        <f t="shared" si="348"/>
        <v>224.54</v>
      </c>
      <c r="O601" s="65"/>
      <c r="P601" s="65"/>
      <c r="Q601" s="18">
        <f t="shared" si="349"/>
        <v>0</v>
      </c>
      <c r="R601" s="65">
        <v>0</v>
      </c>
      <c r="S601" s="8">
        <v>0</v>
      </c>
      <c r="T601" s="107">
        <f t="shared" si="354"/>
        <v>0</v>
      </c>
      <c r="U601" s="8"/>
      <c r="V601" s="8"/>
      <c r="W601" s="107">
        <f t="shared" si="355"/>
        <v>0</v>
      </c>
    </row>
    <row r="602" spans="1:23" ht="18">
      <c r="A602" s="13">
        <v>15</v>
      </c>
      <c r="B602" s="5" t="s">
        <v>583</v>
      </c>
      <c r="C602" s="8">
        <v>169.66</v>
      </c>
      <c r="D602" s="8"/>
      <c r="E602" s="9">
        <f t="shared" si="352"/>
        <v>169.66</v>
      </c>
      <c r="F602" s="2">
        <v>172.63</v>
      </c>
      <c r="G602" s="2">
        <v>0</v>
      </c>
      <c r="H602" s="3">
        <f t="shared" si="346"/>
        <v>172.63</v>
      </c>
      <c r="I602" s="10">
        <v>192.64</v>
      </c>
      <c r="J602" s="10"/>
      <c r="K602" s="213">
        <f t="shared" si="347"/>
        <v>192.64</v>
      </c>
      <c r="L602" s="65">
        <v>155.02000000000001</v>
      </c>
      <c r="M602" s="65"/>
      <c r="N602" s="18">
        <f t="shared" si="348"/>
        <v>155.02000000000001</v>
      </c>
      <c r="O602" s="65">
        <v>245.05</v>
      </c>
      <c r="P602" s="65"/>
      <c r="Q602" s="18">
        <f t="shared" si="349"/>
        <v>245.05</v>
      </c>
      <c r="R602" s="65">
        <v>245.05</v>
      </c>
      <c r="S602" s="8">
        <v>0</v>
      </c>
      <c r="T602" s="107">
        <f t="shared" si="354"/>
        <v>245.05</v>
      </c>
      <c r="U602" s="8">
        <v>255.34</v>
      </c>
      <c r="V602" s="8"/>
      <c r="W602" s="107">
        <f t="shared" si="355"/>
        <v>255.34</v>
      </c>
    </row>
    <row r="603" spans="1:23" ht="18">
      <c r="A603" s="13">
        <v>16</v>
      </c>
      <c r="B603" s="5" t="s">
        <v>584</v>
      </c>
      <c r="C603" s="8">
        <v>115.02</v>
      </c>
      <c r="D603" s="8"/>
      <c r="E603" s="9">
        <f t="shared" si="352"/>
        <v>115.02</v>
      </c>
      <c r="F603" s="2">
        <v>124.02</v>
      </c>
      <c r="G603" s="2">
        <v>0</v>
      </c>
      <c r="H603" s="3">
        <f t="shared" si="346"/>
        <v>124.02</v>
      </c>
      <c r="I603" s="10">
        <v>145.02000000000001</v>
      </c>
      <c r="J603" s="10"/>
      <c r="K603" s="213">
        <f t="shared" si="347"/>
        <v>145.02000000000001</v>
      </c>
      <c r="L603" s="65">
        <v>385.03</v>
      </c>
      <c r="M603" s="65"/>
      <c r="N603" s="18">
        <f t="shared" si="348"/>
        <v>385.03</v>
      </c>
      <c r="O603" s="65">
        <v>150.02000000000001</v>
      </c>
      <c r="P603" s="65"/>
      <c r="Q603" s="18">
        <f t="shared" si="349"/>
        <v>150.02000000000001</v>
      </c>
      <c r="R603" s="65">
        <v>150.02000000000001</v>
      </c>
      <c r="S603" s="8">
        <v>0</v>
      </c>
      <c r="T603" s="107">
        <f t="shared" si="354"/>
        <v>150.02000000000001</v>
      </c>
      <c r="U603" s="8">
        <v>140.02000000000001</v>
      </c>
      <c r="V603" s="8"/>
      <c r="W603" s="107">
        <f t="shared" si="355"/>
        <v>140.02000000000001</v>
      </c>
    </row>
    <row r="604" spans="1:23" ht="18">
      <c r="A604" s="13">
        <v>17</v>
      </c>
      <c r="B604" s="5" t="s">
        <v>585</v>
      </c>
      <c r="C604" s="8">
        <v>240.03</v>
      </c>
      <c r="D604" s="8"/>
      <c r="E604" s="9">
        <f t="shared" si="352"/>
        <v>240.03</v>
      </c>
      <c r="F604" s="2">
        <v>330.03</v>
      </c>
      <c r="G604" s="2">
        <v>0</v>
      </c>
      <c r="H604" s="3">
        <f t="shared" si="346"/>
        <v>330.03</v>
      </c>
      <c r="I604" s="10">
        <v>360.03</v>
      </c>
      <c r="J604" s="10"/>
      <c r="K604" s="213">
        <f t="shared" si="347"/>
        <v>360.03</v>
      </c>
      <c r="L604" s="65">
        <v>10800.9</v>
      </c>
      <c r="M604" s="65"/>
      <c r="N604" s="18">
        <f t="shared" si="348"/>
        <v>10800.9</v>
      </c>
      <c r="O604" s="65">
        <v>524.03</v>
      </c>
      <c r="P604" s="65"/>
      <c r="Q604" s="18">
        <f t="shared" si="349"/>
        <v>524.03</v>
      </c>
      <c r="R604" s="65">
        <v>524.03</v>
      </c>
      <c r="S604" s="8">
        <v>0</v>
      </c>
      <c r="T604" s="107">
        <f t="shared" si="354"/>
        <v>524.03</v>
      </c>
      <c r="U604" s="8">
        <v>615.03</v>
      </c>
      <c r="V604" s="8"/>
      <c r="W604" s="107">
        <f t="shared" si="355"/>
        <v>615.03</v>
      </c>
    </row>
    <row r="605" spans="1:23" ht="18">
      <c r="A605" s="13">
        <v>18</v>
      </c>
      <c r="B605" s="5" t="s">
        <v>2018</v>
      </c>
      <c r="C605" s="8"/>
      <c r="D605" s="8"/>
      <c r="E605" s="9"/>
      <c r="F605" s="2"/>
      <c r="G605" s="2"/>
      <c r="H605" s="3"/>
      <c r="I605" s="10"/>
      <c r="J605" s="10"/>
      <c r="L605" s="65"/>
      <c r="M605" s="65"/>
      <c r="O605" s="65">
        <v>8250.01</v>
      </c>
      <c r="P605" s="65"/>
      <c r="Q605" s="18">
        <f t="shared" si="349"/>
        <v>8250.01</v>
      </c>
      <c r="R605" s="65">
        <v>8250.01</v>
      </c>
      <c r="S605" s="8">
        <v>0</v>
      </c>
      <c r="T605" s="107">
        <f t="shared" si="354"/>
        <v>8250.01</v>
      </c>
      <c r="U605" s="8">
        <v>10000.01</v>
      </c>
      <c r="V605" s="8"/>
      <c r="W605" s="107">
        <f t="shared" si="355"/>
        <v>10000.01</v>
      </c>
    </row>
    <row r="606" spans="1:23" ht="18">
      <c r="A606" s="13">
        <v>19</v>
      </c>
      <c r="B606" s="5" t="s">
        <v>2366</v>
      </c>
      <c r="C606" s="8"/>
      <c r="D606" s="8"/>
      <c r="E606" s="9"/>
      <c r="F606" s="2"/>
      <c r="G606" s="2"/>
      <c r="H606" s="3"/>
      <c r="I606" s="10"/>
      <c r="J606" s="10"/>
      <c r="L606" s="65"/>
      <c r="M606" s="65"/>
      <c r="O606" s="65"/>
      <c r="P606" s="65"/>
      <c r="Q606" s="18"/>
      <c r="R606" s="65">
        <v>2500</v>
      </c>
      <c r="S606" s="8">
        <v>0</v>
      </c>
      <c r="T606" s="107">
        <f t="shared" si="354"/>
        <v>2500</v>
      </c>
      <c r="U606" s="8">
        <v>0.03</v>
      </c>
      <c r="V606" s="8"/>
      <c r="W606" s="107">
        <f t="shared" si="355"/>
        <v>0.03</v>
      </c>
    </row>
    <row r="607" spans="1:23" ht="18">
      <c r="A607" s="13">
        <v>20</v>
      </c>
      <c r="B607" s="5" t="s">
        <v>586</v>
      </c>
      <c r="C607" s="8">
        <v>790.07</v>
      </c>
      <c r="D607" s="8"/>
      <c r="E607" s="9">
        <f t="shared" si="352"/>
        <v>790.07</v>
      </c>
      <c r="F607" s="2">
        <v>1070.07</v>
      </c>
      <c r="G607" s="2">
        <v>0</v>
      </c>
      <c r="H607" s="3">
        <f t="shared" si="346"/>
        <v>1070.07</v>
      </c>
      <c r="I607" s="10">
        <v>1177.52</v>
      </c>
      <c r="J607" s="10"/>
      <c r="K607" s="213">
        <f t="shared" si="347"/>
        <v>1177.52</v>
      </c>
      <c r="L607" s="65">
        <v>1527.52</v>
      </c>
      <c r="M607" s="65"/>
      <c r="N607" s="18">
        <f t="shared" si="348"/>
        <v>1527.52</v>
      </c>
      <c r="O607" s="65">
        <v>1829.52</v>
      </c>
      <c r="P607" s="65"/>
      <c r="Q607" s="18">
        <f t="shared" si="349"/>
        <v>1829.52</v>
      </c>
      <c r="R607" s="65">
        <v>1829.52</v>
      </c>
      <c r="S607" s="8">
        <v>0</v>
      </c>
      <c r="T607" s="107">
        <f t="shared" si="354"/>
        <v>1829.52</v>
      </c>
      <c r="U607" s="8">
        <v>2039.62</v>
      </c>
      <c r="V607" s="8"/>
      <c r="W607" s="107">
        <f t="shared" si="355"/>
        <v>2039.62</v>
      </c>
    </row>
    <row r="608" spans="1:23" ht="18">
      <c r="A608" s="13">
        <v>21</v>
      </c>
      <c r="B608" s="5" t="s">
        <v>587</v>
      </c>
      <c r="C608" s="8">
        <v>1400.02</v>
      </c>
      <c r="D608" s="8"/>
      <c r="E608" s="9">
        <f t="shared" si="352"/>
        <v>1400.02</v>
      </c>
      <c r="F608" s="2">
        <v>1725.02</v>
      </c>
      <c r="G608" s="2">
        <v>0</v>
      </c>
      <c r="H608" s="3">
        <f t="shared" si="346"/>
        <v>1725.02</v>
      </c>
      <c r="I608" s="10">
        <v>2000.02</v>
      </c>
      <c r="J608" s="10"/>
      <c r="K608" s="213">
        <f t="shared" si="347"/>
        <v>2000.02</v>
      </c>
      <c r="L608" s="65">
        <v>1730.02</v>
      </c>
      <c r="M608" s="65"/>
      <c r="N608" s="18">
        <f t="shared" si="348"/>
        <v>1730.02</v>
      </c>
      <c r="O608" s="65">
        <v>1600.01</v>
      </c>
      <c r="P608" s="65"/>
      <c r="Q608" s="18">
        <f t="shared" si="349"/>
        <v>1600.01</v>
      </c>
      <c r="R608" s="65">
        <v>1600.01</v>
      </c>
      <c r="S608" s="8">
        <v>0</v>
      </c>
      <c r="T608" s="107">
        <f t="shared" si="354"/>
        <v>1600.01</v>
      </c>
      <c r="U608" s="8">
        <v>1460.01</v>
      </c>
      <c r="V608" s="8"/>
      <c r="W608" s="107">
        <f t="shared" si="355"/>
        <v>1460.01</v>
      </c>
    </row>
    <row r="609" spans="1:102" ht="18">
      <c r="A609" s="13">
        <v>22</v>
      </c>
      <c r="B609" s="5" t="s">
        <v>2024</v>
      </c>
      <c r="C609" s="8"/>
      <c r="D609" s="8"/>
      <c r="E609" s="9"/>
      <c r="F609" s="2"/>
      <c r="G609" s="2"/>
      <c r="H609" s="3"/>
      <c r="I609" s="10"/>
      <c r="J609" s="10"/>
      <c r="L609" s="65">
        <v>1598.08</v>
      </c>
      <c r="M609" s="65"/>
      <c r="N609" s="18">
        <f t="shared" si="348"/>
        <v>1598.08</v>
      </c>
      <c r="O609" s="65">
        <v>1449.56</v>
      </c>
      <c r="P609" s="65"/>
      <c r="Q609" s="18">
        <f t="shared" si="349"/>
        <v>1449.56</v>
      </c>
      <c r="R609" s="65">
        <v>1449.56</v>
      </c>
      <c r="S609" s="8">
        <v>0</v>
      </c>
      <c r="T609" s="107">
        <f t="shared" si="354"/>
        <v>1449.56</v>
      </c>
      <c r="U609" s="8">
        <v>1431.33</v>
      </c>
      <c r="V609" s="8"/>
      <c r="W609" s="107">
        <f t="shared" si="355"/>
        <v>1431.33</v>
      </c>
    </row>
    <row r="610" spans="1:102" ht="18">
      <c r="A610" s="13">
        <v>23</v>
      </c>
      <c r="B610" s="5" t="s">
        <v>2367</v>
      </c>
      <c r="C610" s="8"/>
      <c r="D610" s="8"/>
      <c r="E610" s="9"/>
      <c r="F610" s="2"/>
      <c r="G610" s="2"/>
      <c r="H610" s="3"/>
      <c r="I610" s="10"/>
      <c r="J610" s="10"/>
      <c r="L610" s="65"/>
      <c r="M610" s="65"/>
      <c r="O610" s="65"/>
      <c r="P610" s="65"/>
      <c r="Q610" s="18"/>
      <c r="R610" s="65">
        <v>100</v>
      </c>
      <c r="S610" s="8">
        <v>0</v>
      </c>
      <c r="T610" s="107">
        <f t="shared" si="354"/>
        <v>100</v>
      </c>
      <c r="U610" s="8">
        <v>0.06</v>
      </c>
      <c r="V610" s="8"/>
      <c r="W610" s="107">
        <f t="shared" si="355"/>
        <v>0.06</v>
      </c>
    </row>
    <row r="611" spans="1:102" ht="18">
      <c r="A611" s="13">
        <v>24</v>
      </c>
      <c r="B611" s="5" t="s">
        <v>588</v>
      </c>
      <c r="C611" s="8">
        <v>160.58000000000001</v>
      </c>
      <c r="D611" s="8"/>
      <c r="E611" s="9">
        <f t="shared" si="352"/>
        <v>160.58000000000001</v>
      </c>
      <c r="F611" s="2">
        <v>169.25</v>
      </c>
      <c r="G611" s="2">
        <v>0</v>
      </c>
      <c r="H611" s="3">
        <f t="shared" si="346"/>
        <v>169.25</v>
      </c>
      <c r="I611" s="10">
        <v>186.1</v>
      </c>
      <c r="J611" s="10"/>
      <c r="K611" s="213">
        <f t="shared" si="347"/>
        <v>186.1</v>
      </c>
      <c r="L611" s="65">
        <v>222.36</v>
      </c>
      <c r="M611" s="65"/>
      <c r="N611" s="18">
        <f t="shared" si="348"/>
        <v>222.36</v>
      </c>
      <c r="O611" s="65">
        <v>251.41</v>
      </c>
      <c r="P611" s="65"/>
      <c r="Q611" s="18">
        <f t="shared" si="349"/>
        <v>251.41</v>
      </c>
      <c r="R611" s="65">
        <v>251.41</v>
      </c>
      <c r="S611" s="8">
        <v>0</v>
      </c>
      <c r="T611" s="107">
        <f t="shared" si="354"/>
        <v>251.41</v>
      </c>
      <c r="U611" s="8">
        <v>280.51</v>
      </c>
      <c r="V611" s="8"/>
      <c r="W611" s="107">
        <f t="shared" si="355"/>
        <v>280.51</v>
      </c>
    </row>
    <row r="612" spans="1:102" ht="18">
      <c r="A612" s="13">
        <v>25</v>
      </c>
      <c r="B612" s="5" t="s">
        <v>589</v>
      </c>
      <c r="C612" s="8">
        <v>1783.01</v>
      </c>
      <c r="D612" s="8">
        <v>2675.01</v>
      </c>
      <c r="E612" s="9">
        <f t="shared" si="352"/>
        <v>4458.0200000000004</v>
      </c>
      <c r="F612" s="2">
        <v>1116.78</v>
      </c>
      <c r="G612" s="2">
        <v>514.24</v>
      </c>
      <c r="H612" s="3">
        <f t="shared" si="346"/>
        <v>1631.02</v>
      </c>
      <c r="I612" s="10">
        <v>2186.4899999999998</v>
      </c>
      <c r="J612" s="10">
        <v>2353.7199999999998</v>
      </c>
      <c r="K612" s="213">
        <f t="shared" si="347"/>
        <v>4540.2099999999991</v>
      </c>
      <c r="L612" s="65">
        <v>6397.02</v>
      </c>
      <c r="M612" s="65">
        <v>332.99</v>
      </c>
      <c r="N612" s="18">
        <f t="shared" si="348"/>
        <v>6730.01</v>
      </c>
      <c r="O612" s="65">
        <v>5539</v>
      </c>
      <c r="P612" s="65">
        <v>0.04</v>
      </c>
      <c r="Q612" s="18">
        <f t="shared" si="349"/>
        <v>5539.04</v>
      </c>
      <c r="R612" s="65">
        <v>5683.21</v>
      </c>
      <c r="S612" s="8">
        <v>0.04</v>
      </c>
      <c r="T612" s="107">
        <f t="shared" si="354"/>
        <v>5683.25</v>
      </c>
      <c r="U612" s="8">
        <v>4449</v>
      </c>
      <c r="V612" s="8">
        <v>976.05</v>
      </c>
      <c r="W612" s="107">
        <f t="shared" si="355"/>
        <v>5425.05</v>
      </c>
    </row>
    <row r="613" spans="1:102" ht="18">
      <c r="A613" s="13">
        <v>26</v>
      </c>
      <c r="B613" s="5" t="s">
        <v>2469</v>
      </c>
      <c r="C613" s="8"/>
      <c r="D613" s="8"/>
      <c r="E613" s="9"/>
      <c r="F613" s="2"/>
      <c r="G613" s="2"/>
      <c r="H613" s="3"/>
      <c r="I613" s="10"/>
      <c r="J613" s="10"/>
      <c r="L613" s="65"/>
      <c r="M613" s="65"/>
      <c r="O613" s="65"/>
      <c r="P613" s="65"/>
      <c r="Q613" s="18"/>
      <c r="R613" s="65"/>
      <c r="S613" s="8"/>
      <c r="T613" s="107"/>
      <c r="U613" s="8">
        <v>0.15</v>
      </c>
      <c r="V613" s="8"/>
      <c r="W613" s="107">
        <f t="shared" si="355"/>
        <v>0.15</v>
      </c>
    </row>
    <row r="614" spans="1:102" s="155" customFormat="1" ht="18">
      <c r="A614" s="152"/>
      <c r="B614" s="145" t="s">
        <v>58</v>
      </c>
      <c r="C614" s="148">
        <f>SUM(C588:C612)</f>
        <v>32039.499999999996</v>
      </c>
      <c r="D614" s="148">
        <f>SUM(D588:D612)</f>
        <v>7720.0300000000007</v>
      </c>
      <c r="E614" s="148">
        <v>39759.53</v>
      </c>
      <c r="F614" s="167">
        <f>SUM(F588:F612)</f>
        <v>39242.179999999993</v>
      </c>
      <c r="G614" s="167">
        <f>SUM(G588:G612)</f>
        <v>3381.4400000000005</v>
      </c>
      <c r="H614" s="168">
        <f>SUM(H588:H612)</f>
        <v>42623.619999999988</v>
      </c>
      <c r="I614" s="153">
        <f>SUM(I588:I612)</f>
        <v>41504.689999999988</v>
      </c>
      <c r="J614" s="153">
        <f>SUM(J588:J612)</f>
        <v>5381.07</v>
      </c>
      <c r="K614" s="282">
        <f t="shared" si="347"/>
        <v>46885.759999999987</v>
      </c>
      <c r="L614" s="147">
        <f>SUM(L588:L612)</f>
        <v>71488.449999999983</v>
      </c>
      <c r="M614" s="147">
        <f>SUM(M588:M612)</f>
        <v>7890.1299999999992</v>
      </c>
      <c r="N614" s="153">
        <f t="shared" si="348"/>
        <v>79378.579999999987</v>
      </c>
      <c r="O614" s="147">
        <f>SUM(O588:O612)</f>
        <v>63890.219999999987</v>
      </c>
      <c r="P614" s="147">
        <f>SUM(P588:P612)</f>
        <v>0.16</v>
      </c>
      <c r="Q614" s="153">
        <f t="shared" si="349"/>
        <v>63890.37999999999</v>
      </c>
      <c r="R614" s="147">
        <f>SUM(R588:R613)</f>
        <v>70866.349999999991</v>
      </c>
      <c r="S614" s="147">
        <f t="shared" ref="S614:T614" si="356">SUM(S588:S613)</f>
        <v>4328.3700000000008</v>
      </c>
      <c r="T614" s="147">
        <f t="shared" si="356"/>
        <v>75194.720000000001</v>
      </c>
      <c r="U614" s="147">
        <f>SUM(U588:U613)</f>
        <v>69784.189999999988</v>
      </c>
      <c r="V614" s="147">
        <f t="shared" ref="V614:W614" si="357">SUM(V588:V613)</f>
        <v>2136.34</v>
      </c>
      <c r="W614" s="147">
        <f t="shared" si="357"/>
        <v>71920.530599999984</v>
      </c>
      <c r="X614" s="257"/>
      <c r="Y614" s="257"/>
      <c r="Z614" s="257"/>
      <c r="AA614" s="257"/>
      <c r="AB614" s="257"/>
      <c r="AC614" s="257"/>
      <c r="AD614" s="257"/>
      <c r="AE614" s="257"/>
      <c r="AF614" s="257"/>
      <c r="AG614" s="257"/>
      <c r="AH614" s="257"/>
      <c r="AI614" s="257"/>
      <c r="AJ614" s="257"/>
      <c r="AK614" s="257"/>
      <c r="AL614" s="257"/>
      <c r="AM614" s="257"/>
      <c r="AN614" s="257"/>
      <c r="AO614" s="257"/>
      <c r="AP614" s="257"/>
      <c r="AQ614" s="257"/>
      <c r="AR614" s="257"/>
      <c r="AS614" s="257"/>
      <c r="AT614" s="257"/>
      <c r="AU614" s="257"/>
      <c r="AV614" s="257"/>
      <c r="AW614" s="257"/>
      <c r="AX614" s="257"/>
      <c r="AY614" s="257"/>
      <c r="AZ614" s="257"/>
      <c r="BA614" s="257"/>
      <c r="BB614" s="257"/>
      <c r="BC614" s="257"/>
      <c r="BD614" s="257"/>
      <c r="BE614" s="257"/>
      <c r="BF614" s="257"/>
      <c r="BG614" s="257"/>
      <c r="BH614" s="257"/>
      <c r="BI614" s="257"/>
      <c r="BJ614" s="257"/>
      <c r="BK614" s="257"/>
      <c r="BL614" s="257"/>
      <c r="BM614" s="257"/>
      <c r="BN614" s="257"/>
      <c r="BO614" s="257"/>
      <c r="BP614" s="257"/>
      <c r="BQ614" s="257"/>
      <c r="BR614" s="257"/>
      <c r="BS614" s="257"/>
      <c r="BT614" s="257"/>
      <c r="BU614" s="257"/>
      <c r="BV614" s="257"/>
      <c r="BW614" s="257"/>
      <c r="BX614" s="257"/>
      <c r="BY614" s="257"/>
      <c r="BZ614" s="257"/>
      <c r="CA614" s="257"/>
      <c r="CB614" s="257"/>
      <c r="CC614" s="257"/>
      <c r="CD614" s="257"/>
      <c r="CE614" s="257"/>
      <c r="CF614" s="257"/>
      <c r="CG614" s="257"/>
      <c r="CH614" s="257"/>
      <c r="CI614" s="257"/>
      <c r="CJ614" s="257"/>
      <c r="CK614" s="257"/>
      <c r="CL614" s="257"/>
      <c r="CM614" s="257"/>
      <c r="CN614" s="257"/>
      <c r="CO614" s="257"/>
      <c r="CP614" s="257"/>
      <c r="CQ614" s="257"/>
      <c r="CR614" s="257"/>
      <c r="CS614" s="257"/>
      <c r="CT614" s="257"/>
      <c r="CU614" s="257"/>
      <c r="CV614" s="257"/>
      <c r="CW614" s="257"/>
      <c r="CX614" s="257"/>
    </row>
    <row r="615" spans="1:102" s="24" customFormat="1" ht="18">
      <c r="A615" s="17">
        <v>32</v>
      </c>
      <c r="B615" s="7" t="s">
        <v>590</v>
      </c>
      <c r="C615" s="9"/>
      <c r="D615" s="9"/>
      <c r="E615" s="9"/>
      <c r="F615" s="6"/>
      <c r="G615" s="6"/>
      <c r="H615" s="3"/>
      <c r="I615" s="18"/>
      <c r="J615" s="18"/>
      <c r="K615" s="213"/>
      <c r="L615" s="67"/>
      <c r="M615" s="67"/>
      <c r="N615" s="18"/>
      <c r="O615" s="67"/>
      <c r="P615" s="67"/>
      <c r="Q615" s="18"/>
      <c r="R615" s="67"/>
      <c r="S615" s="9"/>
      <c r="T615" s="107"/>
      <c r="U615" s="9"/>
      <c r="V615" s="9"/>
      <c r="W615" s="107"/>
      <c r="X615" s="258"/>
      <c r="Y615" s="258"/>
      <c r="Z615" s="258"/>
      <c r="AA615" s="258"/>
      <c r="AB615" s="258"/>
      <c r="AC615" s="258"/>
      <c r="AD615" s="258"/>
      <c r="AE615" s="258"/>
      <c r="AF615" s="258"/>
      <c r="AG615" s="258"/>
      <c r="AH615" s="258"/>
      <c r="AI615" s="258"/>
      <c r="AJ615" s="258"/>
      <c r="AK615" s="258"/>
      <c r="AL615" s="258"/>
      <c r="AM615" s="258"/>
      <c r="AN615" s="258"/>
      <c r="AO615" s="258"/>
      <c r="AP615" s="258"/>
      <c r="AQ615" s="258"/>
      <c r="AR615" s="258"/>
      <c r="AS615" s="258"/>
      <c r="AT615" s="258"/>
      <c r="AU615" s="258"/>
      <c r="AV615" s="258"/>
      <c r="AW615" s="258"/>
      <c r="AX615" s="258"/>
      <c r="AY615" s="258"/>
      <c r="AZ615" s="258"/>
      <c r="BA615" s="258"/>
      <c r="BB615" s="258"/>
      <c r="BC615" s="258"/>
      <c r="BD615" s="258"/>
      <c r="BE615" s="258"/>
      <c r="BF615" s="258"/>
      <c r="BG615" s="258"/>
      <c r="BH615" s="258"/>
      <c r="BI615" s="258"/>
      <c r="BJ615" s="258"/>
      <c r="BK615" s="258"/>
      <c r="BL615" s="258"/>
      <c r="BM615" s="258"/>
      <c r="BN615" s="258"/>
      <c r="BO615" s="258"/>
      <c r="BP615" s="258"/>
      <c r="BQ615" s="258"/>
      <c r="BR615" s="258"/>
      <c r="BS615" s="258"/>
      <c r="BT615" s="258"/>
      <c r="BU615" s="258"/>
      <c r="BV615" s="258"/>
      <c r="BW615" s="258"/>
      <c r="BX615" s="258"/>
      <c r="BY615" s="258"/>
      <c r="BZ615" s="258"/>
      <c r="CA615" s="258"/>
      <c r="CB615" s="258"/>
      <c r="CC615" s="258"/>
      <c r="CD615" s="258"/>
      <c r="CE615" s="258"/>
      <c r="CF615" s="258"/>
      <c r="CG615" s="258"/>
      <c r="CH615" s="258"/>
      <c r="CI615" s="258"/>
      <c r="CJ615" s="258"/>
      <c r="CK615" s="258"/>
      <c r="CL615" s="258"/>
      <c r="CM615" s="258"/>
      <c r="CN615" s="258"/>
      <c r="CO615" s="258"/>
      <c r="CP615" s="258"/>
      <c r="CQ615" s="258"/>
      <c r="CR615" s="258"/>
      <c r="CS615" s="258"/>
      <c r="CT615" s="258"/>
      <c r="CU615" s="258"/>
      <c r="CV615" s="258"/>
      <c r="CW615" s="258"/>
      <c r="CX615" s="258"/>
    </row>
    <row r="616" spans="1:102" ht="18">
      <c r="A616" s="13">
        <v>1</v>
      </c>
      <c r="B616" s="5" t="s">
        <v>2219</v>
      </c>
      <c r="C616" s="8">
        <v>0.01</v>
      </c>
      <c r="D616" s="8">
        <v>284</v>
      </c>
      <c r="E616" s="9">
        <f>SUM(C616:D616)</f>
        <v>284.01</v>
      </c>
      <c r="F616" s="2">
        <v>0.01</v>
      </c>
      <c r="G616" s="2">
        <v>112.5</v>
      </c>
      <c r="H616" s="3">
        <f>SUM(F616:G616)</f>
        <v>112.51</v>
      </c>
      <c r="I616" s="10">
        <v>0.01</v>
      </c>
      <c r="J616" s="10">
        <v>112.5</v>
      </c>
      <c r="K616" s="213">
        <f>SUM(I616:J616)</f>
        <v>112.51</v>
      </c>
      <c r="L616" s="65">
        <v>0.01</v>
      </c>
      <c r="M616" s="65">
        <v>34</v>
      </c>
      <c r="N616" s="18">
        <f>SUM(L616:M616)</f>
        <v>34.01</v>
      </c>
      <c r="O616" s="65">
        <v>0.01</v>
      </c>
      <c r="P616" s="65">
        <v>0.01</v>
      </c>
      <c r="Q616" s="18">
        <f>SUM(O616:P616)</f>
        <v>0.02</v>
      </c>
      <c r="R616" s="65">
        <v>0.01</v>
      </c>
      <c r="S616" s="8">
        <v>0.01</v>
      </c>
      <c r="T616" s="107">
        <f>SUM(R616:S616)</f>
        <v>0.02</v>
      </c>
      <c r="U616" s="8">
        <v>1259</v>
      </c>
      <c r="V616" s="8">
        <v>1889</v>
      </c>
      <c r="W616" s="107">
        <f>SUM(U616:V616)</f>
        <v>3148</v>
      </c>
    </row>
    <row r="617" spans="1:102" ht="18">
      <c r="A617" s="13">
        <v>2</v>
      </c>
      <c r="B617" s="5" t="s">
        <v>2218</v>
      </c>
      <c r="C617" s="8">
        <v>267554.28000000003</v>
      </c>
      <c r="D617" s="8"/>
      <c r="E617" s="9">
        <f>SUM(C617:D617)</f>
        <v>267554.28000000003</v>
      </c>
      <c r="F617" s="2">
        <v>0.01</v>
      </c>
      <c r="G617" s="2">
        <v>0</v>
      </c>
      <c r="H617" s="3">
        <f>SUM(F617:G617)</f>
        <v>0.01</v>
      </c>
      <c r="I617" s="10">
        <v>0.01</v>
      </c>
      <c r="J617" s="10"/>
      <c r="K617" s="213">
        <f>SUM(I617:J617)</f>
        <v>0.01</v>
      </c>
      <c r="L617" s="65">
        <v>0.01</v>
      </c>
      <c r="M617" s="65"/>
      <c r="N617" s="18">
        <f>SUM(L617:M617)</f>
        <v>0.01</v>
      </c>
      <c r="O617" s="65">
        <v>0.01</v>
      </c>
      <c r="P617" s="65"/>
      <c r="Q617" s="18">
        <f>SUM(O617:P617)</f>
        <v>0.01</v>
      </c>
      <c r="R617" s="65">
        <v>0.01</v>
      </c>
      <c r="S617" s="8">
        <v>0</v>
      </c>
      <c r="T617" s="107">
        <f>SUM(R617:S617)</f>
        <v>0.01</v>
      </c>
      <c r="U617" s="8">
        <v>0.01</v>
      </c>
      <c r="V617" s="8"/>
      <c r="W617" s="107">
        <f t="shared" ref="W617:W618" si="358">SUM(U617:V617)</f>
        <v>0.01</v>
      </c>
    </row>
    <row r="618" spans="1:102" ht="18">
      <c r="A618" s="13">
        <v>3</v>
      </c>
      <c r="B618" s="5" t="s">
        <v>2470</v>
      </c>
      <c r="C618" s="8"/>
      <c r="D618" s="8"/>
      <c r="E618" s="9"/>
      <c r="F618" s="2"/>
      <c r="G618" s="2"/>
      <c r="H618" s="3"/>
      <c r="I618" s="10"/>
      <c r="J618" s="10"/>
      <c r="L618" s="65"/>
      <c r="M618" s="65"/>
      <c r="O618" s="65"/>
      <c r="P618" s="65"/>
      <c r="Q618" s="18"/>
      <c r="R618" s="65"/>
      <c r="S618" s="8"/>
      <c r="T618" s="107"/>
      <c r="U618" s="8">
        <v>1530</v>
      </c>
      <c r="V618" s="8"/>
      <c r="W618" s="107">
        <f t="shared" si="358"/>
        <v>1530</v>
      </c>
    </row>
    <row r="619" spans="1:102" ht="18">
      <c r="A619" s="13">
        <v>4</v>
      </c>
      <c r="B619" s="5" t="s">
        <v>591</v>
      </c>
      <c r="C619" s="8">
        <v>18221.29</v>
      </c>
      <c r="D619" s="8"/>
      <c r="E619" s="9">
        <f>SUM(C619:D619)</f>
        <v>18221.29</v>
      </c>
      <c r="F619" s="2">
        <v>377500</v>
      </c>
      <c r="G619" s="2">
        <v>0</v>
      </c>
      <c r="H619" s="3">
        <f>SUM(F619:G619)</f>
        <v>377500</v>
      </c>
      <c r="I619" s="10">
        <v>420500</v>
      </c>
      <c r="J619" s="10"/>
      <c r="K619" s="213">
        <f>SUM(I619:J619)</f>
        <v>420500</v>
      </c>
      <c r="L619" s="65">
        <v>373300</v>
      </c>
      <c r="M619" s="65"/>
      <c r="N619" s="18">
        <f>SUM(L619:M619)</f>
        <v>373300</v>
      </c>
      <c r="O619" s="65">
        <v>612200</v>
      </c>
      <c r="P619" s="65"/>
      <c r="Q619" s="18">
        <f>SUM(O619:P619)</f>
        <v>612200</v>
      </c>
      <c r="R619" s="65">
        <v>612200</v>
      </c>
      <c r="S619" s="8">
        <v>0</v>
      </c>
      <c r="T619" s="107">
        <f>SUM(R619:S619)</f>
        <v>612200</v>
      </c>
      <c r="U619" s="8">
        <v>740500</v>
      </c>
      <c r="V619" s="8"/>
      <c r="W619" s="107">
        <f>SUM(U619:V619)</f>
        <v>740500</v>
      </c>
    </row>
    <row r="620" spans="1:102" ht="18">
      <c r="A620" s="13">
        <v>5</v>
      </c>
      <c r="B620" s="5" t="s">
        <v>592</v>
      </c>
      <c r="C620" s="9"/>
      <c r="D620" s="9"/>
      <c r="E620" s="9"/>
      <c r="F620" s="2">
        <v>32100</v>
      </c>
      <c r="G620" s="2">
        <v>0</v>
      </c>
      <c r="H620" s="3">
        <f>SUM(F620:G620)</f>
        <v>32100</v>
      </c>
      <c r="I620" s="10">
        <v>30700</v>
      </c>
      <c r="J620" s="10"/>
      <c r="K620" s="213">
        <f>SUM(I620:J620)</f>
        <v>30700</v>
      </c>
      <c r="L620" s="65">
        <v>27700</v>
      </c>
      <c r="M620" s="65"/>
      <c r="N620" s="18">
        <f>SUM(L620:M620)</f>
        <v>27700</v>
      </c>
      <c r="O620" s="65">
        <v>37300</v>
      </c>
      <c r="P620" s="65"/>
      <c r="Q620" s="18">
        <f>SUM(O620:P620)</f>
        <v>37300</v>
      </c>
      <c r="R620" s="65">
        <v>37300</v>
      </c>
      <c r="S620" s="8">
        <v>0</v>
      </c>
      <c r="T620" s="107">
        <f>SUM(R620:S620)</f>
        <v>37300</v>
      </c>
      <c r="U620" s="8">
        <v>39000</v>
      </c>
      <c r="V620" s="8"/>
      <c r="W620" s="107">
        <f>SUM(U620:V620)</f>
        <v>39000</v>
      </c>
    </row>
    <row r="621" spans="1:102" s="155" customFormat="1" ht="18">
      <c r="A621" s="152"/>
      <c r="B621" s="145" t="s">
        <v>15</v>
      </c>
      <c r="C621" s="148">
        <f t="shared" ref="C621:J621" si="359">SUM(C616:C620)</f>
        <v>285775.58</v>
      </c>
      <c r="D621" s="148">
        <f t="shared" si="359"/>
        <v>284</v>
      </c>
      <c r="E621" s="148">
        <f t="shared" si="359"/>
        <v>286059.58</v>
      </c>
      <c r="F621" s="167">
        <f t="shared" si="359"/>
        <v>409600.02</v>
      </c>
      <c r="G621" s="167">
        <f t="shared" si="359"/>
        <v>112.5</v>
      </c>
      <c r="H621" s="168">
        <f t="shared" si="359"/>
        <v>409712.52</v>
      </c>
      <c r="I621" s="153">
        <f t="shared" si="359"/>
        <v>451200.02</v>
      </c>
      <c r="J621" s="153">
        <f t="shared" si="359"/>
        <v>112.5</v>
      </c>
      <c r="K621" s="282">
        <f>SUM(I621:J621)</f>
        <v>451312.52</v>
      </c>
      <c r="L621" s="147">
        <f>SUM(L616:L620)</f>
        <v>401000.02</v>
      </c>
      <c r="M621" s="147">
        <f>SUM(M616:M620)</f>
        <v>34</v>
      </c>
      <c r="N621" s="153">
        <f>SUM(L621:M621)</f>
        <v>401034.02</v>
      </c>
      <c r="O621" s="147">
        <f>SUM(O616:O620)</f>
        <v>649500.02</v>
      </c>
      <c r="P621" s="147">
        <f>SUM(P616:P620)</f>
        <v>0.01</v>
      </c>
      <c r="Q621" s="153">
        <f>SUM(O621:P621)</f>
        <v>649500.03</v>
      </c>
      <c r="R621" s="147">
        <f>SUM(R616:R620)</f>
        <v>649500.02</v>
      </c>
      <c r="S621" s="148">
        <f>SUM(S616:S620)</f>
        <v>0.01</v>
      </c>
      <c r="T621" s="154">
        <f>SUM(R621:S621)</f>
        <v>649500.03</v>
      </c>
      <c r="U621" s="148">
        <f>SUM(U616:U620)</f>
        <v>782289.01</v>
      </c>
      <c r="V621" s="148">
        <f t="shared" ref="V621:W621" si="360">SUM(V616:V620)</f>
        <v>1889</v>
      </c>
      <c r="W621" s="148">
        <f t="shared" si="360"/>
        <v>784178.01</v>
      </c>
      <c r="X621" s="257"/>
      <c r="Y621" s="257"/>
      <c r="Z621" s="257"/>
      <c r="AA621" s="257"/>
      <c r="AB621" s="257"/>
      <c r="AC621" s="257"/>
      <c r="AD621" s="257"/>
      <c r="AE621" s="257"/>
      <c r="AF621" s="257"/>
      <c r="AG621" s="257"/>
      <c r="AH621" s="257"/>
      <c r="AI621" s="257"/>
      <c r="AJ621" s="257"/>
      <c r="AK621" s="257"/>
      <c r="AL621" s="257"/>
      <c r="AM621" s="257"/>
      <c r="AN621" s="257"/>
      <c r="AO621" s="257"/>
      <c r="AP621" s="257"/>
      <c r="AQ621" s="257"/>
      <c r="AR621" s="257"/>
      <c r="AS621" s="257"/>
      <c r="AT621" s="257"/>
      <c r="AU621" s="257"/>
      <c r="AV621" s="257"/>
      <c r="AW621" s="257"/>
      <c r="AX621" s="257"/>
      <c r="AY621" s="257"/>
      <c r="AZ621" s="257"/>
      <c r="BA621" s="257"/>
      <c r="BB621" s="257"/>
      <c r="BC621" s="257"/>
      <c r="BD621" s="257"/>
      <c r="BE621" s="257"/>
      <c r="BF621" s="257"/>
      <c r="BG621" s="257"/>
      <c r="BH621" s="257"/>
      <c r="BI621" s="257"/>
      <c r="BJ621" s="257"/>
      <c r="BK621" s="257"/>
      <c r="BL621" s="257"/>
      <c r="BM621" s="257"/>
      <c r="BN621" s="257"/>
      <c r="BO621" s="257"/>
      <c r="BP621" s="257"/>
      <c r="BQ621" s="257"/>
      <c r="BR621" s="257"/>
      <c r="BS621" s="257"/>
      <c r="BT621" s="257"/>
      <c r="BU621" s="257"/>
      <c r="BV621" s="257"/>
      <c r="BW621" s="257"/>
      <c r="BX621" s="257"/>
      <c r="BY621" s="257"/>
      <c r="BZ621" s="257"/>
      <c r="CA621" s="257"/>
      <c r="CB621" s="257"/>
      <c r="CC621" s="257"/>
      <c r="CD621" s="257"/>
      <c r="CE621" s="257"/>
      <c r="CF621" s="257"/>
      <c r="CG621" s="257"/>
      <c r="CH621" s="257"/>
      <c r="CI621" s="257"/>
      <c r="CJ621" s="257"/>
      <c r="CK621" s="257"/>
      <c r="CL621" s="257"/>
      <c r="CM621" s="257"/>
      <c r="CN621" s="257"/>
      <c r="CO621" s="257"/>
      <c r="CP621" s="257"/>
      <c r="CQ621" s="257"/>
      <c r="CR621" s="257"/>
      <c r="CS621" s="257"/>
      <c r="CT621" s="257"/>
      <c r="CU621" s="257"/>
      <c r="CV621" s="257"/>
      <c r="CW621" s="257"/>
      <c r="CX621" s="257"/>
    </row>
    <row r="622" spans="1:102" ht="18">
      <c r="A622" s="17">
        <v>33</v>
      </c>
      <c r="B622" s="7" t="s">
        <v>593</v>
      </c>
      <c r="C622" s="8"/>
      <c r="D622" s="8"/>
      <c r="F622" s="2"/>
      <c r="G622" s="2"/>
      <c r="H622" s="3"/>
      <c r="I622" s="10"/>
      <c r="J622" s="10"/>
      <c r="L622" s="65"/>
      <c r="M622" s="65"/>
      <c r="O622" s="65"/>
      <c r="P622" s="65"/>
      <c r="Q622" s="18"/>
      <c r="R622" s="65"/>
      <c r="S622" s="8"/>
      <c r="T622" s="107"/>
      <c r="U622" s="8"/>
      <c r="V622" s="8"/>
      <c r="W622" s="107"/>
    </row>
    <row r="623" spans="1:102" ht="18">
      <c r="A623" s="13">
        <v>1</v>
      </c>
      <c r="B623" s="5" t="s">
        <v>594</v>
      </c>
      <c r="C623" s="8">
        <v>267.89</v>
      </c>
      <c r="D623" s="8"/>
      <c r="E623" s="9">
        <f t="shared" ref="E623:E628" si="361">SUM(C623:D623)</f>
        <v>267.89</v>
      </c>
      <c r="F623" s="2">
        <v>249.44</v>
      </c>
      <c r="G623" s="2">
        <v>0</v>
      </c>
      <c r="H623" s="3">
        <f>SUM(F623:G623)</f>
        <v>249.44</v>
      </c>
      <c r="I623" s="10">
        <v>307.54000000000002</v>
      </c>
      <c r="J623" s="10"/>
      <c r="K623" s="213">
        <f t="shared" ref="K623:K628" si="362">SUM(I623:J623)</f>
        <v>307.54000000000002</v>
      </c>
      <c r="L623" s="65">
        <v>328.93</v>
      </c>
      <c r="M623" s="65"/>
      <c r="N623" s="18">
        <f t="shared" ref="N623:N627" si="363">SUM(L623:M623)</f>
        <v>328.93</v>
      </c>
      <c r="O623" s="65">
        <v>489.58</v>
      </c>
      <c r="P623" s="65"/>
      <c r="Q623" s="18">
        <f t="shared" ref="Q623:Q627" si="364">SUM(O623:P623)</f>
        <v>489.58</v>
      </c>
      <c r="R623" s="65">
        <v>489.58</v>
      </c>
      <c r="S623" s="8">
        <v>0</v>
      </c>
      <c r="T623" s="107">
        <f t="shared" ref="T623:T627" si="365">SUM(R623:S623)</f>
        <v>489.58</v>
      </c>
      <c r="U623" s="8">
        <v>371.82</v>
      </c>
      <c r="V623" s="8"/>
      <c r="W623" s="107">
        <f t="shared" ref="W623:W627" si="366">SUM(U623:V623)</f>
        <v>371.82</v>
      </c>
    </row>
    <row r="624" spans="1:102" ht="18">
      <c r="A624" s="13">
        <v>2</v>
      </c>
      <c r="B624" s="5" t="s">
        <v>595</v>
      </c>
      <c r="C624" s="8">
        <v>783.75</v>
      </c>
      <c r="D624" s="8"/>
      <c r="E624" s="9">
        <f t="shared" si="361"/>
        <v>783.75</v>
      </c>
      <c r="F624" s="2">
        <v>766.86</v>
      </c>
      <c r="G624" s="2">
        <v>0</v>
      </c>
      <c r="H624" s="3">
        <f>SUM(F624:G624)</f>
        <v>766.86</v>
      </c>
      <c r="I624" s="10">
        <v>856.87</v>
      </c>
      <c r="J624" s="10"/>
      <c r="K624" s="213">
        <f t="shared" si="362"/>
        <v>856.87</v>
      </c>
      <c r="L624" s="65">
        <v>998.37</v>
      </c>
      <c r="M624" s="65"/>
      <c r="N624" s="18">
        <f t="shared" si="363"/>
        <v>998.37</v>
      </c>
      <c r="O624" s="65">
        <v>2239.1799999999998</v>
      </c>
      <c r="P624" s="65"/>
      <c r="Q624" s="18">
        <f t="shared" si="364"/>
        <v>2239.1799999999998</v>
      </c>
      <c r="R624" s="65">
        <v>2239.1799999999998</v>
      </c>
      <c r="S624" s="8">
        <v>0</v>
      </c>
      <c r="T624" s="107">
        <f t="shared" si="365"/>
        <v>2239.1799999999998</v>
      </c>
      <c r="U624" s="8">
        <v>3180.77</v>
      </c>
      <c r="V624" s="8"/>
      <c r="W624" s="107">
        <f t="shared" si="366"/>
        <v>3180.77</v>
      </c>
    </row>
    <row r="625" spans="1:102" ht="18">
      <c r="A625" s="13">
        <v>3</v>
      </c>
      <c r="B625" s="5" t="s">
        <v>596</v>
      </c>
      <c r="C625" s="8">
        <v>1038.3499999999999</v>
      </c>
      <c r="D625" s="8"/>
      <c r="E625" s="9">
        <f t="shared" si="361"/>
        <v>1038.3499999999999</v>
      </c>
      <c r="F625" s="2">
        <v>1047.75</v>
      </c>
      <c r="G625" s="2">
        <v>0</v>
      </c>
      <c r="H625" s="3">
        <f>SUM(F625:G625)</f>
        <v>1047.75</v>
      </c>
      <c r="I625" s="10">
        <v>1157.82</v>
      </c>
      <c r="J625" s="10"/>
      <c r="K625" s="213">
        <f t="shared" si="362"/>
        <v>1157.82</v>
      </c>
      <c r="L625" s="65">
        <v>1360.32</v>
      </c>
      <c r="M625" s="65"/>
      <c r="N625" s="18">
        <f t="shared" si="363"/>
        <v>1360.32</v>
      </c>
      <c r="O625" s="65">
        <v>1943.67</v>
      </c>
      <c r="P625" s="65"/>
      <c r="Q625" s="18">
        <f t="shared" si="364"/>
        <v>1943.67</v>
      </c>
      <c r="R625" s="65">
        <v>1943.67</v>
      </c>
      <c r="S625" s="8">
        <v>0</v>
      </c>
      <c r="T625" s="107">
        <f t="shared" si="365"/>
        <v>1943.67</v>
      </c>
      <c r="U625" s="8">
        <v>2332.65</v>
      </c>
      <c r="V625" s="8"/>
      <c r="W625" s="107">
        <f t="shared" si="366"/>
        <v>2332.65</v>
      </c>
    </row>
    <row r="626" spans="1:102" ht="18">
      <c r="A626" s="13">
        <v>4</v>
      </c>
      <c r="B626" s="5" t="s">
        <v>597</v>
      </c>
      <c r="C626" s="8">
        <v>49.82</v>
      </c>
      <c r="D626" s="8"/>
      <c r="E626" s="9">
        <f t="shared" si="361"/>
        <v>49.82</v>
      </c>
      <c r="F626" s="2">
        <v>5.76</v>
      </c>
      <c r="G626" s="2">
        <v>0</v>
      </c>
      <c r="H626" s="3">
        <f>SUM(F626:G626)</f>
        <v>5.76</v>
      </c>
      <c r="I626" s="10">
        <v>0.02</v>
      </c>
      <c r="J626" s="10"/>
      <c r="K626" s="213">
        <f t="shared" si="362"/>
        <v>0.02</v>
      </c>
      <c r="L626" s="65">
        <v>0.01</v>
      </c>
      <c r="M626" s="65"/>
      <c r="N626" s="18">
        <f t="shared" si="363"/>
        <v>0.01</v>
      </c>
      <c r="O626" s="65">
        <v>119.69</v>
      </c>
      <c r="P626" s="65"/>
      <c r="Q626" s="18">
        <f t="shared" si="364"/>
        <v>119.69</v>
      </c>
      <c r="R626" s="65">
        <v>119.69</v>
      </c>
      <c r="S626" s="8">
        <v>0</v>
      </c>
      <c r="T626" s="107">
        <f t="shared" si="365"/>
        <v>119.69</v>
      </c>
      <c r="U626" s="8">
        <v>89.64</v>
      </c>
      <c r="V626" s="8"/>
      <c r="W626" s="107">
        <f t="shared" si="366"/>
        <v>89.64</v>
      </c>
    </row>
    <row r="627" spans="1:102" ht="18">
      <c r="A627" s="13">
        <v>5</v>
      </c>
      <c r="B627" s="5" t="s">
        <v>598</v>
      </c>
      <c r="C627" s="8">
        <v>44.89</v>
      </c>
      <c r="D627" s="8"/>
      <c r="E627" s="9">
        <f t="shared" si="361"/>
        <v>44.89</v>
      </c>
      <c r="F627" s="2">
        <v>0.06</v>
      </c>
      <c r="G627" s="2">
        <v>0</v>
      </c>
      <c r="H627" s="3">
        <f>SUM(F627:G627)</f>
        <v>0.06</v>
      </c>
      <c r="I627" s="10">
        <v>0.06</v>
      </c>
      <c r="J627" s="10"/>
      <c r="K627" s="213">
        <f t="shared" si="362"/>
        <v>0.06</v>
      </c>
      <c r="L627" s="65">
        <v>0.06</v>
      </c>
      <c r="M627" s="65"/>
      <c r="N627" s="18">
        <f t="shared" si="363"/>
        <v>0.06</v>
      </c>
      <c r="O627" s="65">
        <v>0.06</v>
      </c>
      <c r="P627" s="65"/>
      <c r="Q627" s="18">
        <f t="shared" si="364"/>
        <v>0.06</v>
      </c>
      <c r="R627" s="65">
        <v>0.06</v>
      </c>
      <c r="S627" s="8">
        <v>0</v>
      </c>
      <c r="T627" s="107">
        <f t="shared" si="365"/>
        <v>0.06</v>
      </c>
      <c r="U627" s="8">
        <v>0.06</v>
      </c>
      <c r="V627" s="8"/>
      <c r="W627" s="107">
        <f t="shared" si="366"/>
        <v>0.06</v>
      </c>
    </row>
    <row r="628" spans="1:102" s="149" customFormat="1" ht="18">
      <c r="A628" s="144"/>
      <c r="B628" s="145" t="s">
        <v>59</v>
      </c>
      <c r="C628" s="148">
        <f>SUM(C623:C627)</f>
        <v>2184.6999999999998</v>
      </c>
      <c r="D628" s="166"/>
      <c r="E628" s="148">
        <f t="shared" si="361"/>
        <v>2184.6999999999998</v>
      </c>
      <c r="F628" s="167">
        <f>SUM(F623:F627)</f>
        <v>2069.8700000000003</v>
      </c>
      <c r="G628" s="167">
        <f>SUM(G623:G627)</f>
        <v>0</v>
      </c>
      <c r="H628" s="168">
        <f>SUM(H623:H627)</f>
        <v>2069.8700000000003</v>
      </c>
      <c r="I628" s="153">
        <f>SUM(I623:I627)</f>
        <v>2322.31</v>
      </c>
      <c r="J628" s="157"/>
      <c r="K628" s="282">
        <f t="shared" si="362"/>
        <v>2322.31</v>
      </c>
      <c r="L628" s="147">
        <f>SUM(L623:L627)</f>
        <v>2687.69</v>
      </c>
      <c r="M628" s="147">
        <f t="shared" ref="M628" si="367">SUM(M623:M627)</f>
        <v>0</v>
      </c>
      <c r="N628" s="153">
        <f>SUM(N623:N627)</f>
        <v>2687.69</v>
      </c>
      <c r="O628" s="147">
        <f>SUM(O623:O627)</f>
        <v>4792.18</v>
      </c>
      <c r="P628" s="147"/>
      <c r="Q628" s="153">
        <f t="shared" ref="Q628:S628" si="368">SUM(Q623:Q627)</f>
        <v>4792.18</v>
      </c>
      <c r="R628" s="147">
        <f t="shared" si="368"/>
        <v>4792.18</v>
      </c>
      <c r="S628" s="148">
        <f t="shared" si="368"/>
        <v>0</v>
      </c>
      <c r="T628" s="147">
        <f>SUM(T623:T627)</f>
        <v>4792.18</v>
      </c>
      <c r="U628" s="147">
        <f t="shared" ref="U628:W628" si="369">SUM(U623:U627)</f>
        <v>5974.9400000000005</v>
      </c>
      <c r="V628" s="147">
        <f t="shared" si="369"/>
        <v>0</v>
      </c>
      <c r="W628" s="147">
        <f t="shared" si="369"/>
        <v>5974.9400000000005</v>
      </c>
      <c r="X628" s="255"/>
      <c r="Y628" s="255"/>
      <c r="Z628" s="255"/>
      <c r="AA628" s="255"/>
      <c r="AB628" s="255"/>
      <c r="AC628" s="255"/>
      <c r="AD628" s="255"/>
      <c r="AE628" s="255"/>
      <c r="AF628" s="255"/>
      <c r="AG628" s="255"/>
      <c r="AH628" s="255"/>
      <c r="AI628" s="255"/>
      <c r="AJ628" s="255"/>
      <c r="AK628" s="255"/>
      <c r="AL628" s="255"/>
      <c r="AM628" s="255"/>
      <c r="AN628" s="255"/>
      <c r="AO628" s="255"/>
      <c r="AP628" s="255"/>
      <c r="AQ628" s="255"/>
      <c r="AR628" s="255"/>
      <c r="AS628" s="255"/>
      <c r="AT628" s="255"/>
      <c r="AU628" s="255"/>
      <c r="AV628" s="255"/>
      <c r="AW628" s="255"/>
      <c r="AX628" s="255"/>
      <c r="AY628" s="255"/>
      <c r="AZ628" s="255"/>
      <c r="BA628" s="255"/>
      <c r="BB628" s="255"/>
      <c r="BC628" s="255"/>
      <c r="BD628" s="255"/>
      <c r="BE628" s="255"/>
      <c r="BF628" s="255"/>
      <c r="BG628" s="255"/>
      <c r="BH628" s="255"/>
      <c r="BI628" s="255"/>
      <c r="BJ628" s="255"/>
      <c r="BK628" s="255"/>
      <c r="BL628" s="255"/>
      <c r="BM628" s="255"/>
      <c r="BN628" s="255"/>
      <c r="BO628" s="255"/>
      <c r="BP628" s="255"/>
      <c r="BQ628" s="255"/>
      <c r="BR628" s="255"/>
      <c r="BS628" s="255"/>
      <c r="BT628" s="255"/>
      <c r="BU628" s="255"/>
      <c r="BV628" s="255"/>
      <c r="BW628" s="255"/>
      <c r="BX628" s="255"/>
      <c r="BY628" s="255"/>
      <c r="BZ628" s="255"/>
      <c r="CA628" s="255"/>
      <c r="CB628" s="255"/>
      <c r="CC628" s="255"/>
      <c r="CD628" s="255"/>
      <c r="CE628" s="255"/>
      <c r="CF628" s="255"/>
      <c r="CG628" s="255"/>
      <c r="CH628" s="255"/>
      <c r="CI628" s="255"/>
      <c r="CJ628" s="255"/>
      <c r="CK628" s="255"/>
      <c r="CL628" s="255"/>
      <c r="CM628" s="255"/>
      <c r="CN628" s="255"/>
      <c r="CO628" s="255"/>
      <c r="CP628" s="255"/>
      <c r="CQ628" s="255"/>
      <c r="CR628" s="255"/>
      <c r="CS628" s="255"/>
      <c r="CT628" s="255"/>
      <c r="CU628" s="255"/>
      <c r="CV628" s="255"/>
      <c r="CW628" s="255"/>
      <c r="CX628" s="255"/>
    </row>
    <row r="629" spans="1:102" s="214" customFormat="1" ht="18">
      <c r="A629" s="214">
        <v>3</v>
      </c>
      <c r="B629" s="215" t="s">
        <v>60</v>
      </c>
      <c r="C629" s="228">
        <f t="shared" ref="C629:H629" si="370">C628+C621+C614+C586+C568+C564+C558+C554+C549+C546+C529+C520+C524+C513+C517+C509+C488+C482+C485+C479+C472+C468+C464+C442+C430+C411+C370+C362+C358+C355+C340+C324</f>
        <v>962549.0900000002</v>
      </c>
      <c r="D629" s="228">
        <f t="shared" si="370"/>
        <v>231974.21</v>
      </c>
      <c r="E629" s="228">
        <f t="shared" si="370"/>
        <v>1194523.3</v>
      </c>
      <c r="F629" s="228">
        <f t="shared" si="370"/>
        <v>1239779.69</v>
      </c>
      <c r="G629" s="228">
        <f t="shared" si="370"/>
        <v>242969.01</v>
      </c>
      <c r="H629" s="228">
        <f t="shared" si="370"/>
        <v>1482748.7</v>
      </c>
      <c r="I629" s="227">
        <f t="shared" ref="I629:N629" si="371">I628+I621+I614+I586+I568+I564+I558+I554+I549+I546+I529+I520+I524+I513+I517+I509+I488+I482+I485+I479+I472+I468+I464+I442+I430+I411+I370+I362+I358+I355+I340+I324+I365</f>
        <v>1420027.2600000005</v>
      </c>
      <c r="J629" s="227">
        <f t="shared" si="371"/>
        <v>441234.77000000014</v>
      </c>
      <c r="K629" s="227">
        <f t="shared" si="371"/>
        <v>1861262.0300000003</v>
      </c>
      <c r="L629" s="227">
        <f t="shared" si="371"/>
        <v>1526654.9200000002</v>
      </c>
      <c r="M629" s="227">
        <f t="shared" si="371"/>
        <v>472032.62000000005</v>
      </c>
      <c r="N629" s="227">
        <f t="shared" si="371"/>
        <v>1998687.52</v>
      </c>
      <c r="O629" s="227">
        <f>O324+O340+O355+O362+O370+O411+O430+O442+O464+O468+O472+O479+O482+O488+O509+O513+O517+O529+O546+O549+O554+O558+O564+O586+O614+O621+O628</f>
        <v>2267716.060000001</v>
      </c>
      <c r="P629" s="227">
        <f>P324+P340+P355+P362+P370+P411+P430+P442+P464+P468+P472+P479+P482+P488+P509+P513+P517+P529+P546+P549+P554+P558+P564+P586+P614+P621+P628</f>
        <v>456573.51</v>
      </c>
      <c r="Q629" s="227">
        <f>Q324+Q340+Q355+Q362+Q370+Q411+Q430+Q442+Q464+Q468+Q472+Q479+Q482+Q488+Q509+Q513+Q517+Q529+Q546+Q549+Q554+Q558+Q564+Q586+Q614+Q621+Q628</f>
        <v>2724289.5700000008</v>
      </c>
      <c r="R629" s="227">
        <f t="shared" ref="R629:T629" si="372">R324+R340+R355+R362+R370+R411+R430+R442+R464+R468+R472+R479+R482+R488+R509+R513+R517+R529+R546+R549+R554+R558+R564+R586+R614+R621+R628+R568</f>
        <v>2326391.3300000005</v>
      </c>
      <c r="S629" s="227">
        <f t="shared" si="372"/>
        <v>480426.08999999997</v>
      </c>
      <c r="T629" s="227">
        <f t="shared" si="372"/>
        <v>2806817.4200000004</v>
      </c>
      <c r="U629" s="227">
        <f>U324+U340+U355+U362+U370+U411+U430+U442+U464+U468+U472+U479+U482+U488+U509+U513+U517+U529+U546+U549+U554+U558+U564+U586+U614+U621+U628+U568</f>
        <v>2734746.65</v>
      </c>
      <c r="V629" s="227">
        <f t="shared" ref="V629:W629" si="373">V324+V340+V355+V362+V370+V411+V430+V442+V464+V468+V472+V479+V482+V488+V509+V513+V517+V529+V546+V549+V554+V558+V564+V586+V614+V621+V628+V568</f>
        <v>556320.55000000005</v>
      </c>
      <c r="W629" s="227">
        <f t="shared" si="373"/>
        <v>3291067.2006000006</v>
      </c>
      <c r="X629" s="258"/>
      <c r="Y629" s="258"/>
      <c r="Z629" s="258"/>
      <c r="AA629" s="258"/>
      <c r="AB629" s="258"/>
      <c r="AC629" s="258"/>
      <c r="AD629" s="258"/>
      <c r="AE629" s="258"/>
      <c r="AF629" s="258"/>
      <c r="AG629" s="258"/>
      <c r="AH629" s="258"/>
      <c r="AI629" s="258"/>
      <c r="AJ629" s="258"/>
      <c r="AK629" s="258"/>
      <c r="AL629" s="258"/>
      <c r="AM629" s="258"/>
      <c r="AN629" s="258"/>
      <c r="AO629" s="258"/>
      <c r="AP629" s="258"/>
      <c r="AQ629" s="258"/>
      <c r="AR629" s="258"/>
      <c r="AS629" s="258"/>
      <c r="AT629" s="258"/>
      <c r="AU629" s="258"/>
      <c r="AV629" s="258"/>
      <c r="AW629" s="258"/>
      <c r="AX629" s="258"/>
      <c r="AY629" s="258"/>
      <c r="AZ629" s="258"/>
      <c r="BA629" s="258"/>
      <c r="BB629" s="258"/>
      <c r="BC629" s="258"/>
      <c r="BD629" s="258"/>
      <c r="BE629" s="258"/>
      <c r="BF629" s="258"/>
      <c r="BG629" s="258"/>
      <c r="BH629" s="258"/>
      <c r="BI629" s="258"/>
      <c r="BJ629" s="258"/>
      <c r="BK629" s="258"/>
      <c r="BL629" s="258"/>
      <c r="BM629" s="258"/>
      <c r="BN629" s="258"/>
      <c r="BO629" s="258"/>
      <c r="BP629" s="258"/>
      <c r="BQ629" s="258"/>
      <c r="BR629" s="258"/>
      <c r="BS629" s="258"/>
      <c r="BT629" s="258"/>
      <c r="BU629" s="258"/>
      <c r="BV629" s="258"/>
      <c r="BW629" s="258"/>
      <c r="BX629" s="258"/>
      <c r="BY629" s="258"/>
      <c r="BZ629" s="258"/>
      <c r="CA629" s="258"/>
      <c r="CB629" s="258"/>
      <c r="CC629" s="258"/>
      <c r="CD629" s="258"/>
      <c r="CE629" s="258"/>
      <c r="CF629" s="258"/>
      <c r="CG629" s="258"/>
      <c r="CH629" s="258"/>
      <c r="CI629" s="258"/>
      <c r="CJ629" s="258"/>
      <c r="CK629" s="258"/>
      <c r="CL629" s="258"/>
      <c r="CM629" s="258"/>
      <c r="CN629" s="258"/>
      <c r="CO629" s="258"/>
      <c r="CP629" s="258"/>
      <c r="CQ629" s="258"/>
      <c r="CR629" s="258"/>
      <c r="CS629" s="258"/>
      <c r="CT629" s="258"/>
      <c r="CU629" s="258"/>
      <c r="CV629" s="258"/>
      <c r="CW629" s="258"/>
      <c r="CX629" s="258"/>
    </row>
    <row r="630" spans="1:102" s="26" customFormat="1" ht="18">
      <c r="A630" s="13"/>
      <c r="B630" s="5"/>
      <c r="C630" s="8"/>
      <c r="D630" s="8"/>
      <c r="E630" s="8"/>
      <c r="F630" s="8"/>
      <c r="G630" s="8"/>
      <c r="H630" s="23"/>
      <c r="I630" s="10"/>
      <c r="J630" s="10"/>
      <c r="K630" s="213"/>
      <c r="L630" s="10"/>
      <c r="M630" s="10"/>
      <c r="N630" s="18"/>
      <c r="O630" s="10"/>
      <c r="P630" s="10"/>
      <c r="Q630" s="18"/>
      <c r="R630" s="10"/>
      <c r="S630" s="105"/>
      <c r="T630" s="107"/>
      <c r="U630" s="105"/>
      <c r="V630" s="105"/>
      <c r="W630" s="107"/>
      <c r="X630" s="252"/>
      <c r="Y630" s="252"/>
      <c r="Z630" s="252"/>
      <c r="AA630" s="252"/>
      <c r="AB630" s="252"/>
      <c r="AC630" s="252"/>
      <c r="AD630" s="252"/>
      <c r="AE630" s="252"/>
      <c r="AF630" s="252"/>
      <c r="AG630" s="252"/>
      <c r="AH630" s="252"/>
      <c r="AI630" s="252"/>
      <c r="AJ630" s="252"/>
      <c r="AK630" s="252"/>
      <c r="AL630" s="252"/>
      <c r="AM630" s="252"/>
      <c r="AN630" s="252"/>
      <c r="AO630" s="252"/>
      <c r="AP630" s="252"/>
      <c r="AQ630" s="252"/>
      <c r="AR630" s="252"/>
      <c r="AS630" s="252"/>
      <c r="AT630" s="252"/>
      <c r="AU630" s="252"/>
      <c r="AV630" s="252"/>
      <c r="AW630" s="252"/>
      <c r="AX630" s="252"/>
      <c r="AY630" s="252"/>
      <c r="AZ630" s="252"/>
      <c r="BA630" s="252"/>
      <c r="BB630" s="252"/>
      <c r="BC630" s="252"/>
      <c r="BD630" s="252"/>
      <c r="BE630" s="252"/>
      <c r="BF630" s="252"/>
      <c r="BG630" s="252"/>
      <c r="BH630" s="252"/>
      <c r="BI630" s="252"/>
      <c r="BJ630" s="252"/>
      <c r="BK630" s="252"/>
      <c r="BL630" s="252"/>
      <c r="BM630" s="252"/>
      <c r="BN630" s="252"/>
      <c r="BO630" s="252"/>
      <c r="BP630" s="252"/>
      <c r="BQ630" s="252"/>
      <c r="BR630" s="252"/>
      <c r="BS630" s="252"/>
      <c r="BT630" s="252"/>
      <c r="BU630" s="252"/>
      <c r="BV630" s="252"/>
      <c r="BW630" s="252"/>
      <c r="BX630" s="252"/>
      <c r="BY630" s="252"/>
      <c r="BZ630" s="252"/>
      <c r="CA630" s="252"/>
      <c r="CB630" s="252"/>
      <c r="CC630" s="252"/>
      <c r="CD630" s="252"/>
      <c r="CE630" s="252"/>
      <c r="CF630" s="252"/>
      <c r="CG630" s="252"/>
      <c r="CH630" s="252"/>
      <c r="CI630" s="252"/>
      <c r="CJ630" s="252"/>
      <c r="CK630" s="252"/>
      <c r="CL630" s="252"/>
      <c r="CM630" s="252"/>
      <c r="CN630" s="252"/>
      <c r="CO630" s="252"/>
      <c r="CP630" s="252"/>
      <c r="CQ630" s="252"/>
      <c r="CR630" s="252"/>
      <c r="CS630" s="252"/>
      <c r="CT630" s="252"/>
      <c r="CU630" s="252"/>
      <c r="CV630" s="252"/>
      <c r="CW630" s="252"/>
      <c r="CX630" s="252"/>
    </row>
    <row r="631" spans="1:102" s="229" customFormat="1" ht="36">
      <c r="A631" s="229">
        <v>4</v>
      </c>
      <c r="B631" s="230" t="s">
        <v>599</v>
      </c>
      <c r="C631" s="231"/>
      <c r="D631" s="231"/>
      <c r="E631" s="231"/>
      <c r="F631" s="232"/>
      <c r="G631" s="232"/>
      <c r="H631" s="231"/>
      <c r="I631" s="220"/>
      <c r="J631" s="220"/>
      <c r="K631" s="231"/>
      <c r="L631" s="220"/>
      <c r="M631" s="220"/>
      <c r="N631" s="231"/>
      <c r="O631" s="220"/>
      <c r="P631" s="220"/>
      <c r="Q631" s="220"/>
      <c r="R631" s="220"/>
      <c r="S631" s="220"/>
      <c r="T631" s="220"/>
      <c r="U631" s="220"/>
      <c r="V631" s="220"/>
      <c r="W631" s="220"/>
      <c r="X631" s="262"/>
      <c r="Y631" s="262"/>
      <c r="Z631" s="262"/>
      <c r="AA631" s="262"/>
      <c r="AB631" s="262"/>
      <c r="AC631" s="262"/>
      <c r="AD631" s="262"/>
      <c r="AE631" s="262"/>
      <c r="AF631" s="262"/>
      <c r="AG631" s="262"/>
      <c r="AH631" s="262"/>
      <c r="AI631" s="262"/>
      <c r="AJ631" s="262"/>
      <c r="AK631" s="262"/>
      <c r="AL631" s="262"/>
      <c r="AM631" s="262"/>
      <c r="AN631" s="262"/>
      <c r="AO631" s="262"/>
      <c r="AP631" s="262"/>
      <c r="AQ631" s="262"/>
      <c r="AR631" s="262"/>
      <c r="AS631" s="262"/>
      <c r="AT631" s="262"/>
      <c r="AU631" s="262"/>
      <c r="AV631" s="262"/>
      <c r="AW631" s="262"/>
      <c r="AX631" s="262"/>
      <c r="AY631" s="262"/>
      <c r="AZ631" s="262"/>
      <c r="BA631" s="262"/>
      <c r="BB631" s="262"/>
      <c r="BC631" s="262"/>
      <c r="BD631" s="262"/>
      <c r="BE631" s="262"/>
      <c r="BF631" s="262"/>
      <c r="BG631" s="262"/>
      <c r="BH631" s="262"/>
      <c r="BI631" s="262"/>
      <c r="BJ631" s="262"/>
      <c r="BK631" s="262"/>
      <c r="BL631" s="262"/>
      <c r="BM631" s="262"/>
      <c r="BN631" s="262"/>
      <c r="BO631" s="262"/>
      <c r="BP631" s="262"/>
      <c r="BQ631" s="262"/>
      <c r="BR631" s="262"/>
      <c r="BS631" s="262"/>
      <c r="BT631" s="262"/>
      <c r="BU631" s="262"/>
      <c r="BV631" s="262"/>
      <c r="BW631" s="262"/>
      <c r="BX631" s="262"/>
      <c r="BY631" s="262"/>
      <c r="BZ631" s="262"/>
      <c r="CA631" s="262"/>
      <c r="CB631" s="262"/>
      <c r="CC631" s="262"/>
      <c r="CD631" s="262"/>
      <c r="CE631" s="262"/>
      <c r="CF631" s="262"/>
      <c r="CG631" s="262"/>
      <c r="CH631" s="262"/>
      <c r="CI631" s="262"/>
      <c r="CJ631" s="262"/>
      <c r="CK631" s="262"/>
      <c r="CL631" s="262"/>
      <c r="CM631" s="262"/>
      <c r="CN631" s="262"/>
      <c r="CO631" s="262"/>
      <c r="CP631" s="262"/>
      <c r="CQ631" s="262"/>
      <c r="CR631" s="262"/>
      <c r="CS631" s="262"/>
      <c r="CT631" s="262"/>
      <c r="CU631" s="262"/>
      <c r="CV631" s="262"/>
      <c r="CW631" s="262"/>
      <c r="CX631" s="262"/>
    </row>
    <row r="632" spans="1:102" s="24" customFormat="1" ht="18">
      <c r="A632" s="17">
        <v>1</v>
      </c>
      <c r="B632" s="7" t="s">
        <v>600</v>
      </c>
      <c r="C632" s="9"/>
      <c r="D632" s="9"/>
      <c r="E632" s="9"/>
      <c r="F632" s="6"/>
      <c r="G632" s="6"/>
      <c r="H632" s="3"/>
      <c r="I632" s="18"/>
      <c r="J632" s="18"/>
      <c r="K632" s="213"/>
      <c r="L632" s="18"/>
      <c r="M632" s="18"/>
      <c r="N632" s="18"/>
      <c r="O632" s="18"/>
      <c r="P632" s="18"/>
      <c r="Q632" s="18"/>
      <c r="R632" s="18"/>
      <c r="S632" s="107"/>
      <c r="T632" s="107"/>
      <c r="U632" s="107"/>
      <c r="V632" s="107"/>
      <c r="W632" s="107"/>
      <c r="X632" s="258"/>
      <c r="Y632" s="258"/>
      <c r="Z632" s="258"/>
      <c r="AA632" s="258"/>
      <c r="AB632" s="258"/>
      <c r="AC632" s="258"/>
      <c r="AD632" s="258"/>
      <c r="AE632" s="258"/>
      <c r="AF632" s="258"/>
      <c r="AG632" s="258"/>
      <c r="AH632" s="258"/>
      <c r="AI632" s="258"/>
      <c r="AJ632" s="258"/>
      <c r="AK632" s="258"/>
      <c r="AL632" s="258"/>
      <c r="AM632" s="258"/>
      <c r="AN632" s="258"/>
      <c r="AO632" s="258"/>
      <c r="AP632" s="258"/>
      <c r="AQ632" s="258"/>
      <c r="AR632" s="258"/>
      <c r="AS632" s="258"/>
      <c r="AT632" s="258"/>
      <c r="AU632" s="258"/>
      <c r="AV632" s="258"/>
      <c r="AW632" s="258"/>
      <c r="AX632" s="258"/>
      <c r="AY632" s="258"/>
      <c r="AZ632" s="258"/>
      <c r="BA632" s="258"/>
      <c r="BB632" s="258"/>
      <c r="BC632" s="258"/>
      <c r="BD632" s="258"/>
      <c r="BE632" s="258"/>
      <c r="BF632" s="258"/>
      <c r="BG632" s="258"/>
      <c r="BH632" s="258"/>
      <c r="BI632" s="258"/>
      <c r="BJ632" s="258"/>
      <c r="BK632" s="258"/>
      <c r="BL632" s="258"/>
      <c r="BM632" s="258"/>
      <c r="BN632" s="258"/>
      <c r="BO632" s="258"/>
      <c r="BP632" s="258"/>
      <c r="BQ632" s="258"/>
      <c r="BR632" s="258"/>
      <c r="BS632" s="258"/>
      <c r="BT632" s="258"/>
      <c r="BU632" s="258"/>
      <c r="BV632" s="258"/>
      <c r="BW632" s="258"/>
      <c r="BX632" s="258"/>
      <c r="BY632" s="258"/>
      <c r="BZ632" s="258"/>
      <c r="CA632" s="258"/>
      <c r="CB632" s="258"/>
      <c r="CC632" s="258"/>
      <c r="CD632" s="258"/>
      <c r="CE632" s="258"/>
      <c r="CF632" s="258"/>
      <c r="CG632" s="258"/>
      <c r="CH632" s="258"/>
      <c r="CI632" s="258"/>
      <c r="CJ632" s="258"/>
      <c r="CK632" s="258"/>
      <c r="CL632" s="258"/>
      <c r="CM632" s="258"/>
      <c r="CN632" s="258"/>
      <c r="CO632" s="258"/>
      <c r="CP632" s="258"/>
      <c r="CQ632" s="258"/>
      <c r="CR632" s="258"/>
      <c r="CS632" s="258"/>
      <c r="CT632" s="258"/>
      <c r="CU632" s="258"/>
      <c r="CV632" s="258"/>
      <c r="CW632" s="258"/>
      <c r="CX632" s="258"/>
    </row>
    <row r="633" spans="1:102" ht="18">
      <c r="A633" s="13">
        <v>1</v>
      </c>
      <c r="B633" s="5" t="s">
        <v>601</v>
      </c>
      <c r="C633" s="8">
        <v>0.03</v>
      </c>
      <c r="D633" s="8"/>
      <c r="E633" s="9">
        <f>SUM(C633:D633)</f>
        <v>0.03</v>
      </c>
      <c r="F633" s="2">
        <v>0.01</v>
      </c>
      <c r="G633" s="2">
        <v>0</v>
      </c>
      <c r="H633" s="3">
        <f>SUM(F633:G633)</f>
        <v>0.01</v>
      </c>
      <c r="I633" s="10">
        <v>0.01</v>
      </c>
      <c r="J633" s="10"/>
      <c r="K633" s="213">
        <f>SUM(I633:J633)</f>
        <v>0.01</v>
      </c>
      <c r="L633" s="10">
        <v>20.010000000000002</v>
      </c>
      <c r="M633" s="10"/>
      <c r="N633" s="18">
        <f>SUM(L633:M633)</f>
        <v>20.010000000000002</v>
      </c>
      <c r="O633" s="10"/>
      <c r="P633" s="10"/>
      <c r="Q633" s="18">
        <f>SUM(O633:P633)</f>
        <v>0</v>
      </c>
      <c r="R633" s="10"/>
      <c r="S633" s="105"/>
      <c r="T633" s="107">
        <f>SUM(R633:S633)</f>
        <v>0</v>
      </c>
      <c r="U633" s="105"/>
      <c r="V633" s="105"/>
      <c r="W633" s="107">
        <f>SUM(U633:V633)</f>
        <v>0</v>
      </c>
    </row>
    <row r="634" spans="1:102" ht="18">
      <c r="A634" s="13">
        <v>2</v>
      </c>
      <c r="B634" s="5" t="s">
        <v>1422</v>
      </c>
      <c r="C634" s="8"/>
      <c r="D634" s="8"/>
      <c r="E634" s="9"/>
      <c r="F634" s="2"/>
      <c r="G634" s="2"/>
      <c r="H634" s="3"/>
      <c r="I634" s="10">
        <v>0.01</v>
      </c>
      <c r="J634" s="10"/>
      <c r="K634" s="213">
        <f>SUM(I634:J634)</f>
        <v>0.01</v>
      </c>
      <c r="L634" s="10">
        <v>0.01</v>
      </c>
      <c r="M634" s="10"/>
      <c r="N634" s="18">
        <f>SUM(L634:M634)</f>
        <v>0.01</v>
      </c>
      <c r="O634" s="10"/>
      <c r="P634" s="10"/>
      <c r="Q634" s="18">
        <f>SUM(O634:P634)</f>
        <v>0</v>
      </c>
      <c r="R634" s="10"/>
      <c r="S634" s="105"/>
      <c r="T634" s="107">
        <f>SUM(R634:S634)</f>
        <v>0</v>
      </c>
      <c r="U634" s="105"/>
      <c r="V634" s="105"/>
      <c r="W634" s="107">
        <f>SUM(U634:V634)</f>
        <v>0</v>
      </c>
    </row>
    <row r="635" spans="1:102" s="191" customFormat="1" ht="18">
      <c r="A635" s="180"/>
      <c r="B635" s="181" t="s">
        <v>61</v>
      </c>
      <c r="C635" s="182">
        <f>SUM(C633)</f>
        <v>0.03</v>
      </c>
      <c r="D635" s="188"/>
      <c r="E635" s="182">
        <f>SUM(C635:D635)</f>
        <v>0.03</v>
      </c>
      <c r="F635" s="183">
        <f>SUM(F633)</f>
        <v>0.01</v>
      </c>
      <c r="G635" s="183">
        <f>SUM(G633)</f>
        <v>0</v>
      </c>
      <c r="H635" s="194">
        <f>SUM(H633)</f>
        <v>0.01</v>
      </c>
      <c r="I635" s="184">
        <f>SUM(I633:I634)</f>
        <v>0.02</v>
      </c>
      <c r="J635" s="189"/>
      <c r="K635" s="212">
        <f>SUM(I635:J635)</f>
        <v>0.02</v>
      </c>
      <c r="L635" s="189">
        <f>SUM(L633:L634)</f>
        <v>20.020000000000003</v>
      </c>
      <c r="M635" s="189"/>
      <c r="N635" s="184">
        <f>SUM(L635:M635)</f>
        <v>20.020000000000003</v>
      </c>
      <c r="O635" s="189"/>
      <c r="P635" s="189"/>
      <c r="Q635" s="184">
        <f>SUM(O635:P635)</f>
        <v>0</v>
      </c>
      <c r="R635" s="189"/>
      <c r="S635" s="190"/>
      <c r="T635" s="185">
        <f>SUM(R635:S635)</f>
        <v>0</v>
      </c>
      <c r="U635" s="190"/>
      <c r="V635" s="190"/>
      <c r="W635" s="185">
        <f>SUM(U635:V635)</f>
        <v>0</v>
      </c>
      <c r="X635" s="263"/>
      <c r="Y635" s="263"/>
      <c r="Z635" s="263"/>
      <c r="AA635" s="263"/>
      <c r="AB635" s="263"/>
      <c r="AC635" s="263"/>
      <c r="AD635" s="263"/>
      <c r="AE635" s="263"/>
      <c r="AF635" s="263"/>
      <c r="AG635" s="263"/>
      <c r="AH635" s="263"/>
      <c r="AI635" s="263"/>
      <c r="AJ635" s="263"/>
      <c r="AK635" s="263"/>
      <c r="AL635" s="263"/>
      <c r="AM635" s="263"/>
      <c r="AN635" s="263"/>
      <c r="AO635" s="263"/>
      <c r="AP635" s="263"/>
      <c r="AQ635" s="263"/>
      <c r="AR635" s="263"/>
      <c r="AS635" s="263"/>
      <c r="AT635" s="263"/>
      <c r="AU635" s="263"/>
      <c r="AV635" s="263"/>
      <c r="AW635" s="263"/>
      <c r="AX635" s="263"/>
      <c r="AY635" s="263"/>
      <c r="AZ635" s="263"/>
      <c r="BA635" s="263"/>
      <c r="BB635" s="263"/>
      <c r="BC635" s="263"/>
      <c r="BD635" s="263"/>
      <c r="BE635" s="263"/>
      <c r="BF635" s="263"/>
      <c r="BG635" s="263"/>
      <c r="BH635" s="263"/>
      <c r="BI635" s="263"/>
      <c r="BJ635" s="263"/>
      <c r="BK635" s="263"/>
      <c r="BL635" s="263"/>
      <c r="BM635" s="263"/>
      <c r="BN635" s="263"/>
      <c r="BO635" s="263"/>
      <c r="BP635" s="263"/>
      <c r="BQ635" s="263"/>
      <c r="BR635" s="263"/>
      <c r="BS635" s="263"/>
      <c r="BT635" s="263"/>
      <c r="BU635" s="263"/>
      <c r="BV635" s="263"/>
      <c r="BW635" s="263"/>
      <c r="BX635" s="263"/>
      <c r="BY635" s="263"/>
      <c r="BZ635" s="263"/>
      <c r="CA635" s="263"/>
      <c r="CB635" s="263"/>
      <c r="CC635" s="263"/>
      <c r="CD635" s="263"/>
      <c r="CE635" s="263"/>
      <c r="CF635" s="263"/>
      <c r="CG635" s="263"/>
      <c r="CH635" s="263"/>
      <c r="CI635" s="263"/>
      <c r="CJ635" s="263"/>
      <c r="CK635" s="263"/>
      <c r="CL635" s="263"/>
      <c r="CM635" s="263"/>
      <c r="CN635" s="263"/>
      <c r="CO635" s="263"/>
      <c r="CP635" s="263"/>
      <c r="CQ635" s="263"/>
      <c r="CR635" s="263"/>
      <c r="CS635" s="263"/>
      <c r="CT635" s="263"/>
      <c r="CU635" s="263"/>
      <c r="CV635" s="263"/>
      <c r="CW635" s="263"/>
      <c r="CX635" s="263"/>
    </row>
    <row r="636" spans="1:102" s="24" customFormat="1" ht="18">
      <c r="A636" s="17">
        <v>2</v>
      </c>
      <c r="B636" s="7" t="s">
        <v>602</v>
      </c>
      <c r="C636" s="9"/>
      <c r="D636" s="9"/>
      <c r="E636" s="9"/>
      <c r="F636" s="6"/>
      <c r="G636" s="6"/>
      <c r="H636" s="3"/>
      <c r="I636" s="18"/>
      <c r="J636" s="18"/>
      <c r="K636" s="213"/>
      <c r="L636" s="18"/>
      <c r="M636" s="18"/>
      <c r="N636" s="18"/>
      <c r="O636" s="18"/>
      <c r="P636" s="18"/>
      <c r="Q636" s="18"/>
      <c r="R636" s="18"/>
      <c r="S636" s="107"/>
      <c r="T636" s="107"/>
      <c r="U636" s="107"/>
      <c r="V636" s="107"/>
      <c r="W636" s="107"/>
      <c r="X636" s="258"/>
      <c r="Y636" s="258"/>
      <c r="Z636" s="258"/>
      <c r="AA636" s="258"/>
      <c r="AB636" s="258"/>
      <c r="AC636" s="258"/>
      <c r="AD636" s="258"/>
      <c r="AE636" s="258"/>
      <c r="AF636" s="258"/>
      <c r="AG636" s="258"/>
      <c r="AH636" s="258"/>
      <c r="AI636" s="258"/>
      <c r="AJ636" s="258"/>
      <c r="AK636" s="258"/>
      <c r="AL636" s="258"/>
      <c r="AM636" s="258"/>
      <c r="AN636" s="258"/>
      <c r="AO636" s="258"/>
      <c r="AP636" s="258"/>
      <c r="AQ636" s="258"/>
      <c r="AR636" s="258"/>
      <c r="AS636" s="258"/>
      <c r="AT636" s="258"/>
      <c r="AU636" s="258"/>
      <c r="AV636" s="258"/>
      <c r="AW636" s="258"/>
      <c r="AX636" s="258"/>
      <c r="AY636" s="258"/>
      <c r="AZ636" s="258"/>
      <c r="BA636" s="258"/>
      <c r="BB636" s="258"/>
      <c r="BC636" s="258"/>
      <c r="BD636" s="258"/>
      <c r="BE636" s="258"/>
      <c r="BF636" s="258"/>
      <c r="BG636" s="258"/>
      <c r="BH636" s="258"/>
      <c r="BI636" s="258"/>
      <c r="BJ636" s="258"/>
      <c r="BK636" s="258"/>
      <c r="BL636" s="258"/>
      <c r="BM636" s="258"/>
      <c r="BN636" s="258"/>
      <c r="BO636" s="258"/>
      <c r="BP636" s="258"/>
      <c r="BQ636" s="258"/>
      <c r="BR636" s="258"/>
      <c r="BS636" s="258"/>
      <c r="BT636" s="258"/>
      <c r="BU636" s="258"/>
      <c r="BV636" s="258"/>
      <c r="BW636" s="258"/>
      <c r="BX636" s="258"/>
      <c r="BY636" s="258"/>
      <c r="BZ636" s="258"/>
      <c r="CA636" s="258"/>
      <c r="CB636" s="258"/>
      <c r="CC636" s="258"/>
      <c r="CD636" s="258"/>
      <c r="CE636" s="258"/>
      <c r="CF636" s="258"/>
      <c r="CG636" s="258"/>
      <c r="CH636" s="258"/>
      <c r="CI636" s="258"/>
      <c r="CJ636" s="258"/>
      <c r="CK636" s="258"/>
      <c r="CL636" s="258"/>
      <c r="CM636" s="258"/>
      <c r="CN636" s="258"/>
      <c r="CO636" s="258"/>
      <c r="CP636" s="258"/>
      <c r="CQ636" s="258"/>
      <c r="CR636" s="258"/>
      <c r="CS636" s="258"/>
      <c r="CT636" s="258"/>
      <c r="CU636" s="258"/>
      <c r="CV636" s="258"/>
      <c r="CW636" s="258"/>
      <c r="CX636" s="258"/>
    </row>
    <row r="637" spans="1:102" s="24" customFormat="1" ht="18">
      <c r="A637" s="17">
        <v>1</v>
      </c>
      <c r="B637" s="5" t="s">
        <v>603</v>
      </c>
      <c r="C637" s="8">
        <v>0.03</v>
      </c>
      <c r="D637" s="8"/>
      <c r="E637" s="9">
        <f>SUM(C637:D637)</f>
        <v>0.03</v>
      </c>
      <c r="F637" s="2">
        <v>0.01</v>
      </c>
      <c r="G637" s="2">
        <v>0</v>
      </c>
      <c r="H637" s="3">
        <f>SUM(F637:G637)</f>
        <v>0.01</v>
      </c>
      <c r="I637" s="10">
        <v>0.01</v>
      </c>
      <c r="J637" s="18"/>
      <c r="K637" s="213">
        <f>SUM(I637:J637)</f>
        <v>0.01</v>
      </c>
      <c r="L637" s="10">
        <v>20.02</v>
      </c>
      <c r="M637" s="18"/>
      <c r="N637" s="18">
        <f>SUM(L637:M637)</f>
        <v>20.02</v>
      </c>
      <c r="O637" s="10"/>
      <c r="P637" s="18"/>
      <c r="Q637" s="18">
        <f>SUM(O637:P637)</f>
        <v>0</v>
      </c>
      <c r="R637" s="10"/>
      <c r="S637" s="107"/>
      <c r="T637" s="107">
        <f>SUM(R637:S637)</f>
        <v>0</v>
      </c>
      <c r="U637" s="105"/>
      <c r="V637" s="107"/>
      <c r="W637" s="107">
        <f>SUM(U637:V637)</f>
        <v>0</v>
      </c>
      <c r="X637" s="258"/>
      <c r="Y637" s="258"/>
      <c r="Z637" s="258"/>
      <c r="AA637" s="258"/>
      <c r="AB637" s="258"/>
      <c r="AC637" s="258"/>
      <c r="AD637" s="258"/>
      <c r="AE637" s="258"/>
      <c r="AF637" s="258"/>
      <c r="AG637" s="258"/>
      <c r="AH637" s="258"/>
      <c r="AI637" s="258"/>
      <c r="AJ637" s="258"/>
      <c r="AK637" s="258"/>
      <c r="AL637" s="258"/>
      <c r="AM637" s="258"/>
      <c r="AN637" s="258"/>
      <c r="AO637" s="258"/>
      <c r="AP637" s="258"/>
      <c r="AQ637" s="258"/>
      <c r="AR637" s="258"/>
      <c r="AS637" s="258"/>
      <c r="AT637" s="258"/>
      <c r="AU637" s="258"/>
      <c r="AV637" s="258"/>
      <c r="AW637" s="258"/>
      <c r="AX637" s="258"/>
      <c r="AY637" s="258"/>
      <c r="AZ637" s="258"/>
      <c r="BA637" s="258"/>
      <c r="BB637" s="258"/>
      <c r="BC637" s="258"/>
      <c r="BD637" s="258"/>
      <c r="BE637" s="258"/>
      <c r="BF637" s="258"/>
      <c r="BG637" s="258"/>
      <c r="BH637" s="258"/>
      <c r="BI637" s="258"/>
      <c r="BJ637" s="258"/>
      <c r="BK637" s="258"/>
      <c r="BL637" s="258"/>
      <c r="BM637" s="258"/>
      <c r="BN637" s="258"/>
      <c r="BO637" s="258"/>
      <c r="BP637" s="258"/>
      <c r="BQ637" s="258"/>
      <c r="BR637" s="258"/>
      <c r="BS637" s="258"/>
      <c r="BT637" s="258"/>
      <c r="BU637" s="258"/>
      <c r="BV637" s="258"/>
      <c r="BW637" s="258"/>
      <c r="BX637" s="258"/>
      <c r="BY637" s="258"/>
      <c r="BZ637" s="258"/>
      <c r="CA637" s="258"/>
      <c r="CB637" s="258"/>
      <c r="CC637" s="258"/>
      <c r="CD637" s="258"/>
      <c r="CE637" s="258"/>
      <c r="CF637" s="258"/>
      <c r="CG637" s="258"/>
      <c r="CH637" s="258"/>
      <c r="CI637" s="258"/>
      <c r="CJ637" s="258"/>
      <c r="CK637" s="258"/>
      <c r="CL637" s="258"/>
      <c r="CM637" s="258"/>
      <c r="CN637" s="258"/>
      <c r="CO637" s="258"/>
      <c r="CP637" s="258"/>
      <c r="CQ637" s="258"/>
      <c r="CR637" s="258"/>
      <c r="CS637" s="258"/>
      <c r="CT637" s="258"/>
      <c r="CU637" s="258"/>
      <c r="CV637" s="258"/>
      <c r="CW637" s="258"/>
      <c r="CX637" s="258"/>
    </row>
    <row r="638" spans="1:102" s="24" customFormat="1" ht="18">
      <c r="A638" s="13">
        <v>2</v>
      </c>
      <c r="B638" s="5" t="s">
        <v>1422</v>
      </c>
      <c r="C638" s="8"/>
      <c r="D638" s="8"/>
      <c r="E638" s="9"/>
      <c r="F638" s="2"/>
      <c r="G638" s="2"/>
      <c r="H638" s="3"/>
      <c r="I638" s="10">
        <v>0.01</v>
      </c>
      <c r="J638" s="18"/>
      <c r="K638" s="213">
        <f>SUM(I638:J638)</f>
        <v>0.01</v>
      </c>
      <c r="L638" s="10">
        <v>0.01</v>
      </c>
      <c r="M638" s="18"/>
      <c r="N638" s="18">
        <f>SUM(L638:M638)</f>
        <v>0.01</v>
      </c>
      <c r="O638" s="10"/>
      <c r="P638" s="18"/>
      <c r="Q638" s="18">
        <f>SUM(O638:P638)</f>
        <v>0</v>
      </c>
      <c r="R638" s="10"/>
      <c r="S638" s="107"/>
      <c r="T638" s="107">
        <f>SUM(R638:S638)</f>
        <v>0</v>
      </c>
      <c r="U638" s="105"/>
      <c r="V638" s="107"/>
      <c r="W638" s="107">
        <f>SUM(U638:V638)</f>
        <v>0</v>
      </c>
      <c r="X638" s="258"/>
      <c r="Y638" s="258"/>
      <c r="Z638" s="258"/>
      <c r="AA638" s="258"/>
      <c r="AB638" s="258"/>
      <c r="AC638" s="258"/>
      <c r="AD638" s="258"/>
      <c r="AE638" s="258"/>
      <c r="AF638" s="258"/>
      <c r="AG638" s="258"/>
      <c r="AH638" s="258"/>
      <c r="AI638" s="258"/>
      <c r="AJ638" s="258"/>
      <c r="AK638" s="258"/>
      <c r="AL638" s="258"/>
      <c r="AM638" s="258"/>
      <c r="AN638" s="258"/>
      <c r="AO638" s="258"/>
      <c r="AP638" s="258"/>
      <c r="AQ638" s="258"/>
      <c r="AR638" s="258"/>
      <c r="AS638" s="258"/>
      <c r="AT638" s="258"/>
      <c r="AU638" s="258"/>
      <c r="AV638" s="258"/>
      <c r="AW638" s="258"/>
      <c r="AX638" s="258"/>
      <c r="AY638" s="258"/>
      <c r="AZ638" s="258"/>
      <c r="BA638" s="258"/>
      <c r="BB638" s="258"/>
      <c r="BC638" s="258"/>
      <c r="BD638" s="258"/>
      <c r="BE638" s="258"/>
      <c r="BF638" s="258"/>
      <c r="BG638" s="258"/>
      <c r="BH638" s="258"/>
      <c r="BI638" s="258"/>
      <c r="BJ638" s="258"/>
      <c r="BK638" s="258"/>
      <c r="BL638" s="258"/>
      <c r="BM638" s="258"/>
      <c r="BN638" s="258"/>
      <c r="BO638" s="258"/>
      <c r="BP638" s="258"/>
      <c r="BQ638" s="258"/>
      <c r="BR638" s="258"/>
      <c r="BS638" s="258"/>
      <c r="BT638" s="258"/>
      <c r="BU638" s="258"/>
      <c r="BV638" s="258"/>
      <c r="BW638" s="258"/>
      <c r="BX638" s="258"/>
      <c r="BY638" s="258"/>
      <c r="BZ638" s="258"/>
      <c r="CA638" s="258"/>
      <c r="CB638" s="258"/>
      <c r="CC638" s="258"/>
      <c r="CD638" s="258"/>
      <c r="CE638" s="258"/>
      <c r="CF638" s="258"/>
      <c r="CG638" s="258"/>
      <c r="CH638" s="258"/>
      <c r="CI638" s="258"/>
      <c r="CJ638" s="258"/>
      <c r="CK638" s="258"/>
      <c r="CL638" s="258"/>
      <c r="CM638" s="258"/>
      <c r="CN638" s="258"/>
      <c r="CO638" s="258"/>
      <c r="CP638" s="258"/>
      <c r="CQ638" s="258"/>
      <c r="CR638" s="258"/>
      <c r="CS638" s="258"/>
      <c r="CT638" s="258"/>
      <c r="CU638" s="258"/>
      <c r="CV638" s="258"/>
      <c r="CW638" s="258"/>
      <c r="CX638" s="258"/>
    </row>
    <row r="639" spans="1:102" s="191" customFormat="1" ht="18">
      <c r="A639" s="180"/>
      <c r="B639" s="181" t="s">
        <v>62</v>
      </c>
      <c r="C639" s="182">
        <f>SUM(C637)</f>
        <v>0.03</v>
      </c>
      <c r="D639" s="188"/>
      <c r="E639" s="182">
        <f>SUM(C639:D639)</f>
        <v>0.03</v>
      </c>
      <c r="F639" s="183">
        <f>SUM(F637)</f>
        <v>0.01</v>
      </c>
      <c r="G639" s="183">
        <f>SUM(G637)</f>
        <v>0</v>
      </c>
      <c r="H639" s="194">
        <f>SUM(H637)</f>
        <v>0.01</v>
      </c>
      <c r="I639" s="184">
        <f>SUM(I637:I638)</f>
        <v>0.02</v>
      </c>
      <c r="J639" s="189"/>
      <c r="K639" s="212">
        <f>SUM(I639:J639)</f>
        <v>0.02</v>
      </c>
      <c r="L639" s="189">
        <f>SUM(L637:L638)</f>
        <v>20.03</v>
      </c>
      <c r="M639" s="189"/>
      <c r="N639" s="184">
        <f>SUM(L639:M639)</f>
        <v>20.03</v>
      </c>
      <c r="O639" s="189"/>
      <c r="P639" s="189"/>
      <c r="Q639" s="184">
        <f>SUM(O639:P639)</f>
        <v>0</v>
      </c>
      <c r="R639" s="189"/>
      <c r="S639" s="190"/>
      <c r="T639" s="185">
        <f>SUM(R639:S639)</f>
        <v>0</v>
      </c>
      <c r="U639" s="190"/>
      <c r="V639" s="190"/>
      <c r="W639" s="185">
        <f>SUM(U639:V639)</f>
        <v>0</v>
      </c>
      <c r="X639" s="263"/>
      <c r="Y639" s="263"/>
      <c r="Z639" s="263"/>
      <c r="AA639" s="263"/>
      <c r="AB639" s="263"/>
      <c r="AC639" s="263"/>
      <c r="AD639" s="263"/>
      <c r="AE639" s="263"/>
      <c r="AF639" s="263"/>
      <c r="AG639" s="263"/>
      <c r="AH639" s="263"/>
      <c r="AI639" s="263"/>
      <c r="AJ639" s="263"/>
      <c r="AK639" s="263"/>
      <c r="AL639" s="263"/>
      <c r="AM639" s="263"/>
      <c r="AN639" s="263"/>
      <c r="AO639" s="263"/>
      <c r="AP639" s="263"/>
      <c r="AQ639" s="263"/>
      <c r="AR639" s="263"/>
      <c r="AS639" s="263"/>
      <c r="AT639" s="263"/>
      <c r="AU639" s="263"/>
      <c r="AV639" s="263"/>
      <c r="AW639" s="263"/>
      <c r="AX639" s="263"/>
      <c r="AY639" s="263"/>
      <c r="AZ639" s="263"/>
      <c r="BA639" s="263"/>
      <c r="BB639" s="263"/>
      <c r="BC639" s="263"/>
      <c r="BD639" s="263"/>
      <c r="BE639" s="263"/>
      <c r="BF639" s="263"/>
      <c r="BG639" s="263"/>
      <c r="BH639" s="263"/>
      <c r="BI639" s="263"/>
      <c r="BJ639" s="263"/>
      <c r="BK639" s="263"/>
      <c r="BL639" s="263"/>
      <c r="BM639" s="263"/>
      <c r="BN639" s="263"/>
      <c r="BO639" s="263"/>
      <c r="BP639" s="263"/>
      <c r="BQ639" s="263"/>
      <c r="BR639" s="263"/>
      <c r="BS639" s="263"/>
      <c r="BT639" s="263"/>
      <c r="BU639" s="263"/>
      <c r="BV639" s="263"/>
      <c r="BW639" s="263"/>
      <c r="BX639" s="263"/>
      <c r="BY639" s="263"/>
      <c r="BZ639" s="263"/>
      <c r="CA639" s="263"/>
      <c r="CB639" s="263"/>
      <c r="CC639" s="263"/>
      <c r="CD639" s="263"/>
      <c r="CE639" s="263"/>
      <c r="CF639" s="263"/>
      <c r="CG639" s="263"/>
      <c r="CH639" s="263"/>
      <c r="CI639" s="263"/>
      <c r="CJ639" s="263"/>
      <c r="CK639" s="263"/>
      <c r="CL639" s="263"/>
      <c r="CM639" s="263"/>
      <c r="CN639" s="263"/>
      <c r="CO639" s="263"/>
      <c r="CP639" s="263"/>
      <c r="CQ639" s="263"/>
      <c r="CR639" s="263"/>
      <c r="CS639" s="263"/>
      <c r="CT639" s="263"/>
      <c r="CU639" s="263"/>
      <c r="CV639" s="263"/>
      <c r="CW639" s="263"/>
      <c r="CX639" s="263"/>
    </row>
    <row r="640" spans="1:102" s="24" customFormat="1" ht="18">
      <c r="A640" s="17">
        <v>3</v>
      </c>
      <c r="B640" s="7" t="s">
        <v>604</v>
      </c>
      <c r="C640" s="9"/>
      <c r="D640" s="9"/>
      <c r="E640" s="9"/>
      <c r="F640" s="6"/>
      <c r="G640" s="6"/>
      <c r="H640" s="3"/>
      <c r="I640" s="18"/>
      <c r="J640" s="18"/>
      <c r="K640" s="213"/>
      <c r="L640" s="18"/>
      <c r="M640" s="18"/>
      <c r="N640" s="18"/>
      <c r="O640" s="18"/>
      <c r="P640" s="18"/>
      <c r="Q640" s="18"/>
      <c r="R640" s="18"/>
      <c r="S640" s="107"/>
      <c r="T640" s="107"/>
      <c r="U640" s="107"/>
      <c r="V640" s="107"/>
      <c r="W640" s="107"/>
      <c r="X640" s="258"/>
      <c r="Y640" s="258"/>
      <c r="Z640" s="258"/>
      <c r="AA640" s="258"/>
      <c r="AB640" s="258"/>
      <c r="AC640" s="258"/>
      <c r="AD640" s="258"/>
      <c r="AE640" s="258"/>
      <c r="AF640" s="258"/>
      <c r="AG640" s="258"/>
      <c r="AH640" s="258"/>
      <c r="AI640" s="258"/>
      <c r="AJ640" s="258"/>
      <c r="AK640" s="258"/>
      <c r="AL640" s="258"/>
      <c r="AM640" s="258"/>
      <c r="AN640" s="258"/>
      <c r="AO640" s="258"/>
      <c r="AP640" s="258"/>
      <c r="AQ640" s="258"/>
      <c r="AR640" s="258"/>
      <c r="AS640" s="258"/>
      <c r="AT640" s="258"/>
      <c r="AU640" s="258"/>
      <c r="AV640" s="258"/>
      <c r="AW640" s="258"/>
      <c r="AX640" s="258"/>
      <c r="AY640" s="258"/>
      <c r="AZ640" s="258"/>
      <c r="BA640" s="258"/>
      <c r="BB640" s="258"/>
      <c r="BC640" s="258"/>
      <c r="BD640" s="258"/>
      <c r="BE640" s="258"/>
      <c r="BF640" s="258"/>
      <c r="BG640" s="258"/>
      <c r="BH640" s="258"/>
      <c r="BI640" s="258"/>
      <c r="BJ640" s="258"/>
      <c r="BK640" s="258"/>
      <c r="BL640" s="258"/>
      <c r="BM640" s="258"/>
      <c r="BN640" s="258"/>
      <c r="BO640" s="258"/>
      <c r="BP640" s="258"/>
      <c r="BQ640" s="258"/>
      <c r="BR640" s="258"/>
      <c r="BS640" s="258"/>
      <c r="BT640" s="258"/>
      <c r="BU640" s="258"/>
      <c r="BV640" s="258"/>
      <c r="BW640" s="258"/>
      <c r="BX640" s="258"/>
      <c r="BY640" s="258"/>
      <c r="BZ640" s="258"/>
      <c r="CA640" s="258"/>
      <c r="CB640" s="258"/>
      <c r="CC640" s="258"/>
      <c r="CD640" s="258"/>
      <c r="CE640" s="258"/>
      <c r="CF640" s="258"/>
      <c r="CG640" s="258"/>
      <c r="CH640" s="258"/>
      <c r="CI640" s="258"/>
      <c r="CJ640" s="258"/>
      <c r="CK640" s="258"/>
      <c r="CL640" s="258"/>
      <c r="CM640" s="258"/>
      <c r="CN640" s="258"/>
      <c r="CO640" s="258"/>
      <c r="CP640" s="258"/>
      <c r="CQ640" s="258"/>
      <c r="CR640" s="258"/>
      <c r="CS640" s="258"/>
      <c r="CT640" s="258"/>
      <c r="CU640" s="258"/>
      <c r="CV640" s="258"/>
      <c r="CW640" s="258"/>
      <c r="CX640" s="258"/>
    </row>
    <row r="641" spans="1:102" ht="18">
      <c r="A641" s="13"/>
      <c r="B641" s="5" t="s">
        <v>63</v>
      </c>
      <c r="C641" s="8">
        <v>75</v>
      </c>
      <c r="D641" s="8"/>
      <c r="E641" s="9">
        <f>SUM(C641:D641)</f>
        <v>75</v>
      </c>
      <c r="F641" s="2">
        <v>0.01</v>
      </c>
      <c r="G641" s="2">
        <v>0</v>
      </c>
      <c r="H641" s="3">
        <f>SUM(F641:G641)</f>
        <v>0.01</v>
      </c>
      <c r="I641" s="10">
        <v>61.2</v>
      </c>
      <c r="J641" s="10"/>
      <c r="K641" s="213">
        <f>SUM(I641:J641)</f>
        <v>61.2</v>
      </c>
      <c r="L641" s="10">
        <v>40.01</v>
      </c>
      <c r="M641" s="10"/>
      <c r="N641" s="18">
        <f>SUM(L641:M641)</f>
        <v>40.01</v>
      </c>
      <c r="O641" s="10"/>
      <c r="P641" s="10"/>
      <c r="Q641" s="18">
        <f>SUM(O641:P641)</f>
        <v>0</v>
      </c>
      <c r="R641" s="10"/>
      <c r="S641" s="105"/>
      <c r="T641" s="107">
        <f>SUM(R641:S641)</f>
        <v>0</v>
      </c>
      <c r="U641" s="105"/>
      <c r="V641" s="105"/>
      <c r="W641" s="107">
        <f>SUM(U641:V641)</f>
        <v>0</v>
      </c>
    </row>
    <row r="642" spans="1:102" ht="18">
      <c r="A642" s="13">
        <v>2</v>
      </c>
      <c r="B642" s="5" t="s">
        <v>1422</v>
      </c>
      <c r="C642" s="8"/>
      <c r="D642" s="8"/>
      <c r="E642" s="9"/>
      <c r="F642" s="2"/>
      <c r="G642" s="2"/>
      <c r="H642" s="3"/>
      <c r="I642" s="10">
        <v>0.01</v>
      </c>
      <c r="J642" s="10"/>
      <c r="K642" s="213">
        <f>SUM(I642:J642)</f>
        <v>0.01</v>
      </c>
      <c r="L642" s="10">
        <v>0.01</v>
      </c>
      <c r="M642" s="10"/>
      <c r="N642" s="18">
        <f>SUM(L642:M642)</f>
        <v>0.01</v>
      </c>
      <c r="O642" s="10"/>
      <c r="P642" s="10"/>
      <c r="Q642" s="18">
        <f>SUM(O642:P642)</f>
        <v>0</v>
      </c>
      <c r="R642" s="10"/>
      <c r="S642" s="105"/>
      <c r="T642" s="107">
        <f>SUM(R642:S642)</f>
        <v>0</v>
      </c>
      <c r="U642" s="105"/>
      <c r="V642" s="105"/>
      <c r="W642" s="107">
        <f>SUM(U642:V642)</f>
        <v>0</v>
      </c>
    </row>
    <row r="643" spans="1:102" s="191" customFormat="1" ht="18">
      <c r="A643" s="180"/>
      <c r="B643" s="181" t="s">
        <v>64</v>
      </c>
      <c r="C643" s="182">
        <f>SUM(C641)</f>
        <v>75</v>
      </c>
      <c r="D643" s="188"/>
      <c r="E643" s="182">
        <f>SUM(C643:D643)</f>
        <v>75</v>
      </c>
      <c r="F643" s="183">
        <f>SUM(F641)</f>
        <v>0.01</v>
      </c>
      <c r="G643" s="183">
        <f>SUM(G641)</f>
        <v>0</v>
      </c>
      <c r="H643" s="194">
        <f>SUM(H641)</f>
        <v>0.01</v>
      </c>
      <c r="I643" s="184">
        <f>SUM(I641:I642)</f>
        <v>61.21</v>
      </c>
      <c r="J643" s="189"/>
      <c r="K643" s="212">
        <f>SUM(I643:J643)</f>
        <v>61.21</v>
      </c>
      <c r="L643" s="189">
        <f>SUM(L641:L642)</f>
        <v>40.019999999999996</v>
      </c>
      <c r="M643" s="189"/>
      <c r="N643" s="184">
        <f>SUM(L643:M643)</f>
        <v>40.019999999999996</v>
      </c>
      <c r="O643" s="189"/>
      <c r="P643" s="189"/>
      <c r="Q643" s="184">
        <f>SUM(O643:P643)</f>
        <v>0</v>
      </c>
      <c r="R643" s="189"/>
      <c r="S643" s="190"/>
      <c r="T643" s="185">
        <f>SUM(R643:S643)</f>
        <v>0</v>
      </c>
      <c r="U643" s="190"/>
      <c r="V643" s="190"/>
      <c r="W643" s="185">
        <f>SUM(U643:V643)</f>
        <v>0</v>
      </c>
      <c r="X643" s="263"/>
      <c r="Y643" s="263"/>
      <c r="Z643" s="263"/>
      <c r="AA643" s="263"/>
      <c r="AB643" s="263"/>
      <c r="AC643" s="263"/>
      <c r="AD643" s="263"/>
      <c r="AE643" s="263"/>
      <c r="AF643" s="263"/>
      <c r="AG643" s="263"/>
      <c r="AH643" s="263"/>
      <c r="AI643" s="263"/>
      <c r="AJ643" s="263"/>
      <c r="AK643" s="263"/>
      <c r="AL643" s="263"/>
      <c r="AM643" s="263"/>
      <c r="AN643" s="263"/>
      <c r="AO643" s="263"/>
      <c r="AP643" s="263"/>
      <c r="AQ643" s="263"/>
      <c r="AR643" s="263"/>
      <c r="AS643" s="263"/>
      <c r="AT643" s="263"/>
      <c r="AU643" s="263"/>
      <c r="AV643" s="263"/>
      <c r="AW643" s="263"/>
      <c r="AX643" s="263"/>
      <c r="AY643" s="263"/>
      <c r="AZ643" s="263"/>
      <c r="BA643" s="263"/>
      <c r="BB643" s="263"/>
      <c r="BC643" s="263"/>
      <c r="BD643" s="263"/>
      <c r="BE643" s="263"/>
      <c r="BF643" s="263"/>
      <c r="BG643" s="263"/>
      <c r="BH643" s="263"/>
      <c r="BI643" s="263"/>
      <c r="BJ643" s="263"/>
      <c r="BK643" s="263"/>
      <c r="BL643" s="263"/>
      <c r="BM643" s="263"/>
      <c r="BN643" s="263"/>
      <c r="BO643" s="263"/>
      <c r="BP643" s="263"/>
      <c r="BQ643" s="263"/>
      <c r="BR643" s="263"/>
      <c r="BS643" s="263"/>
      <c r="BT643" s="263"/>
      <c r="BU643" s="263"/>
      <c r="BV643" s="263"/>
      <c r="BW643" s="263"/>
      <c r="BX643" s="263"/>
      <c r="BY643" s="263"/>
      <c r="BZ643" s="263"/>
      <c r="CA643" s="263"/>
      <c r="CB643" s="263"/>
      <c r="CC643" s="263"/>
      <c r="CD643" s="263"/>
      <c r="CE643" s="263"/>
      <c r="CF643" s="263"/>
      <c r="CG643" s="263"/>
      <c r="CH643" s="263"/>
      <c r="CI643" s="263"/>
      <c r="CJ643" s="263"/>
      <c r="CK643" s="263"/>
      <c r="CL643" s="263"/>
      <c r="CM643" s="263"/>
      <c r="CN643" s="263"/>
      <c r="CO643" s="263"/>
      <c r="CP643" s="263"/>
      <c r="CQ643" s="263"/>
      <c r="CR643" s="263"/>
      <c r="CS643" s="263"/>
      <c r="CT643" s="263"/>
      <c r="CU643" s="263"/>
      <c r="CV643" s="263"/>
      <c r="CW643" s="263"/>
      <c r="CX643" s="263"/>
    </row>
    <row r="644" spans="1:102" s="24" customFormat="1" ht="18">
      <c r="A644" s="17">
        <v>4</v>
      </c>
      <c r="B644" s="7" t="s">
        <v>605</v>
      </c>
      <c r="C644" s="9"/>
      <c r="D644" s="9"/>
      <c r="E644" s="9"/>
      <c r="F644" s="6"/>
      <c r="G644" s="6"/>
      <c r="H644" s="3"/>
      <c r="I644" s="18"/>
      <c r="J644" s="18"/>
      <c r="K644" s="213"/>
      <c r="L644" s="18"/>
      <c r="M644" s="18"/>
      <c r="N644" s="18"/>
      <c r="O644" s="18"/>
      <c r="P644" s="18"/>
      <c r="Q644" s="18"/>
      <c r="R644" s="18"/>
      <c r="S644" s="107"/>
      <c r="T644" s="107"/>
      <c r="U644" s="107"/>
      <c r="V644" s="107"/>
      <c r="W644" s="107"/>
      <c r="X644" s="258"/>
      <c r="Y644" s="258"/>
      <c r="Z644" s="258"/>
      <c r="AA644" s="258"/>
      <c r="AB644" s="258"/>
      <c r="AC644" s="258"/>
      <c r="AD644" s="258"/>
      <c r="AE644" s="258"/>
      <c r="AF644" s="258"/>
      <c r="AG644" s="258"/>
      <c r="AH644" s="258"/>
      <c r="AI644" s="258"/>
      <c r="AJ644" s="258"/>
      <c r="AK644" s="258"/>
      <c r="AL644" s="258"/>
      <c r="AM644" s="258"/>
      <c r="AN644" s="258"/>
      <c r="AO644" s="258"/>
      <c r="AP644" s="258"/>
      <c r="AQ644" s="258"/>
      <c r="AR644" s="258"/>
      <c r="AS644" s="258"/>
      <c r="AT644" s="258"/>
      <c r="AU644" s="258"/>
      <c r="AV644" s="258"/>
      <c r="AW644" s="258"/>
      <c r="AX644" s="258"/>
      <c r="AY644" s="258"/>
      <c r="AZ644" s="258"/>
      <c r="BA644" s="258"/>
      <c r="BB644" s="258"/>
      <c r="BC644" s="258"/>
      <c r="BD644" s="258"/>
      <c r="BE644" s="258"/>
      <c r="BF644" s="258"/>
      <c r="BG644" s="258"/>
      <c r="BH644" s="258"/>
      <c r="BI644" s="258"/>
      <c r="BJ644" s="258"/>
      <c r="BK644" s="258"/>
      <c r="BL644" s="258"/>
      <c r="BM644" s="258"/>
      <c r="BN644" s="258"/>
      <c r="BO644" s="258"/>
      <c r="BP644" s="258"/>
      <c r="BQ644" s="258"/>
      <c r="BR644" s="258"/>
      <c r="BS644" s="258"/>
      <c r="BT644" s="258"/>
      <c r="BU644" s="258"/>
      <c r="BV644" s="258"/>
      <c r="BW644" s="258"/>
      <c r="BX644" s="258"/>
      <c r="BY644" s="258"/>
      <c r="BZ644" s="258"/>
      <c r="CA644" s="258"/>
      <c r="CB644" s="258"/>
      <c r="CC644" s="258"/>
      <c r="CD644" s="258"/>
      <c r="CE644" s="258"/>
      <c r="CF644" s="258"/>
      <c r="CG644" s="258"/>
      <c r="CH644" s="258"/>
      <c r="CI644" s="258"/>
      <c r="CJ644" s="258"/>
      <c r="CK644" s="258"/>
      <c r="CL644" s="258"/>
      <c r="CM644" s="258"/>
      <c r="CN644" s="258"/>
      <c r="CO644" s="258"/>
      <c r="CP644" s="258"/>
      <c r="CQ644" s="258"/>
      <c r="CR644" s="258"/>
      <c r="CS644" s="258"/>
      <c r="CT644" s="258"/>
      <c r="CU644" s="258"/>
      <c r="CV644" s="258"/>
      <c r="CW644" s="258"/>
      <c r="CX644" s="258"/>
    </row>
    <row r="645" spans="1:102" ht="18">
      <c r="A645" s="13">
        <v>1</v>
      </c>
      <c r="B645" s="5" t="s">
        <v>606</v>
      </c>
      <c r="C645" s="8">
        <v>100</v>
      </c>
      <c r="D645" s="8"/>
      <c r="E645" s="9">
        <f>SUM(C645:D645)</f>
        <v>100</v>
      </c>
      <c r="F645" s="2">
        <v>650</v>
      </c>
      <c r="G645" s="2">
        <v>0</v>
      </c>
      <c r="H645" s="3">
        <f>SUM(F645:G645)</f>
        <v>650</v>
      </c>
      <c r="I645" s="10">
        <v>1000</v>
      </c>
      <c r="J645" s="10"/>
      <c r="K645" s="213">
        <f>SUM(I645:J645)</f>
        <v>1000</v>
      </c>
      <c r="L645" s="10">
        <v>2200.0100000000002</v>
      </c>
      <c r="M645" s="10"/>
      <c r="N645" s="18">
        <f>SUM(L645:M645)</f>
        <v>2200.0100000000002</v>
      </c>
      <c r="O645" s="10"/>
      <c r="P645" s="10"/>
      <c r="Q645" s="18">
        <f>SUM(O645:P645)</f>
        <v>0</v>
      </c>
      <c r="R645" s="10"/>
      <c r="S645" s="105"/>
      <c r="T645" s="107">
        <f>SUM(R645:S645)</f>
        <v>0</v>
      </c>
      <c r="U645" s="105"/>
      <c r="V645" s="105"/>
      <c r="W645" s="107">
        <f>SUM(U645:V645)</f>
        <v>0</v>
      </c>
    </row>
    <row r="646" spans="1:102" ht="18">
      <c r="A646" s="13">
        <v>2</v>
      </c>
      <c r="B646" s="5" t="s">
        <v>1422</v>
      </c>
      <c r="C646" s="8"/>
      <c r="D646" s="8"/>
      <c r="E646" s="9"/>
      <c r="F646" s="2"/>
      <c r="G646" s="2"/>
      <c r="H646" s="3"/>
      <c r="I646" s="10">
        <v>16</v>
      </c>
      <c r="J646" s="10"/>
      <c r="K646" s="213">
        <f>SUM(I646:J646)</f>
        <v>16</v>
      </c>
      <c r="L646" s="10">
        <v>0.01</v>
      </c>
      <c r="M646" s="10"/>
      <c r="N646" s="18">
        <f>SUM(L646:M646)</f>
        <v>0.01</v>
      </c>
      <c r="O646" s="10"/>
      <c r="P646" s="10"/>
      <c r="Q646" s="18">
        <f>SUM(O646:P646)</f>
        <v>0</v>
      </c>
      <c r="R646" s="10"/>
      <c r="S646" s="105"/>
      <c r="T646" s="107">
        <f>SUM(R646:S646)</f>
        <v>0</v>
      </c>
      <c r="U646" s="105"/>
      <c r="V646" s="105"/>
      <c r="W646" s="107">
        <f>SUM(U646:V646)</f>
        <v>0</v>
      </c>
    </row>
    <row r="647" spans="1:102" s="191" customFormat="1" ht="18">
      <c r="A647" s="180"/>
      <c r="B647" s="181" t="s">
        <v>65</v>
      </c>
      <c r="C647" s="182">
        <f>SUM(C645)</f>
        <v>100</v>
      </c>
      <c r="D647" s="188"/>
      <c r="E647" s="182">
        <f>SUM(C647:D647)</f>
        <v>100</v>
      </c>
      <c r="F647" s="183">
        <f>SUM(F645)</f>
        <v>650</v>
      </c>
      <c r="G647" s="183">
        <f>SUM(G645)</f>
        <v>0</v>
      </c>
      <c r="H647" s="194">
        <f>SUM(H645)</f>
        <v>650</v>
      </c>
      <c r="I647" s="184">
        <f>SUM(I645:I646)</f>
        <v>1016</v>
      </c>
      <c r="J647" s="189"/>
      <c r="K647" s="212">
        <f>SUM(I647:J647)</f>
        <v>1016</v>
      </c>
      <c r="L647" s="189">
        <f>SUM(L645:L646)</f>
        <v>2200.0200000000004</v>
      </c>
      <c r="M647" s="189"/>
      <c r="N647" s="184">
        <f>SUM(L647:M647)</f>
        <v>2200.0200000000004</v>
      </c>
      <c r="O647" s="189"/>
      <c r="P647" s="189"/>
      <c r="Q647" s="184">
        <f>SUM(O647:P647)</f>
        <v>0</v>
      </c>
      <c r="R647" s="189"/>
      <c r="S647" s="190"/>
      <c r="T647" s="185">
        <f>SUM(R647:S647)</f>
        <v>0</v>
      </c>
      <c r="U647" s="190"/>
      <c r="V647" s="190"/>
      <c r="W647" s="185">
        <f>SUM(U647:V647)</f>
        <v>0</v>
      </c>
      <c r="X647" s="263"/>
      <c r="Y647" s="263"/>
      <c r="Z647" s="263"/>
      <c r="AA647" s="263"/>
      <c r="AB647" s="263"/>
      <c r="AC647" s="263"/>
      <c r="AD647" s="263"/>
      <c r="AE647" s="263"/>
      <c r="AF647" s="263"/>
      <c r="AG647" s="263"/>
      <c r="AH647" s="263"/>
      <c r="AI647" s="263"/>
      <c r="AJ647" s="263"/>
      <c r="AK647" s="263"/>
      <c r="AL647" s="263"/>
      <c r="AM647" s="263"/>
      <c r="AN647" s="263"/>
      <c r="AO647" s="263"/>
      <c r="AP647" s="263"/>
      <c r="AQ647" s="263"/>
      <c r="AR647" s="263"/>
      <c r="AS647" s="263"/>
      <c r="AT647" s="263"/>
      <c r="AU647" s="263"/>
      <c r="AV647" s="263"/>
      <c r="AW647" s="263"/>
      <c r="AX647" s="263"/>
      <c r="AY647" s="263"/>
      <c r="AZ647" s="263"/>
      <c r="BA647" s="263"/>
      <c r="BB647" s="263"/>
      <c r="BC647" s="263"/>
      <c r="BD647" s="263"/>
      <c r="BE647" s="263"/>
      <c r="BF647" s="263"/>
      <c r="BG647" s="263"/>
      <c r="BH647" s="263"/>
      <c r="BI647" s="263"/>
      <c r="BJ647" s="263"/>
      <c r="BK647" s="263"/>
      <c r="BL647" s="263"/>
      <c r="BM647" s="263"/>
      <c r="BN647" s="263"/>
      <c r="BO647" s="263"/>
      <c r="BP647" s="263"/>
      <c r="BQ647" s="263"/>
      <c r="BR647" s="263"/>
      <c r="BS647" s="263"/>
      <c r="BT647" s="263"/>
      <c r="BU647" s="263"/>
      <c r="BV647" s="263"/>
      <c r="BW647" s="263"/>
      <c r="BX647" s="263"/>
      <c r="BY647" s="263"/>
      <c r="BZ647" s="263"/>
      <c r="CA647" s="263"/>
      <c r="CB647" s="263"/>
      <c r="CC647" s="263"/>
      <c r="CD647" s="263"/>
      <c r="CE647" s="263"/>
      <c r="CF647" s="263"/>
      <c r="CG647" s="263"/>
      <c r="CH647" s="263"/>
      <c r="CI647" s="263"/>
      <c r="CJ647" s="263"/>
      <c r="CK647" s="263"/>
      <c r="CL647" s="263"/>
      <c r="CM647" s="263"/>
      <c r="CN647" s="263"/>
      <c r="CO647" s="263"/>
      <c r="CP647" s="263"/>
      <c r="CQ647" s="263"/>
      <c r="CR647" s="263"/>
      <c r="CS647" s="263"/>
      <c r="CT647" s="263"/>
      <c r="CU647" s="263"/>
      <c r="CV647" s="263"/>
      <c r="CW647" s="263"/>
      <c r="CX647" s="263"/>
    </row>
    <row r="648" spans="1:102" s="24" customFormat="1" ht="18">
      <c r="A648" s="17">
        <v>5</v>
      </c>
      <c r="B648" s="7" t="s">
        <v>607</v>
      </c>
      <c r="C648" s="9"/>
      <c r="D648" s="9"/>
      <c r="E648" s="9"/>
      <c r="F648" s="6"/>
      <c r="G648" s="6"/>
      <c r="H648" s="3"/>
      <c r="I648" s="18"/>
      <c r="J648" s="18"/>
      <c r="K648" s="213"/>
      <c r="L648" s="18"/>
      <c r="M648" s="18"/>
      <c r="N648" s="18"/>
      <c r="O648" s="18"/>
      <c r="P648" s="18"/>
      <c r="Q648" s="18"/>
      <c r="R648" s="18"/>
      <c r="S648" s="107"/>
      <c r="T648" s="107"/>
      <c r="U648" s="107"/>
      <c r="V648" s="107"/>
      <c r="W648" s="107"/>
      <c r="X648" s="258"/>
      <c r="Y648" s="258"/>
      <c r="Z648" s="258"/>
      <c r="AA648" s="258"/>
      <c r="AB648" s="258"/>
      <c r="AC648" s="258"/>
      <c r="AD648" s="258"/>
      <c r="AE648" s="258"/>
      <c r="AF648" s="258"/>
      <c r="AG648" s="258"/>
      <c r="AH648" s="258"/>
      <c r="AI648" s="258"/>
      <c r="AJ648" s="258"/>
      <c r="AK648" s="258"/>
      <c r="AL648" s="258"/>
      <c r="AM648" s="258"/>
      <c r="AN648" s="258"/>
      <c r="AO648" s="258"/>
      <c r="AP648" s="258"/>
      <c r="AQ648" s="258"/>
      <c r="AR648" s="258"/>
      <c r="AS648" s="258"/>
      <c r="AT648" s="258"/>
      <c r="AU648" s="258"/>
      <c r="AV648" s="258"/>
      <c r="AW648" s="258"/>
      <c r="AX648" s="258"/>
      <c r="AY648" s="258"/>
      <c r="AZ648" s="258"/>
      <c r="BA648" s="258"/>
      <c r="BB648" s="258"/>
      <c r="BC648" s="258"/>
      <c r="BD648" s="258"/>
      <c r="BE648" s="258"/>
      <c r="BF648" s="258"/>
      <c r="BG648" s="258"/>
      <c r="BH648" s="258"/>
      <c r="BI648" s="258"/>
      <c r="BJ648" s="258"/>
      <c r="BK648" s="258"/>
      <c r="BL648" s="258"/>
      <c r="BM648" s="258"/>
      <c r="BN648" s="258"/>
      <c r="BO648" s="258"/>
      <c r="BP648" s="258"/>
      <c r="BQ648" s="258"/>
      <c r="BR648" s="258"/>
      <c r="BS648" s="258"/>
      <c r="BT648" s="258"/>
      <c r="BU648" s="258"/>
      <c r="BV648" s="258"/>
      <c r="BW648" s="258"/>
      <c r="BX648" s="258"/>
      <c r="BY648" s="258"/>
      <c r="BZ648" s="258"/>
      <c r="CA648" s="258"/>
      <c r="CB648" s="258"/>
      <c r="CC648" s="258"/>
      <c r="CD648" s="258"/>
      <c r="CE648" s="258"/>
      <c r="CF648" s="258"/>
      <c r="CG648" s="258"/>
      <c r="CH648" s="258"/>
      <c r="CI648" s="258"/>
      <c r="CJ648" s="258"/>
      <c r="CK648" s="258"/>
      <c r="CL648" s="258"/>
      <c r="CM648" s="258"/>
      <c r="CN648" s="258"/>
      <c r="CO648" s="258"/>
      <c r="CP648" s="258"/>
      <c r="CQ648" s="258"/>
      <c r="CR648" s="258"/>
      <c r="CS648" s="258"/>
      <c r="CT648" s="258"/>
      <c r="CU648" s="258"/>
      <c r="CV648" s="258"/>
      <c r="CW648" s="258"/>
      <c r="CX648" s="258"/>
    </row>
    <row r="649" spans="1:102" ht="18">
      <c r="A649" s="13">
        <v>1</v>
      </c>
      <c r="B649" s="5" t="s">
        <v>608</v>
      </c>
      <c r="C649" s="8">
        <v>200</v>
      </c>
      <c r="D649" s="8"/>
      <c r="E649" s="9">
        <f>SUM(C649:D649)</f>
        <v>200</v>
      </c>
      <c r="F649" s="2">
        <v>108</v>
      </c>
      <c r="G649" s="2">
        <v>0</v>
      </c>
      <c r="H649" s="3">
        <f>SUM(F649:G649)</f>
        <v>108</v>
      </c>
      <c r="I649" s="10">
        <v>450</v>
      </c>
      <c r="J649" s="10"/>
      <c r="K649" s="213">
        <f>SUM(I649:J649)</f>
        <v>450</v>
      </c>
      <c r="L649" s="10">
        <v>630.01</v>
      </c>
      <c r="M649" s="10"/>
      <c r="N649" s="18">
        <f>SUM(L649:M649)</f>
        <v>630.01</v>
      </c>
      <c r="O649" s="10"/>
      <c r="P649" s="10"/>
      <c r="Q649" s="18">
        <f>SUM(O649:P649)</f>
        <v>0</v>
      </c>
      <c r="R649" s="10"/>
      <c r="S649" s="105"/>
      <c r="T649" s="107">
        <f>SUM(R649:S649)</f>
        <v>0</v>
      </c>
      <c r="U649" s="105"/>
      <c r="V649" s="105"/>
      <c r="W649" s="107">
        <f>SUM(U649:V649)</f>
        <v>0</v>
      </c>
    </row>
    <row r="650" spans="1:102" ht="18">
      <c r="A650" s="13">
        <v>2</v>
      </c>
      <c r="B650" s="5" t="s">
        <v>1422</v>
      </c>
      <c r="C650" s="8"/>
      <c r="D650" s="8"/>
      <c r="E650" s="9"/>
      <c r="F650" s="2"/>
      <c r="G650" s="2"/>
      <c r="H650" s="3"/>
      <c r="I650" s="10">
        <v>75</v>
      </c>
      <c r="J650" s="10"/>
      <c r="K650" s="213">
        <f>SUM(I650:J650)</f>
        <v>75</v>
      </c>
      <c r="L650" s="10">
        <v>50</v>
      </c>
      <c r="M650" s="10"/>
      <c r="N650" s="18">
        <f>SUM(L650:M650)</f>
        <v>50</v>
      </c>
      <c r="O650" s="10"/>
      <c r="P650" s="10"/>
      <c r="Q650" s="18">
        <f>SUM(O650:P650)</f>
        <v>0</v>
      </c>
      <c r="R650" s="10"/>
      <c r="S650" s="105"/>
      <c r="T650" s="107">
        <f>SUM(R650:S650)</f>
        <v>0</v>
      </c>
      <c r="U650" s="105"/>
      <c r="V650" s="105"/>
      <c r="W650" s="107">
        <f>SUM(U650:V650)</f>
        <v>0</v>
      </c>
    </row>
    <row r="651" spans="1:102" s="191" customFormat="1" ht="18">
      <c r="A651" s="180"/>
      <c r="B651" s="181" t="s">
        <v>66</v>
      </c>
      <c r="C651" s="182">
        <f>SUM(C649)</f>
        <v>200</v>
      </c>
      <c r="D651" s="188"/>
      <c r="E651" s="182">
        <f>SUM(C651:D651)</f>
        <v>200</v>
      </c>
      <c r="F651" s="183">
        <f>SUM(F649)</f>
        <v>108</v>
      </c>
      <c r="G651" s="183">
        <f>SUM(G649)</f>
        <v>0</v>
      </c>
      <c r="H651" s="194">
        <f>SUM(H649)</f>
        <v>108</v>
      </c>
      <c r="I651" s="184">
        <f>SUM(I649:I650)</f>
        <v>525</v>
      </c>
      <c r="J651" s="189"/>
      <c r="K651" s="212">
        <f>SUM(I651:J651)</f>
        <v>525</v>
      </c>
      <c r="L651" s="189">
        <f>SUM(L649:L650)</f>
        <v>680.01</v>
      </c>
      <c r="M651" s="189"/>
      <c r="N651" s="184">
        <f>SUM(L651:M651)</f>
        <v>680.01</v>
      </c>
      <c r="O651" s="189"/>
      <c r="P651" s="189"/>
      <c r="Q651" s="184">
        <f>SUM(O651:P651)</f>
        <v>0</v>
      </c>
      <c r="R651" s="189"/>
      <c r="S651" s="190"/>
      <c r="T651" s="185">
        <f>SUM(R651:S651)</f>
        <v>0</v>
      </c>
      <c r="U651" s="190"/>
      <c r="V651" s="190"/>
      <c r="W651" s="185">
        <f>SUM(U651:V651)</f>
        <v>0</v>
      </c>
      <c r="X651" s="263"/>
      <c r="Y651" s="263"/>
      <c r="Z651" s="263"/>
      <c r="AA651" s="263"/>
      <c r="AB651" s="263"/>
      <c r="AC651" s="263"/>
      <c r="AD651" s="263"/>
      <c r="AE651" s="263"/>
      <c r="AF651" s="263"/>
      <c r="AG651" s="263"/>
      <c r="AH651" s="263"/>
      <c r="AI651" s="263"/>
      <c r="AJ651" s="263"/>
      <c r="AK651" s="263"/>
      <c r="AL651" s="263"/>
      <c r="AM651" s="263"/>
      <c r="AN651" s="263"/>
      <c r="AO651" s="263"/>
      <c r="AP651" s="263"/>
      <c r="AQ651" s="263"/>
      <c r="AR651" s="263"/>
      <c r="AS651" s="263"/>
      <c r="AT651" s="263"/>
      <c r="AU651" s="263"/>
      <c r="AV651" s="263"/>
      <c r="AW651" s="263"/>
      <c r="AX651" s="263"/>
      <c r="AY651" s="263"/>
      <c r="AZ651" s="263"/>
      <c r="BA651" s="263"/>
      <c r="BB651" s="263"/>
      <c r="BC651" s="263"/>
      <c r="BD651" s="263"/>
      <c r="BE651" s="263"/>
      <c r="BF651" s="263"/>
      <c r="BG651" s="263"/>
      <c r="BH651" s="263"/>
      <c r="BI651" s="263"/>
      <c r="BJ651" s="263"/>
      <c r="BK651" s="263"/>
      <c r="BL651" s="263"/>
      <c r="BM651" s="263"/>
      <c r="BN651" s="263"/>
      <c r="BO651" s="263"/>
      <c r="BP651" s="263"/>
      <c r="BQ651" s="263"/>
      <c r="BR651" s="263"/>
      <c r="BS651" s="263"/>
      <c r="BT651" s="263"/>
      <c r="BU651" s="263"/>
      <c r="BV651" s="263"/>
      <c r="BW651" s="263"/>
      <c r="BX651" s="263"/>
      <c r="BY651" s="263"/>
      <c r="BZ651" s="263"/>
      <c r="CA651" s="263"/>
      <c r="CB651" s="263"/>
      <c r="CC651" s="263"/>
      <c r="CD651" s="263"/>
      <c r="CE651" s="263"/>
      <c r="CF651" s="263"/>
      <c r="CG651" s="263"/>
      <c r="CH651" s="263"/>
      <c r="CI651" s="263"/>
      <c r="CJ651" s="263"/>
      <c r="CK651" s="263"/>
      <c r="CL651" s="263"/>
      <c r="CM651" s="263"/>
      <c r="CN651" s="263"/>
      <c r="CO651" s="263"/>
      <c r="CP651" s="263"/>
      <c r="CQ651" s="263"/>
      <c r="CR651" s="263"/>
      <c r="CS651" s="263"/>
      <c r="CT651" s="263"/>
      <c r="CU651" s="263"/>
      <c r="CV651" s="263"/>
      <c r="CW651" s="263"/>
      <c r="CX651" s="263"/>
    </row>
    <row r="652" spans="1:102" ht="18">
      <c r="A652" s="17">
        <v>6</v>
      </c>
      <c r="B652" s="7" t="s">
        <v>1420</v>
      </c>
      <c r="C652" s="9"/>
      <c r="D652" s="8"/>
      <c r="E652" s="9"/>
      <c r="F652" s="6"/>
      <c r="G652" s="6"/>
      <c r="H652" s="3"/>
      <c r="I652" s="10"/>
      <c r="J652" s="10"/>
      <c r="L652" s="10"/>
      <c r="M652" s="10"/>
      <c r="O652" s="10"/>
      <c r="P652" s="10"/>
      <c r="Q652" s="18"/>
      <c r="R652" s="10"/>
      <c r="S652" s="105"/>
      <c r="T652" s="107"/>
      <c r="U652" s="105"/>
      <c r="V652" s="105"/>
      <c r="W652" s="107"/>
    </row>
    <row r="653" spans="1:102" ht="18">
      <c r="A653" s="13">
        <v>1</v>
      </c>
      <c r="B653" s="5" t="s">
        <v>1421</v>
      </c>
      <c r="C653" s="9"/>
      <c r="D653" s="8"/>
      <c r="E653" s="9"/>
      <c r="F653" s="6"/>
      <c r="G653" s="6"/>
      <c r="H653" s="3"/>
      <c r="I653" s="10">
        <v>1900</v>
      </c>
      <c r="J653" s="10"/>
      <c r="K653" s="213">
        <f>SUM(I653:J653)</f>
        <v>1900</v>
      </c>
      <c r="L653" s="10">
        <v>1800.01</v>
      </c>
      <c r="M653" s="10"/>
      <c r="N653" s="18">
        <f>SUM(L653:M653)</f>
        <v>1800.01</v>
      </c>
      <c r="O653" s="10"/>
      <c r="P653" s="10"/>
      <c r="Q653" s="18">
        <f>SUM(O653:P653)</f>
        <v>0</v>
      </c>
      <c r="R653" s="10"/>
      <c r="S653" s="105"/>
      <c r="T653" s="107">
        <f>SUM(R653:S653)</f>
        <v>0</v>
      </c>
      <c r="U653" s="105"/>
      <c r="V653" s="105"/>
      <c r="W653" s="107">
        <f>SUM(U653:V653)</f>
        <v>0</v>
      </c>
    </row>
    <row r="654" spans="1:102" ht="18">
      <c r="A654" s="13">
        <v>2</v>
      </c>
      <c r="B654" s="5" t="s">
        <v>1422</v>
      </c>
      <c r="C654" s="9"/>
      <c r="D654" s="8"/>
      <c r="E654" s="9"/>
      <c r="F654" s="6"/>
      <c r="G654" s="6"/>
      <c r="H654" s="3"/>
      <c r="I654" s="10">
        <v>0.01</v>
      </c>
      <c r="J654" s="10"/>
      <c r="K654" s="213">
        <f>SUM(I654:J654)</f>
        <v>0.01</v>
      </c>
      <c r="L654" s="10">
        <v>0.01</v>
      </c>
      <c r="M654" s="10"/>
      <c r="N654" s="18">
        <f>SUM(L654:M654)</f>
        <v>0.01</v>
      </c>
      <c r="O654" s="10"/>
      <c r="P654" s="10"/>
      <c r="Q654" s="18">
        <f>SUM(O654:P654)</f>
        <v>0</v>
      </c>
      <c r="R654" s="10"/>
      <c r="S654" s="105"/>
      <c r="T654" s="107">
        <f>SUM(R654:S654)</f>
        <v>0</v>
      </c>
      <c r="U654" s="105"/>
      <c r="V654" s="105"/>
      <c r="W654" s="107">
        <f>SUM(U654:V654)</f>
        <v>0</v>
      </c>
    </row>
    <row r="655" spans="1:102" s="191" customFormat="1" ht="18">
      <c r="A655" s="187"/>
      <c r="B655" s="181" t="s">
        <v>67</v>
      </c>
      <c r="C655" s="182"/>
      <c r="D655" s="188"/>
      <c r="E655" s="182"/>
      <c r="F655" s="183"/>
      <c r="G655" s="183"/>
      <c r="H655" s="194"/>
      <c r="I655" s="184">
        <f>SUM(I653:I654)</f>
        <v>1900.01</v>
      </c>
      <c r="J655" s="189"/>
      <c r="K655" s="212">
        <f>SUM(I655:J655)</f>
        <v>1900.01</v>
      </c>
      <c r="L655" s="189">
        <f>SUM(L653:L654)</f>
        <v>1800.02</v>
      </c>
      <c r="M655" s="189"/>
      <c r="N655" s="184">
        <f>SUM(L655:M655)</f>
        <v>1800.02</v>
      </c>
      <c r="O655" s="189"/>
      <c r="P655" s="189"/>
      <c r="Q655" s="184">
        <f>SUM(O655:P655)</f>
        <v>0</v>
      </c>
      <c r="R655" s="189"/>
      <c r="S655" s="190"/>
      <c r="T655" s="185">
        <f>SUM(R655:S655)</f>
        <v>0</v>
      </c>
      <c r="U655" s="190"/>
      <c r="V655" s="190"/>
      <c r="W655" s="185">
        <f>SUM(U655:V655)</f>
        <v>0</v>
      </c>
      <c r="X655" s="263"/>
      <c r="Y655" s="263"/>
      <c r="Z655" s="263"/>
      <c r="AA655" s="263"/>
      <c r="AB655" s="263"/>
      <c r="AC655" s="263"/>
      <c r="AD655" s="263"/>
      <c r="AE655" s="263"/>
      <c r="AF655" s="263"/>
      <c r="AG655" s="263"/>
      <c r="AH655" s="263"/>
      <c r="AI655" s="263"/>
      <c r="AJ655" s="263"/>
      <c r="AK655" s="263"/>
      <c r="AL655" s="263"/>
      <c r="AM655" s="263"/>
      <c r="AN655" s="263"/>
      <c r="AO655" s="263"/>
      <c r="AP655" s="263"/>
      <c r="AQ655" s="263"/>
      <c r="AR655" s="263"/>
      <c r="AS655" s="263"/>
      <c r="AT655" s="263"/>
      <c r="AU655" s="263"/>
      <c r="AV655" s="263"/>
      <c r="AW655" s="263"/>
      <c r="AX655" s="263"/>
      <c r="AY655" s="263"/>
      <c r="AZ655" s="263"/>
      <c r="BA655" s="263"/>
      <c r="BB655" s="263"/>
      <c r="BC655" s="263"/>
      <c r="BD655" s="263"/>
      <c r="BE655" s="263"/>
      <c r="BF655" s="263"/>
      <c r="BG655" s="263"/>
      <c r="BH655" s="263"/>
      <c r="BI655" s="263"/>
      <c r="BJ655" s="263"/>
      <c r="BK655" s="263"/>
      <c r="BL655" s="263"/>
      <c r="BM655" s="263"/>
      <c r="BN655" s="263"/>
      <c r="BO655" s="263"/>
      <c r="BP655" s="263"/>
      <c r="BQ655" s="263"/>
      <c r="BR655" s="263"/>
      <c r="BS655" s="263"/>
      <c r="BT655" s="263"/>
      <c r="BU655" s="263"/>
      <c r="BV655" s="263"/>
      <c r="BW655" s="263"/>
      <c r="BX655" s="263"/>
      <c r="BY655" s="263"/>
      <c r="BZ655" s="263"/>
      <c r="CA655" s="263"/>
      <c r="CB655" s="263"/>
      <c r="CC655" s="263"/>
      <c r="CD655" s="263"/>
      <c r="CE655" s="263"/>
      <c r="CF655" s="263"/>
      <c r="CG655" s="263"/>
      <c r="CH655" s="263"/>
      <c r="CI655" s="263"/>
      <c r="CJ655" s="263"/>
      <c r="CK655" s="263"/>
      <c r="CL655" s="263"/>
      <c r="CM655" s="263"/>
      <c r="CN655" s="263"/>
      <c r="CO655" s="263"/>
      <c r="CP655" s="263"/>
      <c r="CQ655" s="263"/>
      <c r="CR655" s="263"/>
      <c r="CS655" s="263"/>
      <c r="CT655" s="263"/>
      <c r="CU655" s="263"/>
      <c r="CV655" s="263"/>
      <c r="CW655" s="263"/>
      <c r="CX655" s="263"/>
    </row>
    <row r="656" spans="1:102" s="24" customFormat="1" ht="18">
      <c r="A656" s="17">
        <v>7</v>
      </c>
      <c r="B656" s="7" t="s">
        <v>609</v>
      </c>
      <c r="C656" s="9"/>
      <c r="D656" s="9"/>
      <c r="E656" s="9"/>
      <c r="F656" s="6"/>
      <c r="G656" s="6"/>
      <c r="H656" s="3"/>
      <c r="I656" s="18"/>
      <c r="J656" s="18"/>
      <c r="K656" s="213"/>
      <c r="L656" s="18"/>
      <c r="M656" s="18"/>
      <c r="N656" s="18"/>
      <c r="O656" s="18"/>
      <c r="P656" s="18"/>
      <c r="Q656" s="18"/>
      <c r="R656" s="18"/>
      <c r="S656" s="107"/>
      <c r="T656" s="107"/>
      <c r="U656" s="107"/>
      <c r="V656" s="107"/>
      <c r="W656" s="107"/>
      <c r="X656" s="258"/>
      <c r="Y656" s="258"/>
      <c r="Z656" s="258"/>
      <c r="AA656" s="258"/>
      <c r="AB656" s="258"/>
      <c r="AC656" s="258"/>
      <c r="AD656" s="258"/>
      <c r="AE656" s="258"/>
      <c r="AF656" s="258"/>
      <c r="AG656" s="258"/>
      <c r="AH656" s="258"/>
      <c r="AI656" s="258"/>
      <c r="AJ656" s="258"/>
      <c r="AK656" s="258"/>
      <c r="AL656" s="258"/>
      <c r="AM656" s="258"/>
      <c r="AN656" s="258"/>
      <c r="AO656" s="258"/>
      <c r="AP656" s="258"/>
      <c r="AQ656" s="258"/>
      <c r="AR656" s="258"/>
      <c r="AS656" s="258"/>
      <c r="AT656" s="258"/>
      <c r="AU656" s="258"/>
      <c r="AV656" s="258"/>
      <c r="AW656" s="258"/>
      <c r="AX656" s="258"/>
      <c r="AY656" s="258"/>
      <c r="AZ656" s="258"/>
      <c r="BA656" s="258"/>
      <c r="BB656" s="258"/>
      <c r="BC656" s="258"/>
      <c r="BD656" s="258"/>
      <c r="BE656" s="258"/>
      <c r="BF656" s="258"/>
      <c r="BG656" s="258"/>
      <c r="BH656" s="258"/>
      <c r="BI656" s="258"/>
      <c r="BJ656" s="258"/>
      <c r="BK656" s="258"/>
      <c r="BL656" s="258"/>
      <c r="BM656" s="258"/>
      <c r="BN656" s="258"/>
      <c r="BO656" s="258"/>
      <c r="BP656" s="258"/>
      <c r="BQ656" s="258"/>
      <c r="BR656" s="258"/>
      <c r="BS656" s="258"/>
      <c r="BT656" s="258"/>
      <c r="BU656" s="258"/>
      <c r="BV656" s="258"/>
      <c r="BW656" s="258"/>
      <c r="BX656" s="258"/>
      <c r="BY656" s="258"/>
      <c r="BZ656" s="258"/>
      <c r="CA656" s="258"/>
      <c r="CB656" s="258"/>
      <c r="CC656" s="258"/>
      <c r="CD656" s="258"/>
      <c r="CE656" s="258"/>
      <c r="CF656" s="258"/>
      <c r="CG656" s="258"/>
      <c r="CH656" s="258"/>
      <c r="CI656" s="258"/>
      <c r="CJ656" s="258"/>
      <c r="CK656" s="258"/>
      <c r="CL656" s="258"/>
      <c r="CM656" s="258"/>
      <c r="CN656" s="258"/>
      <c r="CO656" s="258"/>
      <c r="CP656" s="258"/>
      <c r="CQ656" s="258"/>
      <c r="CR656" s="258"/>
      <c r="CS656" s="258"/>
      <c r="CT656" s="258"/>
      <c r="CU656" s="258"/>
      <c r="CV656" s="258"/>
      <c r="CW656" s="258"/>
      <c r="CX656" s="258"/>
    </row>
    <row r="657" spans="1:102" ht="18">
      <c r="A657" s="13">
        <v>1</v>
      </c>
      <c r="B657" s="5" t="s">
        <v>610</v>
      </c>
      <c r="C657" s="8">
        <v>100</v>
      </c>
      <c r="D657" s="8"/>
      <c r="E657" s="9">
        <f>SUM(C657:D657)</f>
        <v>100</v>
      </c>
      <c r="F657" s="2">
        <v>410</v>
      </c>
      <c r="G657" s="2">
        <v>0</v>
      </c>
      <c r="H657" s="3">
        <f>SUM(F657:G657)</f>
        <v>410</v>
      </c>
      <c r="I657" s="10">
        <v>350</v>
      </c>
      <c r="J657" s="10"/>
      <c r="K657" s="213">
        <f>SUM(I657:J657)</f>
        <v>350</v>
      </c>
      <c r="L657" s="10">
        <v>460</v>
      </c>
      <c r="M657" s="10"/>
      <c r="N657" s="18">
        <f>SUM(L657:M657)</f>
        <v>460</v>
      </c>
      <c r="O657" s="10"/>
      <c r="P657" s="10"/>
      <c r="Q657" s="18">
        <f>SUM(O657:P657)</f>
        <v>0</v>
      </c>
      <c r="R657" s="10"/>
      <c r="S657" s="105"/>
      <c r="T657" s="107">
        <f>SUM(R657:S657)</f>
        <v>0</v>
      </c>
      <c r="U657" s="105"/>
      <c r="V657" s="105"/>
      <c r="W657" s="107">
        <f>SUM(U657:V657)</f>
        <v>0</v>
      </c>
    </row>
    <row r="658" spans="1:102" ht="18">
      <c r="A658" s="13">
        <v>2</v>
      </c>
      <c r="B658" s="5" t="s">
        <v>1422</v>
      </c>
      <c r="C658" s="8"/>
      <c r="D658" s="8"/>
      <c r="E658" s="9"/>
      <c r="F658" s="2"/>
      <c r="G658" s="2"/>
      <c r="H658" s="3"/>
      <c r="I658" s="10">
        <v>61.39</v>
      </c>
      <c r="J658" s="10"/>
      <c r="K658" s="213">
        <f>SUM(I658:J658)</f>
        <v>61.39</v>
      </c>
      <c r="L658" s="10">
        <v>210</v>
      </c>
      <c r="M658" s="10"/>
      <c r="N658" s="18">
        <f>SUM(L658:M658)</f>
        <v>210</v>
      </c>
      <c r="O658" s="10"/>
      <c r="P658" s="10"/>
      <c r="Q658" s="18">
        <f>SUM(O658:P658)</f>
        <v>0</v>
      </c>
      <c r="R658" s="10"/>
      <c r="S658" s="105"/>
      <c r="T658" s="107">
        <f>SUM(R658:S658)</f>
        <v>0</v>
      </c>
      <c r="U658" s="105"/>
      <c r="V658" s="105"/>
      <c r="W658" s="107">
        <f>SUM(U658:V658)</f>
        <v>0</v>
      </c>
    </row>
    <row r="659" spans="1:102" s="186" customFormat="1" ht="18">
      <c r="A659" s="187"/>
      <c r="B659" s="181" t="s">
        <v>67</v>
      </c>
      <c r="C659" s="182">
        <f>SUM(C657)</f>
        <v>100</v>
      </c>
      <c r="D659" s="188"/>
      <c r="E659" s="182">
        <f>SUM(C659:D659)</f>
        <v>100</v>
      </c>
      <c r="F659" s="183">
        <f>SUM(F657)</f>
        <v>410</v>
      </c>
      <c r="G659" s="183">
        <f>SUM(G657)</f>
        <v>0</v>
      </c>
      <c r="H659" s="194">
        <f>SUM(H657)</f>
        <v>410</v>
      </c>
      <c r="I659" s="184">
        <f>SUM(I657:I658)</f>
        <v>411.39</v>
      </c>
      <c r="J659" s="184"/>
      <c r="K659" s="212">
        <f>SUM(I659:J659)</f>
        <v>411.39</v>
      </c>
      <c r="L659" s="184">
        <f>SUM(L657:L658)</f>
        <v>670</v>
      </c>
      <c r="M659" s="184"/>
      <c r="N659" s="184">
        <f>SUM(L659:M659)</f>
        <v>670</v>
      </c>
      <c r="O659" s="184"/>
      <c r="P659" s="184"/>
      <c r="Q659" s="184">
        <f>SUM(O659:P659)</f>
        <v>0</v>
      </c>
      <c r="R659" s="184"/>
      <c r="S659" s="185"/>
      <c r="T659" s="185">
        <f>SUM(R659:S659)</f>
        <v>0</v>
      </c>
      <c r="U659" s="185"/>
      <c r="V659" s="185"/>
      <c r="W659" s="185">
        <f>SUM(U659:V659)</f>
        <v>0</v>
      </c>
      <c r="X659" s="264"/>
      <c r="Y659" s="264"/>
      <c r="Z659" s="264"/>
      <c r="AA659" s="264"/>
      <c r="AB659" s="264"/>
      <c r="AC659" s="264"/>
      <c r="AD659" s="264"/>
      <c r="AE659" s="264"/>
      <c r="AF659" s="264"/>
      <c r="AG659" s="264"/>
      <c r="AH659" s="264"/>
      <c r="AI659" s="264"/>
      <c r="AJ659" s="264"/>
      <c r="AK659" s="264"/>
      <c r="AL659" s="264"/>
      <c r="AM659" s="264"/>
      <c r="AN659" s="264"/>
      <c r="AO659" s="264"/>
      <c r="AP659" s="264"/>
      <c r="AQ659" s="264"/>
      <c r="AR659" s="264"/>
      <c r="AS659" s="264"/>
      <c r="AT659" s="264"/>
      <c r="AU659" s="264"/>
      <c r="AV659" s="264"/>
      <c r="AW659" s="264"/>
      <c r="AX659" s="264"/>
      <c r="AY659" s="264"/>
      <c r="AZ659" s="264"/>
      <c r="BA659" s="264"/>
      <c r="BB659" s="264"/>
      <c r="BC659" s="264"/>
      <c r="BD659" s="264"/>
      <c r="BE659" s="264"/>
      <c r="BF659" s="264"/>
      <c r="BG659" s="264"/>
      <c r="BH659" s="264"/>
      <c r="BI659" s="264"/>
      <c r="BJ659" s="264"/>
      <c r="BK659" s="264"/>
      <c r="BL659" s="264"/>
      <c r="BM659" s="264"/>
      <c r="BN659" s="264"/>
      <c r="BO659" s="264"/>
      <c r="BP659" s="264"/>
      <c r="BQ659" s="264"/>
      <c r="BR659" s="264"/>
      <c r="BS659" s="264"/>
      <c r="BT659" s="264"/>
      <c r="BU659" s="264"/>
      <c r="BV659" s="264"/>
      <c r="BW659" s="264"/>
      <c r="BX659" s="264"/>
      <c r="BY659" s="264"/>
      <c r="BZ659" s="264"/>
      <c r="CA659" s="264"/>
      <c r="CB659" s="264"/>
      <c r="CC659" s="264"/>
      <c r="CD659" s="264"/>
      <c r="CE659" s="264"/>
      <c r="CF659" s="264"/>
      <c r="CG659" s="264"/>
      <c r="CH659" s="264"/>
      <c r="CI659" s="264"/>
      <c r="CJ659" s="264"/>
      <c r="CK659" s="264"/>
      <c r="CL659" s="264"/>
      <c r="CM659" s="264"/>
      <c r="CN659" s="264"/>
      <c r="CO659" s="264"/>
      <c r="CP659" s="264"/>
      <c r="CQ659" s="264"/>
      <c r="CR659" s="264"/>
      <c r="CS659" s="264"/>
      <c r="CT659" s="264"/>
      <c r="CU659" s="264"/>
      <c r="CV659" s="264"/>
      <c r="CW659" s="264"/>
      <c r="CX659" s="264"/>
    </row>
    <row r="660" spans="1:102" s="24" customFormat="1" ht="18">
      <c r="A660" s="17">
        <v>8</v>
      </c>
      <c r="B660" s="7" t="s">
        <v>611</v>
      </c>
      <c r="C660" s="9"/>
      <c r="D660" s="9"/>
      <c r="E660" s="9"/>
      <c r="F660" s="6"/>
      <c r="G660" s="6"/>
      <c r="H660" s="3"/>
      <c r="I660" s="18"/>
      <c r="J660" s="18"/>
      <c r="K660" s="213"/>
      <c r="L660" s="18"/>
      <c r="M660" s="18"/>
      <c r="N660" s="18"/>
      <c r="O660" s="18"/>
      <c r="P660" s="18"/>
      <c r="Q660" s="18"/>
      <c r="R660" s="18"/>
      <c r="S660" s="107"/>
      <c r="T660" s="107"/>
      <c r="U660" s="107"/>
      <c r="V660" s="107"/>
      <c r="W660" s="107"/>
      <c r="X660" s="258"/>
      <c r="Y660" s="258"/>
      <c r="Z660" s="258"/>
      <c r="AA660" s="258"/>
      <c r="AB660" s="258"/>
      <c r="AC660" s="258"/>
      <c r="AD660" s="258"/>
      <c r="AE660" s="258"/>
      <c r="AF660" s="258"/>
      <c r="AG660" s="258"/>
      <c r="AH660" s="258"/>
      <c r="AI660" s="258"/>
      <c r="AJ660" s="258"/>
      <c r="AK660" s="258"/>
      <c r="AL660" s="258"/>
      <c r="AM660" s="258"/>
      <c r="AN660" s="258"/>
      <c r="AO660" s="258"/>
      <c r="AP660" s="258"/>
      <c r="AQ660" s="258"/>
      <c r="AR660" s="258"/>
      <c r="AS660" s="258"/>
      <c r="AT660" s="258"/>
      <c r="AU660" s="258"/>
      <c r="AV660" s="258"/>
      <c r="AW660" s="258"/>
      <c r="AX660" s="258"/>
      <c r="AY660" s="258"/>
      <c r="AZ660" s="258"/>
      <c r="BA660" s="258"/>
      <c r="BB660" s="258"/>
      <c r="BC660" s="258"/>
      <c r="BD660" s="258"/>
      <c r="BE660" s="258"/>
      <c r="BF660" s="258"/>
      <c r="BG660" s="258"/>
      <c r="BH660" s="258"/>
      <c r="BI660" s="258"/>
      <c r="BJ660" s="258"/>
      <c r="BK660" s="258"/>
      <c r="BL660" s="258"/>
      <c r="BM660" s="258"/>
      <c r="BN660" s="258"/>
      <c r="BO660" s="258"/>
      <c r="BP660" s="258"/>
      <c r="BQ660" s="258"/>
      <c r="BR660" s="258"/>
      <c r="BS660" s="258"/>
      <c r="BT660" s="258"/>
      <c r="BU660" s="258"/>
      <c r="BV660" s="258"/>
      <c r="BW660" s="258"/>
      <c r="BX660" s="258"/>
      <c r="BY660" s="258"/>
      <c r="BZ660" s="258"/>
      <c r="CA660" s="258"/>
      <c r="CB660" s="258"/>
      <c r="CC660" s="258"/>
      <c r="CD660" s="258"/>
      <c r="CE660" s="258"/>
      <c r="CF660" s="258"/>
      <c r="CG660" s="258"/>
      <c r="CH660" s="258"/>
      <c r="CI660" s="258"/>
      <c r="CJ660" s="258"/>
      <c r="CK660" s="258"/>
      <c r="CL660" s="258"/>
      <c r="CM660" s="258"/>
      <c r="CN660" s="258"/>
      <c r="CO660" s="258"/>
      <c r="CP660" s="258"/>
      <c r="CQ660" s="258"/>
      <c r="CR660" s="258"/>
      <c r="CS660" s="258"/>
      <c r="CT660" s="258"/>
      <c r="CU660" s="258"/>
      <c r="CV660" s="258"/>
      <c r="CW660" s="258"/>
      <c r="CX660" s="258"/>
    </row>
    <row r="661" spans="1:102" ht="18">
      <c r="A661" s="13">
        <v>1</v>
      </c>
      <c r="B661" s="5" t="s">
        <v>612</v>
      </c>
      <c r="C661" s="8">
        <v>100</v>
      </c>
      <c r="D661" s="8"/>
      <c r="E661" s="9">
        <f>SUM(C661:D661)</f>
        <v>100</v>
      </c>
      <c r="F661" s="2">
        <v>100</v>
      </c>
      <c r="G661" s="2">
        <v>0</v>
      </c>
      <c r="H661" s="3">
        <f>SUM(F661:G661)</f>
        <v>100</v>
      </c>
      <c r="I661" s="10">
        <v>35</v>
      </c>
      <c r="J661" s="10"/>
      <c r="K661" s="213">
        <f>SUM(I661:J661)</f>
        <v>35</v>
      </c>
      <c r="L661" s="10">
        <v>40.01</v>
      </c>
      <c r="M661" s="10"/>
      <c r="N661" s="18">
        <f>SUM(L661:M661)</f>
        <v>40.01</v>
      </c>
      <c r="O661" s="10"/>
      <c r="P661" s="10"/>
      <c r="Q661" s="18">
        <f>SUM(O661:P661)</f>
        <v>0</v>
      </c>
      <c r="R661" s="10"/>
      <c r="S661" s="105"/>
      <c r="T661" s="107">
        <f>SUM(R661:S661)</f>
        <v>0</v>
      </c>
      <c r="U661" s="105"/>
      <c r="V661" s="105"/>
      <c r="W661" s="107">
        <f>SUM(U661:V661)</f>
        <v>0</v>
      </c>
    </row>
    <row r="662" spans="1:102" ht="18">
      <c r="A662" s="13">
        <v>2</v>
      </c>
      <c r="B662" s="5" t="s">
        <v>1422</v>
      </c>
      <c r="C662" s="8"/>
      <c r="D662" s="8"/>
      <c r="E662" s="9"/>
      <c r="F662" s="2"/>
      <c r="G662" s="2"/>
      <c r="H662" s="3"/>
      <c r="I662" s="10">
        <v>0.01</v>
      </c>
      <c r="J662" s="10"/>
      <c r="K662" s="213">
        <f>SUM(I662:J662)</f>
        <v>0.01</v>
      </c>
      <c r="L662" s="10">
        <v>0.01</v>
      </c>
      <c r="M662" s="10"/>
      <c r="N662" s="18">
        <f>SUM(L662:M662)</f>
        <v>0.01</v>
      </c>
      <c r="O662" s="10"/>
      <c r="P662" s="10"/>
      <c r="Q662" s="18">
        <f>SUM(O662:P662)</f>
        <v>0</v>
      </c>
      <c r="R662" s="10"/>
      <c r="S662" s="105"/>
      <c r="T662" s="107">
        <f>SUM(R662:S662)</f>
        <v>0</v>
      </c>
      <c r="U662" s="105"/>
      <c r="V662" s="105"/>
      <c r="W662" s="107">
        <f>SUM(U662:V662)</f>
        <v>0</v>
      </c>
    </row>
    <row r="663" spans="1:102" s="191" customFormat="1" ht="18">
      <c r="A663" s="180"/>
      <c r="B663" s="181" t="s">
        <v>68</v>
      </c>
      <c r="C663" s="182">
        <f>SUM(C661)</f>
        <v>100</v>
      </c>
      <c r="D663" s="188"/>
      <c r="E663" s="182">
        <f>SUM(C663:D663)</f>
        <v>100</v>
      </c>
      <c r="F663" s="183">
        <f>SUM(F661)</f>
        <v>100</v>
      </c>
      <c r="G663" s="183">
        <f>SUM(G661)</f>
        <v>0</v>
      </c>
      <c r="H663" s="194">
        <f>SUM(H661)</f>
        <v>100</v>
      </c>
      <c r="I663" s="184">
        <f>SUM(I661:I662)</f>
        <v>35.01</v>
      </c>
      <c r="J663" s="189"/>
      <c r="K663" s="212">
        <f>SUM(I663:J663)</f>
        <v>35.01</v>
      </c>
      <c r="L663" s="189">
        <f>SUM(L661:L662)</f>
        <v>40.019999999999996</v>
      </c>
      <c r="M663" s="189"/>
      <c r="N663" s="184">
        <f>SUM(L663:M663)</f>
        <v>40.019999999999996</v>
      </c>
      <c r="O663" s="189"/>
      <c r="P663" s="189"/>
      <c r="Q663" s="184">
        <f>SUM(O663:P663)</f>
        <v>0</v>
      </c>
      <c r="R663" s="189"/>
      <c r="S663" s="190"/>
      <c r="T663" s="185">
        <f>SUM(R663:S663)</f>
        <v>0</v>
      </c>
      <c r="U663" s="190"/>
      <c r="V663" s="190"/>
      <c r="W663" s="185">
        <f>SUM(U663:V663)</f>
        <v>0</v>
      </c>
      <c r="X663" s="263"/>
      <c r="Y663" s="263"/>
      <c r="Z663" s="263"/>
      <c r="AA663" s="263"/>
      <c r="AB663" s="263"/>
      <c r="AC663" s="263"/>
      <c r="AD663" s="263"/>
      <c r="AE663" s="263"/>
      <c r="AF663" s="263"/>
      <c r="AG663" s="263"/>
      <c r="AH663" s="263"/>
      <c r="AI663" s="263"/>
      <c r="AJ663" s="263"/>
      <c r="AK663" s="263"/>
      <c r="AL663" s="263"/>
      <c r="AM663" s="263"/>
      <c r="AN663" s="263"/>
      <c r="AO663" s="263"/>
      <c r="AP663" s="263"/>
      <c r="AQ663" s="263"/>
      <c r="AR663" s="263"/>
      <c r="AS663" s="263"/>
      <c r="AT663" s="263"/>
      <c r="AU663" s="263"/>
      <c r="AV663" s="263"/>
      <c r="AW663" s="263"/>
      <c r="AX663" s="263"/>
      <c r="AY663" s="263"/>
      <c r="AZ663" s="263"/>
      <c r="BA663" s="263"/>
      <c r="BB663" s="263"/>
      <c r="BC663" s="263"/>
      <c r="BD663" s="263"/>
      <c r="BE663" s="263"/>
      <c r="BF663" s="263"/>
      <c r="BG663" s="263"/>
      <c r="BH663" s="263"/>
      <c r="BI663" s="263"/>
      <c r="BJ663" s="263"/>
      <c r="BK663" s="263"/>
      <c r="BL663" s="263"/>
      <c r="BM663" s="263"/>
      <c r="BN663" s="263"/>
      <c r="BO663" s="263"/>
      <c r="BP663" s="263"/>
      <c r="BQ663" s="263"/>
      <c r="BR663" s="263"/>
      <c r="BS663" s="263"/>
      <c r="BT663" s="263"/>
      <c r="BU663" s="263"/>
      <c r="BV663" s="263"/>
      <c r="BW663" s="263"/>
      <c r="BX663" s="263"/>
      <c r="BY663" s="263"/>
      <c r="BZ663" s="263"/>
      <c r="CA663" s="263"/>
      <c r="CB663" s="263"/>
      <c r="CC663" s="263"/>
      <c r="CD663" s="263"/>
      <c r="CE663" s="263"/>
      <c r="CF663" s="263"/>
      <c r="CG663" s="263"/>
      <c r="CH663" s="263"/>
      <c r="CI663" s="263"/>
      <c r="CJ663" s="263"/>
      <c r="CK663" s="263"/>
      <c r="CL663" s="263"/>
      <c r="CM663" s="263"/>
      <c r="CN663" s="263"/>
      <c r="CO663" s="263"/>
      <c r="CP663" s="263"/>
      <c r="CQ663" s="263"/>
      <c r="CR663" s="263"/>
      <c r="CS663" s="263"/>
      <c r="CT663" s="263"/>
      <c r="CU663" s="263"/>
      <c r="CV663" s="263"/>
      <c r="CW663" s="263"/>
      <c r="CX663" s="263"/>
    </row>
    <row r="664" spans="1:102" s="24" customFormat="1" ht="18">
      <c r="A664" s="17">
        <v>9</v>
      </c>
      <c r="B664" s="7" t="s">
        <v>613</v>
      </c>
      <c r="C664" s="9"/>
      <c r="D664" s="9"/>
      <c r="E664" s="9"/>
      <c r="F664" s="6"/>
      <c r="G664" s="6"/>
      <c r="H664" s="3"/>
      <c r="I664" s="18"/>
      <c r="J664" s="18"/>
      <c r="K664" s="213"/>
      <c r="L664" s="18"/>
      <c r="M664" s="18"/>
      <c r="N664" s="18"/>
      <c r="O664" s="18"/>
      <c r="P664" s="18"/>
      <c r="Q664" s="18"/>
      <c r="R664" s="18"/>
      <c r="S664" s="107"/>
      <c r="T664" s="107"/>
      <c r="U664" s="107"/>
      <c r="V664" s="107"/>
      <c r="W664" s="107"/>
      <c r="X664" s="258"/>
      <c r="Y664" s="258"/>
      <c r="Z664" s="258"/>
      <c r="AA664" s="258"/>
      <c r="AB664" s="258"/>
      <c r="AC664" s="258"/>
      <c r="AD664" s="258"/>
      <c r="AE664" s="258"/>
      <c r="AF664" s="258"/>
      <c r="AG664" s="258"/>
      <c r="AH664" s="258"/>
      <c r="AI664" s="258"/>
      <c r="AJ664" s="258"/>
      <c r="AK664" s="258"/>
      <c r="AL664" s="258"/>
      <c r="AM664" s="258"/>
      <c r="AN664" s="258"/>
      <c r="AO664" s="258"/>
      <c r="AP664" s="258"/>
      <c r="AQ664" s="258"/>
      <c r="AR664" s="258"/>
      <c r="AS664" s="258"/>
      <c r="AT664" s="258"/>
      <c r="AU664" s="258"/>
      <c r="AV664" s="258"/>
      <c r="AW664" s="258"/>
      <c r="AX664" s="258"/>
      <c r="AY664" s="258"/>
      <c r="AZ664" s="258"/>
      <c r="BA664" s="258"/>
      <c r="BB664" s="258"/>
      <c r="BC664" s="258"/>
      <c r="BD664" s="258"/>
      <c r="BE664" s="258"/>
      <c r="BF664" s="258"/>
      <c r="BG664" s="258"/>
      <c r="BH664" s="258"/>
      <c r="BI664" s="258"/>
      <c r="BJ664" s="258"/>
      <c r="BK664" s="258"/>
      <c r="BL664" s="258"/>
      <c r="BM664" s="258"/>
      <c r="BN664" s="258"/>
      <c r="BO664" s="258"/>
      <c r="BP664" s="258"/>
      <c r="BQ664" s="258"/>
      <c r="BR664" s="258"/>
      <c r="BS664" s="258"/>
      <c r="BT664" s="258"/>
      <c r="BU664" s="258"/>
      <c r="BV664" s="258"/>
      <c r="BW664" s="258"/>
      <c r="BX664" s="258"/>
      <c r="BY664" s="258"/>
      <c r="BZ664" s="258"/>
      <c r="CA664" s="258"/>
      <c r="CB664" s="258"/>
      <c r="CC664" s="258"/>
      <c r="CD664" s="258"/>
      <c r="CE664" s="258"/>
      <c r="CF664" s="258"/>
      <c r="CG664" s="258"/>
      <c r="CH664" s="258"/>
      <c r="CI664" s="258"/>
      <c r="CJ664" s="258"/>
      <c r="CK664" s="258"/>
      <c r="CL664" s="258"/>
      <c r="CM664" s="258"/>
      <c r="CN664" s="258"/>
      <c r="CO664" s="258"/>
      <c r="CP664" s="258"/>
      <c r="CQ664" s="258"/>
      <c r="CR664" s="258"/>
      <c r="CS664" s="258"/>
      <c r="CT664" s="258"/>
      <c r="CU664" s="258"/>
      <c r="CV664" s="258"/>
      <c r="CW664" s="258"/>
      <c r="CX664" s="258"/>
    </row>
    <row r="665" spans="1:102" ht="18">
      <c r="A665" s="13">
        <v>1</v>
      </c>
      <c r="B665" s="5" t="s">
        <v>614</v>
      </c>
      <c r="C665" s="8">
        <v>75</v>
      </c>
      <c r="D665" s="8"/>
      <c r="E665" s="9">
        <f>SUM(C665:D665)</f>
        <v>75</v>
      </c>
      <c r="F665" s="2">
        <v>75.010000000000005</v>
      </c>
      <c r="G665" s="2">
        <v>0</v>
      </c>
      <c r="H665" s="3">
        <f>SUM(F665:G665)</f>
        <v>75.010000000000005</v>
      </c>
      <c r="I665" s="10">
        <v>150</v>
      </c>
      <c r="J665" s="10"/>
      <c r="K665" s="213">
        <f>SUM(I665:J665)</f>
        <v>150</v>
      </c>
      <c r="L665" s="10">
        <v>180.01</v>
      </c>
      <c r="M665" s="10"/>
      <c r="N665" s="18">
        <f>SUM(L665:M665)</f>
        <v>180.01</v>
      </c>
      <c r="O665" s="10"/>
      <c r="P665" s="10"/>
      <c r="Q665" s="18">
        <f>SUM(O665:P665)</f>
        <v>0</v>
      </c>
      <c r="R665" s="10"/>
      <c r="S665" s="105"/>
      <c r="T665" s="107">
        <f>SUM(R665:S665)</f>
        <v>0</v>
      </c>
      <c r="U665" s="105"/>
      <c r="V665" s="105"/>
      <c r="W665" s="107">
        <f>SUM(U665:V665)</f>
        <v>0</v>
      </c>
    </row>
    <row r="666" spans="1:102" ht="18">
      <c r="A666" s="13">
        <v>2</v>
      </c>
      <c r="B666" s="5" t="s">
        <v>1422</v>
      </c>
      <c r="C666" s="8"/>
      <c r="D666" s="8"/>
      <c r="E666" s="9"/>
      <c r="F666" s="2"/>
      <c r="G666" s="2"/>
      <c r="H666" s="3"/>
      <c r="I666" s="10">
        <v>68</v>
      </c>
      <c r="J666" s="10"/>
      <c r="K666" s="213">
        <f>SUM(I666:J666)</f>
        <v>68</v>
      </c>
      <c r="L666" s="10">
        <v>220</v>
      </c>
      <c r="M666" s="10"/>
      <c r="N666" s="18">
        <f>SUM(L666:M666)</f>
        <v>220</v>
      </c>
      <c r="O666" s="10"/>
      <c r="P666" s="10"/>
      <c r="Q666" s="18">
        <f>SUM(O666:P666)</f>
        <v>0</v>
      </c>
      <c r="R666" s="10"/>
      <c r="S666" s="105"/>
      <c r="T666" s="107">
        <f>SUM(R666:S666)</f>
        <v>0</v>
      </c>
      <c r="U666" s="105"/>
      <c r="V666" s="105"/>
      <c r="W666" s="107">
        <f>SUM(U666:V666)</f>
        <v>0</v>
      </c>
    </row>
    <row r="667" spans="1:102" s="186" customFormat="1" ht="18">
      <c r="A667" s="187"/>
      <c r="B667" s="181" t="s">
        <v>69</v>
      </c>
      <c r="C667" s="182">
        <f>SUM(C665)</f>
        <v>75</v>
      </c>
      <c r="D667" s="188"/>
      <c r="E667" s="182">
        <f>SUM(C667:D667)</f>
        <v>75</v>
      </c>
      <c r="F667" s="183">
        <f>SUM(F665)</f>
        <v>75.010000000000005</v>
      </c>
      <c r="G667" s="183">
        <f>SUM(G665)</f>
        <v>0</v>
      </c>
      <c r="H667" s="194">
        <f>SUM(H665)</f>
        <v>75.010000000000005</v>
      </c>
      <c r="I667" s="184">
        <f>SUM(I665:I666)</f>
        <v>218</v>
      </c>
      <c r="J667" s="184"/>
      <c r="K667" s="212">
        <f>SUM(I667:J667)</f>
        <v>218</v>
      </c>
      <c r="L667" s="184">
        <f>SUM(L665:L666)</f>
        <v>400.01</v>
      </c>
      <c r="M667" s="184"/>
      <c r="N667" s="184">
        <f>SUM(L667:M667)</f>
        <v>400.01</v>
      </c>
      <c r="O667" s="184"/>
      <c r="P667" s="184"/>
      <c r="Q667" s="184">
        <f>SUM(O667:P667)</f>
        <v>0</v>
      </c>
      <c r="R667" s="184"/>
      <c r="S667" s="185"/>
      <c r="T667" s="185">
        <f>SUM(R667:S667)</f>
        <v>0</v>
      </c>
      <c r="U667" s="185"/>
      <c r="V667" s="185"/>
      <c r="W667" s="185">
        <f>SUM(U667:V667)</f>
        <v>0</v>
      </c>
      <c r="X667" s="264"/>
      <c r="Y667" s="264"/>
      <c r="Z667" s="264"/>
      <c r="AA667" s="264"/>
      <c r="AB667" s="264"/>
      <c r="AC667" s="264"/>
      <c r="AD667" s="264"/>
      <c r="AE667" s="264"/>
      <c r="AF667" s="264"/>
      <c r="AG667" s="264"/>
      <c r="AH667" s="264"/>
      <c r="AI667" s="264"/>
      <c r="AJ667" s="264"/>
      <c r="AK667" s="264"/>
      <c r="AL667" s="264"/>
      <c r="AM667" s="264"/>
      <c r="AN667" s="264"/>
      <c r="AO667" s="264"/>
      <c r="AP667" s="264"/>
      <c r="AQ667" s="264"/>
      <c r="AR667" s="264"/>
      <c r="AS667" s="264"/>
      <c r="AT667" s="264"/>
      <c r="AU667" s="264"/>
      <c r="AV667" s="264"/>
      <c r="AW667" s="264"/>
      <c r="AX667" s="264"/>
      <c r="AY667" s="264"/>
      <c r="AZ667" s="264"/>
      <c r="BA667" s="264"/>
      <c r="BB667" s="264"/>
      <c r="BC667" s="264"/>
      <c r="BD667" s="264"/>
      <c r="BE667" s="264"/>
      <c r="BF667" s="264"/>
      <c r="BG667" s="264"/>
      <c r="BH667" s="264"/>
      <c r="BI667" s="264"/>
      <c r="BJ667" s="264"/>
      <c r="BK667" s="264"/>
      <c r="BL667" s="264"/>
      <c r="BM667" s="264"/>
      <c r="BN667" s="264"/>
      <c r="BO667" s="264"/>
      <c r="BP667" s="264"/>
      <c r="BQ667" s="264"/>
      <c r="BR667" s="264"/>
      <c r="BS667" s="264"/>
      <c r="BT667" s="264"/>
      <c r="BU667" s="264"/>
      <c r="BV667" s="264"/>
      <c r="BW667" s="264"/>
      <c r="BX667" s="264"/>
      <c r="BY667" s="264"/>
      <c r="BZ667" s="264"/>
      <c r="CA667" s="264"/>
      <c r="CB667" s="264"/>
      <c r="CC667" s="264"/>
      <c r="CD667" s="264"/>
      <c r="CE667" s="264"/>
      <c r="CF667" s="264"/>
      <c r="CG667" s="264"/>
      <c r="CH667" s="264"/>
      <c r="CI667" s="264"/>
      <c r="CJ667" s="264"/>
      <c r="CK667" s="264"/>
      <c r="CL667" s="264"/>
      <c r="CM667" s="264"/>
      <c r="CN667" s="264"/>
      <c r="CO667" s="264"/>
      <c r="CP667" s="264"/>
      <c r="CQ667" s="264"/>
      <c r="CR667" s="264"/>
      <c r="CS667" s="264"/>
      <c r="CT667" s="264"/>
      <c r="CU667" s="264"/>
      <c r="CV667" s="264"/>
      <c r="CW667" s="264"/>
      <c r="CX667" s="264"/>
    </row>
    <row r="668" spans="1:102" s="24" customFormat="1" ht="18">
      <c r="A668" s="17">
        <v>10</v>
      </c>
      <c r="B668" s="7" t="s">
        <v>250</v>
      </c>
      <c r="C668" s="9"/>
      <c r="D668" s="9"/>
      <c r="E668" s="9"/>
      <c r="F668" s="6"/>
      <c r="G668" s="6"/>
      <c r="H668" s="3"/>
      <c r="I668" s="18"/>
      <c r="J668" s="18"/>
      <c r="K668" s="213"/>
      <c r="L668" s="18"/>
      <c r="M668" s="18"/>
      <c r="N668" s="18"/>
      <c r="O668" s="18"/>
      <c r="P668" s="18"/>
      <c r="Q668" s="18"/>
      <c r="R668" s="18"/>
      <c r="S668" s="107"/>
      <c r="T668" s="107"/>
      <c r="U668" s="107"/>
      <c r="V668" s="107"/>
      <c r="W668" s="107"/>
      <c r="X668" s="258"/>
      <c r="Y668" s="258"/>
      <c r="Z668" s="258"/>
      <c r="AA668" s="258"/>
      <c r="AB668" s="258"/>
      <c r="AC668" s="258"/>
      <c r="AD668" s="258"/>
      <c r="AE668" s="258"/>
      <c r="AF668" s="258"/>
      <c r="AG668" s="258"/>
      <c r="AH668" s="258"/>
      <c r="AI668" s="258"/>
      <c r="AJ668" s="258"/>
      <c r="AK668" s="258"/>
      <c r="AL668" s="258"/>
      <c r="AM668" s="258"/>
      <c r="AN668" s="258"/>
      <c r="AO668" s="258"/>
      <c r="AP668" s="258"/>
      <c r="AQ668" s="258"/>
      <c r="AR668" s="258"/>
      <c r="AS668" s="258"/>
      <c r="AT668" s="258"/>
      <c r="AU668" s="258"/>
      <c r="AV668" s="258"/>
      <c r="AW668" s="258"/>
      <c r="AX668" s="258"/>
      <c r="AY668" s="258"/>
      <c r="AZ668" s="258"/>
      <c r="BA668" s="258"/>
      <c r="BB668" s="258"/>
      <c r="BC668" s="258"/>
      <c r="BD668" s="258"/>
      <c r="BE668" s="258"/>
      <c r="BF668" s="258"/>
      <c r="BG668" s="258"/>
      <c r="BH668" s="258"/>
      <c r="BI668" s="258"/>
      <c r="BJ668" s="258"/>
      <c r="BK668" s="258"/>
      <c r="BL668" s="258"/>
      <c r="BM668" s="258"/>
      <c r="BN668" s="258"/>
      <c r="BO668" s="258"/>
      <c r="BP668" s="258"/>
      <c r="BQ668" s="258"/>
      <c r="BR668" s="258"/>
      <c r="BS668" s="258"/>
      <c r="BT668" s="258"/>
      <c r="BU668" s="258"/>
      <c r="BV668" s="258"/>
      <c r="BW668" s="258"/>
      <c r="BX668" s="258"/>
      <c r="BY668" s="258"/>
      <c r="BZ668" s="258"/>
      <c r="CA668" s="258"/>
      <c r="CB668" s="258"/>
      <c r="CC668" s="258"/>
      <c r="CD668" s="258"/>
      <c r="CE668" s="258"/>
      <c r="CF668" s="258"/>
      <c r="CG668" s="258"/>
      <c r="CH668" s="258"/>
      <c r="CI668" s="258"/>
      <c r="CJ668" s="258"/>
      <c r="CK668" s="258"/>
      <c r="CL668" s="258"/>
      <c r="CM668" s="258"/>
      <c r="CN668" s="258"/>
      <c r="CO668" s="258"/>
      <c r="CP668" s="258"/>
      <c r="CQ668" s="258"/>
      <c r="CR668" s="258"/>
      <c r="CS668" s="258"/>
      <c r="CT668" s="258"/>
      <c r="CU668" s="258"/>
      <c r="CV668" s="258"/>
      <c r="CW668" s="258"/>
      <c r="CX668" s="258"/>
    </row>
    <row r="669" spans="1:102" ht="18">
      <c r="A669" s="13">
        <v>1</v>
      </c>
      <c r="B669" s="5" t="s">
        <v>615</v>
      </c>
      <c r="C669" s="8">
        <v>276.27</v>
      </c>
      <c r="D669" s="8"/>
      <c r="E669" s="9">
        <f t="shared" ref="E669:E675" si="374">SUM(C669:D669)</f>
        <v>276.27</v>
      </c>
      <c r="F669" s="2">
        <v>301.17</v>
      </c>
      <c r="G669" s="2">
        <v>0</v>
      </c>
      <c r="H669" s="3">
        <f>SUM(F669:G669)</f>
        <v>301.17</v>
      </c>
      <c r="I669" s="10">
        <v>767.11</v>
      </c>
      <c r="J669" s="10"/>
      <c r="K669" s="213">
        <f t="shared" ref="K669:K680" si="375">SUM(I669:J669)</f>
        <v>767.11</v>
      </c>
      <c r="L669" s="10">
        <v>1000</v>
      </c>
      <c r="M669" s="10"/>
      <c r="N669" s="18">
        <f t="shared" ref="N669:N680" si="376">SUM(L669:M669)</f>
        <v>1000</v>
      </c>
      <c r="O669" s="10">
        <v>931.72</v>
      </c>
      <c r="P669" s="10"/>
      <c r="Q669" s="18">
        <f t="shared" ref="Q669:Q680" si="377">SUM(O669:P669)</f>
        <v>931.72</v>
      </c>
      <c r="R669" s="10">
        <v>931.72</v>
      </c>
      <c r="S669" s="105">
        <v>0</v>
      </c>
      <c r="T669" s="107">
        <f t="shared" ref="T669:T679" si="378">SUM(R669:S669)</f>
        <v>931.72</v>
      </c>
      <c r="U669" s="105">
        <v>937.93</v>
      </c>
      <c r="V669" s="105"/>
      <c r="W669" s="107">
        <f t="shared" ref="W669:W679" si="379">SUM(U669:V669)</f>
        <v>937.93</v>
      </c>
    </row>
    <row r="670" spans="1:102" s="24" customFormat="1" ht="18">
      <c r="A670" s="13">
        <v>2</v>
      </c>
      <c r="B670" s="5" t="s">
        <v>616</v>
      </c>
      <c r="C670" s="8"/>
      <c r="D670" s="8">
        <v>9.16</v>
      </c>
      <c r="E670" s="9">
        <f t="shared" si="374"/>
        <v>9.16</v>
      </c>
      <c r="F670" s="2">
        <v>0.01</v>
      </c>
      <c r="G670" s="2">
        <f>SUM(G669)</f>
        <v>0</v>
      </c>
      <c r="H670" s="3">
        <f>SUM(H669)</f>
        <v>301.17</v>
      </c>
      <c r="I670" s="10">
        <v>775</v>
      </c>
      <c r="J670" s="18"/>
      <c r="K670" s="213">
        <f t="shared" si="375"/>
        <v>775</v>
      </c>
      <c r="L670" s="10">
        <v>125</v>
      </c>
      <c r="M670" s="10"/>
      <c r="N670" s="18">
        <f t="shared" si="376"/>
        <v>125</v>
      </c>
      <c r="O670" s="10">
        <v>125</v>
      </c>
      <c r="P670" s="10"/>
      <c r="Q670" s="18">
        <f t="shared" si="377"/>
        <v>125</v>
      </c>
      <c r="R670" s="10">
        <v>125</v>
      </c>
      <c r="S670" s="105">
        <v>0</v>
      </c>
      <c r="T670" s="107">
        <f t="shared" si="378"/>
        <v>125</v>
      </c>
      <c r="U670" s="105">
        <v>0.01</v>
      </c>
      <c r="V670" s="105"/>
      <c r="W670" s="107">
        <f t="shared" si="379"/>
        <v>0.01</v>
      </c>
      <c r="X670" s="258"/>
      <c r="Y670" s="258"/>
      <c r="Z670" s="258"/>
      <c r="AA670" s="258"/>
      <c r="AB670" s="258"/>
      <c r="AC670" s="258"/>
      <c r="AD670" s="258"/>
      <c r="AE670" s="258"/>
      <c r="AF670" s="258"/>
      <c r="AG670" s="258"/>
      <c r="AH670" s="258"/>
      <c r="AI670" s="258"/>
      <c r="AJ670" s="258"/>
      <c r="AK670" s="258"/>
      <c r="AL670" s="258"/>
      <c r="AM670" s="258"/>
      <c r="AN670" s="258"/>
      <c r="AO670" s="258"/>
      <c r="AP670" s="258"/>
      <c r="AQ670" s="258"/>
      <c r="AR670" s="258"/>
      <c r="AS670" s="258"/>
      <c r="AT670" s="258"/>
      <c r="AU670" s="258"/>
      <c r="AV670" s="258"/>
      <c r="AW670" s="258"/>
      <c r="AX670" s="258"/>
      <c r="AY670" s="258"/>
      <c r="AZ670" s="258"/>
      <c r="BA670" s="258"/>
      <c r="BB670" s="258"/>
      <c r="BC670" s="258"/>
      <c r="BD670" s="258"/>
      <c r="BE670" s="258"/>
      <c r="BF670" s="258"/>
      <c r="BG670" s="258"/>
      <c r="BH670" s="258"/>
      <c r="BI670" s="258"/>
      <c r="BJ670" s="258"/>
      <c r="BK670" s="258"/>
      <c r="BL670" s="258"/>
      <c r="BM670" s="258"/>
      <c r="BN670" s="258"/>
      <c r="BO670" s="258"/>
      <c r="BP670" s="258"/>
      <c r="BQ670" s="258"/>
      <c r="BR670" s="258"/>
      <c r="BS670" s="258"/>
      <c r="BT670" s="258"/>
      <c r="BU670" s="258"/>
      <c r="BV670" s="258"/>
      <c r="BW670" s="258"/>
      <c r="BX670" s="258"/>
      <c r="BY670" s="258"/>
      <c r="BZ670" s="258"/>
      <c r="CA670" s="258"/>
      <c r="CB670" s="258"/>
      <c r="CC670" s="258"/>
      <c r="CD670" s="258"/>
      <c r="CE670" s="258"/>
      <c r="CF670" s="258"/>
      <c r="CG670" s="258"/>
      <c r="CH670" s="258"/>
      <c r="CI670" s="258"/>
      <c r="CJ670" s="258"/>
      <c r="CK670" s="258"/>
      <c r="CL670" s="258"/>
      <c r="CM670" s="258"/>
      <c r="CN670" s="258"/>
      <c r="CO670" s="258"/>
      <c r="CP670" s="258"/>
      <c r="CQ670" s="258"/>
      <c r="CR670" s="258"/>
      <c r="CS670" s="258"/>
      <c r="CT670" s="258"/>
      <c r="CU670" s="258"/>
      <c r="CV670" s="258"/>
      <c r="CW670" s="258"/>
      <c r="CX670" s="258"/>
    </row>
    <row r="671" spans="1:102" ht="18">
      <c r="A671" s="13">
        <v>3</v>
      </c>
      <c r="B671" s="5" t="s">
        <v>617</v>
      </c>
      <c r="C671" s="8">
        <v>224.26</v>
      </c>
      <c r="D671" s="8"/>
      <c r="E671" s="9">
        <f t="shared" si="374"/>
        <v>224.26</v>
      </c>
      <c r="F671" s="2">
        <v>0</v>
      </c>
      <c r="G671" s="2">
        <v>30.5</v>
      </c>
      <c r="H671" s="3">
        <f>SUM(F671:G671)</f>
        <v>30.5</v>
      </c>
      <c r="I671" s="10"/>
      <c r="J671" s="10">
        <v>19.39</v>
      </c>
      <c r="K671" s="213">
        <f t="shared" si="375"/>
        <v>19.39</v>
      </c>
      <c r="L671" s="10"/>
      <c r="M671" s="10">
        <v>19.91</v>
      </c>
      <c r="N671" s="18">
        <f t="shared" si="376"/>
        <v>19.91</v>
      </c>
      <c r="O671" s="10">
        <v>0</v>
      </c>
      <c r="P671" s="10">
        <v>7.94</v>
      </c>
      <c r="Q671" s="18">
        <f t="shared" si="377"/>
        <v>7.94</v>
      </c>
      <c r="R671" s="10">
        <v>0</v>
      </c>
      <c r="S671" s="105">
        <v>7.94</v>
      </c>
      <c r="T671" s="107">
        <f t="shared" si="378"/>
        <v>7.94</v>
      </c>
      <c r="U671" s="105"/>
      <c r="V671" s="105">
        <v>9.94</v>
      </c>
      <c r="W671" s="107">
        <f t="shared" si="379"/>
        <v>9.94</v>
      </c>
    </row>
    <row r="672" spans="1:102" ht="18">
      <c r="A672" s="13">
        <v>4</v>
      </c>
      <c r="B672" s="5" t="s">
        <v>618</v>
      </c>
      <c r="C672" s="8">
        <v>400</v>
      </c>
      <c r="D672" s="8"/>
      <c r="E672" s="9">
        <f t="shared" si="374"/>
        <v>400</v>
      </c>
      <c r="F672" s="2">
        <v>336.21</v>
      </c>
      <c r="G672" s="2">
        <v>0</v>
      </c>
      <c r="H672" s="3">
        <f t="shared" ref="H672:H680" si="380">SUM(F672:G672)</f>
        <v>336.21</v>
      </c>
      <c r="I672" s="10">
        <v>443.31</v>
      </c>
      <c r="J672" s="10"/>
      <c r="K672" s="213">
        <f t="shared" si="375"/>
        <v>443.31</v>
      </c>
      <c r="L672" s="10">
        <v>472.61</v>
      </c>
      <c r="M672" s="10"/>
      <c r="N672" s="18">
        <f t="shared" si="376"/>
        <v>472.61</v>
      </c>
      <c r="O672" s="10">
        <v>748.51</v>
      </c>
      <c r="P672" s="10"/>
      <c r="Q672" s="18">
        <f t="shared" si="377"/>
        <v>748.51</v>
      </c>
      <c r="R672" s="10">
        <v>748.51</v>
      </c>
      <c r="S672" s="105">
        <v>0</v>
      </c>
      <c r="T672" s="107">
        <f t="shared" si="378"/>
        <v>748.51</v>
      </c>
      <c r="U672" s="105">
        <v>647.41999999999996</v>
      </c>
      <c r="V672" s="105"/>
      <c r="W672" s="107">
        <f t="shared" si="379"/>
        <v>647.41999999999996</v>
      </c>
    </row>
    <row r="673" spans="1:102" s="24" customFormat="1" ht="36">
      <c r="A673" s="13">
        <v>5</v>
      </c>
      <c r="B673" s="28" t="s">
        <v>619</v>
      </c>
      <c r="C673" s="8">
        <v>25</v>
      </c>
      <c r="D673" s="8"/>
      <c r="E673" s="9">
        <f t="shared" si="374"/>
        <v>25</v>
      </c>
      <c r="F673" s="2">
        <v>0.08</v>
      </c>
      <c r="G673" s="2">
        <v>0</v>
      </c>
      <c r="H673" s="3">
        <f t="shared" si="380"/>
        <v>0.08</v>
      </c>
      <c r="I673" s="10">
        <v>2032.26</v>
      </c>
      <c r="J673" s="18"/>
      <c r="K673" s="213">
        <f t="shared" si="375"/>
        <v>2032.26</v>
      </c>
      <c r="L673" s="10">
        <v>13000</v>
      </c>
      <c r="M673" s="10"/>
      <c r="N673" s="18">
        <f t="shared" si="376"/>
        <v>13000</v>
      </c>
      <c r="O673" s="10">
        <v>12761.81</v>
      </c>
      <c r="P673" s="10"/>
      <c r="Q673" s="18">
        <f t="shared" si="377"/>
        <v>12761.81</v>
      </c>
      <c r="R673" s="10">
        <v>12761.81</v>
      </c>
      <c r="S673" s="105"/>
      <c r="T673" s="107">
        <f t="shared" si="378"/>
        <v>12761.81</v>
      </c>
      <c r="U673" s="105">
        <v>12286.66</v>
      </c>
      <c r="V673" s="105"/>
      <c r="W673" s="107">
        <f t="shared" si="379"/>
        <v>12286.66</v>
      </c>
      <c r="X673" s="258"/>
      <c r="Y673" s="258"/>
      <c r="Z673" s="258"/>
      <c r="AA673" s="258"/>
      <c r="AB673" s="258"/>
      <c r="AC673" s="258"/>
      <c r="AD673" s="258"/>
      <c r="AE673" s="258"/>
      <c r="AF673" s="258"/>
      <c r="AG673" s="258"/>
      <c r="AH673" s="258"/>
      <c r="AI673" s="258"/>
      <c r="AJ673" s="258"/>
      <c r="AK673" s="258"/>
      <c r="AL673" s="258"/>
      <c r="AM673" s="258"/>
      <c r="AN673" s="258"/>
      <c r="AO673" s="258"/>
      <c r="AP673" s="258"/>
      <c r="AQ673" s="258"/>
      <c r="AR673" s="258"/>
      <c r="AS673" s="258"/>
      <c r="AT673" s="258"/>
      <c r="AU673" s="258"/>
      <c r="AV673" s="258"/>
      <c r="AW673" s="258"/>
      <c r="AX673" s="258"/>
      <c r="AY673" s="258"/>
      <c r="AZ673" s="258"/>
      <c r="BA673" s="258"/>
      <c r="BB673" s="258"/>
      <c r="BC673" s="258"/>
      <c r="BD673" s="258"/>
      <c r="BE673" s="258"/>
      <c r="BF673" s="258"/>
      <c r="BG673" s="258"/>
      <c r="BH673" s="258"/>
      <c r="BI673" s="258"/>
      <c r="BJ673" s="258"/>
      <c r="BK673" s="258"/>
      <c r="BL673" s="258"/>
      <c r="BM673" s="258"/>
      <c r="BN673" s="258"/>
      <c r="BO673" s="258"/>
      <c r="BP673" s="258"/>
      <c r="BQ673" s="258"/>
      <c r="BR673" s="258"/>
      <c r="BS673" s="258"/>
      <c r="BT673" s="258"/>
      <c r="BU673" s="258"/>
      <c r="BV673" s="258"/>
      <c r="BW673" s="258"/>
      <c r="BX673" s="258"/>
      <c r="BY673" s="258"/>
      <c r="BZ673" s="258"/>
      <c r="CA673" s="258"/>
      <c r="CB673" s="258"/>
      <c r="CC673" s="258"/>
      <c r="CD673" s="258"/>
      <c r="CE673" s="258"/>
      <c r="CF673" s="258"/>
      <c r="CG673" s="258"/>
      <c r="CH673" s="258"/>
      <c r="CI673" s="258"/>
      <c r="CJ673" s="258"/>
      <c r="CK673" s="258"/>
      <c r="CL673" s="258"/>
      <c r="CM673" s="258"/>
      <c r="CN673" s="258"/>
      <c r="CO673" s="258"/>
      <c r="CP673" s="258"/>
      <c r="CQ673" s="258"/>
      <c r="CR673" s="258"/>
      <c r="CS673" s="258"/>
      <c r="CT673" s="258"/>
      <c r="CU673" s="258"/>
      <c r="CV673" s="258"/>
      <c r="CW673" s="258"/>
      <c r="CX673" s="258"/>
    </row>
    <row r="674" spans="1:102" ht="18">
      <c r="A674" s="13">
        <v>6</v>
      </c>
      <c r="B674" s="5" t="s">
        <v>620</v>
      </c>
      <c r="C674" s="8">
        <v>2559.52</v>
      </c>
      <c r="D674" s="8">
        <v>3843</v>
      </c>
      <c r="E674" s="9">
        <f t="shared" si="374"/>
        <v>6402.52</v>
      </c>
      <c r="F674" s="2">
        <v>200</v>
      </c>
      <c r="G674" s="2">
        <v>0</v>
      </c>
      <c r="H674" s="3">
        <f t="shared" si="380"/>
        <v>200</v>
      </c>
      <c r="I674" s="10">
        <v>500</v>
      </c>
      <c r="J674" s="10"/>
      <c r="K674" s="213">
        <f t="shared" si="375"/>
        <v>500</v>
      </c>
      <c r="L674" s="10">
        <v>4490</v>
      </c>
      <c r="M674" s="10"/>
      <c r="N674" s="18">
        <f t="shared" si="376"/>
        <v>4490</v>
      </c>
      <c r="O674" s="10">
        <v>2500</v>
      </c>
      <c r="P674" s="10"/>
      <c r="Q674" s="18">
        <f t="shared" si="377"/>
        <v>2500</v>
      </c>
      <c r="R674" s="10">
        <v>2500</v>
      </c>
      <c r="S674" s="105"/>
      <c r="T674" s="107">
        <f t="shared" si="378"/>
        <v>2500</v>
      </c>
      <c r="U674" s="105">
        <v>1000</v>
      </c>
      <c r="V674" s="105"/>
      <c r="W674" s="107">
        <f t="shared" si="379"/>
        <v>1000</v>
      </c>
    </row>
    <row r="675" spans="1:102" ht="18">
      <c r="A675" s="13">
        <v>7</v>
      </c>
      <c r="B675" s="5" t="s">
        <v>621</v>
      </c>
      <c r="C675" s="8">
        <v>50</v>
      </c>
      <c r="D675" s="8"/>
      <c r="E675" s="9">
        <f t="shared" si="374"/>
        <v>50</v>
      </c>
      <c r="F675" s="2">
        <v>25</v>
      </c>
      <c r="G675" s="2">
        <v>0</v>
      </c>
      <c r="H675" s="3">
        <f t="shared" si="380"/>
        <v>25</v>
      </c>
      <c r="I675" s="10">
        <v>1650</v>
      </c>
      <c r="J675" s="10"/>
      <c r="K675" s="213">
        <f t="shared" si="375"/>
        <v>1650</v>
      </c>
      <c r="L675" s="10">
        <v>1000</v>
      </c>
      <c r="M675" s="10"/>
      <c r="N675" s="18">
        <f t="shared" si="376"/>
        <v>1000</v>
      </c>
      <c r="O675" s="10">
        <v>1000</v>
      </c>
      <c r="P675" s="10"/>
      <c r="Q675" s="18">
        <f t="shared" si="377"/>
        <v>1000</v>
      </c>
      <c r="R675" s="10">
        <v>1000</v>
      </c>
      <c r="S675" s="105"/>
      <c r="T675" s="107">
        <f t="shared" si="378"/>
        <v>1000</v>
      </c>
      <c r="U675" s="105">
        <v>1000</v>
      </c>
      <c r="V675" s="105"/>
      <c r="W675" s="107">
        <f t="shared" si="379"/>
        <v>1000</v>
      </c>
    </row>
    <row r="676" spans="1:102" ht="18">
      <c r="A676" s="13">
        <v>8</v>
      </c>
      <c r="B676" s="5" t="s">
        <v>1423</v>
      </c>
      <c r="C676" s="8"/>
      <c r="D676" s="8"/>
      <c r="E676" s="9"/>
      <c r="F676" s="2"/>
      <c r="G676" s="2"/>
      <c r="H676" s="3"/>
      <c r="I676" s="10">
        <v>0.01</v>
      </c>
      <c r="J676" s="10"/>
      <c r="K676" s="213">
        <f t="shared" si="375"/>
        <v>0.01</v>
      </c>
      <c r="L676" s="10">
        <v>0.01</v>
      </c>
      <c r="M676" s="10"/>
      <c r="N676" s="18">
        <f t="shared" si="376"/>
        <v>0.01</v>
      </c>
      <c r="O676" s="10">
        <v>0.01</v>
      </c>
      <c r="P676" s="10"/>
      <c r="Q676" s="18">
        <f t="shared" si="377"/>
        <v>0.01</v>
      </c>
      <c r="R676" s="10">
        <v>0.01</v>
      </c>
      <c r="S676" s="105"/>
      <c r="T676" s="107">
        <f t="shared" si="378"/>
        <v>0.01</v>
      </c>
      <c r="U676" s="105">
        <v>0.01</v>
      </c>
      <c r="V676" s="105"/>
      <c r="W676" s="107">
        <f t="shared" si="379"/>
        <v>0.01</v>
      </c>
    </row>
    <row r="677" spans="1:102" s="24" customFormat="1" ht="18">
      <c r="A677" s="13">
        <v>9</v>
      </c>
      <c r="B677" s="5" t="s">
        <v>622</v>
      </c>
      <c r="C677" s="9"/>
      <c r="D677" s="9"/>
      <c r="E677" s="9"/>
      <c r="F677" s="2">
        <v>0.01</v>
      </c>
      <c r="G677" s="2">
        <v>0</v>
      </c>
      <c r="H677" s="3">
        <f t="shared" si="380"/>
        <v>0.01</v>
      </c>
      <c r="I677" s="10">
        <v>0.01</v>
      </c>
      <c r="J677" s="18"/>
      <c r="K677" s="213">
        <f t="shared" si="375"/>
        <v>0.01</v>
      </c>
      <c r="L677" s="10">
        <v>0.01</v>
      </c>
      <c r="M677" s="10"/>
      <c r="N677" s="18">
        <f t="shared" si="376"/>
        <v>0.01</v>
      </c>
      <c r="O677" s="10">
        <v>0.01</v>
      </c>
      <c r="P677" s="10"/>
      <c r="Q677" s="18">
        <f t="shared" si="377"/>
        <v>0.01</v>
      </c>
      <c r="R677" s="10">
        <v>0.01</v>
      </c>
      <c r="S677" s="105"/>
      <c r="T677" s="107">
        <f t="shared" si="378"/>
        <v>0.01</v>
      </c>
      <c r="U677" s="105">
        <v>0.01</v>
      </c>
      <c r="V677" s="105"/>
      <c r="W677" s="107">
        <f t="shared" si="379"/>
        <v>0.01</v>
      </c>
      <c r="X677" s="258"/>
      <c r="Y677" s="258"/>
      <c r="Z677" s="258"/>
      <c r="AA677" s="258"/>
      <c r="AB677" s="258"/>
      <c r="AC677" s="258"/>
      <c r="AD677" s="258"/>
      <c r="AE677" s="258"/>
      <c r="AF677" s="258"/>
      <c r="AG677" s="258"/>
      <c r="AH677" s="258"/>
      <c r="AI677" s="258"/>
      <c r="AJ677" s="258"/>
      <c r="AK677" s="258"/>
      <c r="AL677" s="258"/>
      <c r="AM677" s="258"/>
      <c r="AN677" s="258"/>
      <c r="AO677" s="258"/>
      <c r="AP677" s="258"/>
      <c r="AQ677" s="258"/>
      <c r="AR677" s="258"/>
      <c r="AS677" s="258"/>
      <c r="AT677" s="258"/>
      <c r="AU677" s="258"/>
      <c r="AV677" s="258"/>
      <c r="AW677" s="258"/>
      <c r="AX677" s="258"/>
      <c r="AY677" s="258"/>
      <c r="AZ677" s="258"/>
      <c r="BA677" s="258"/>
      <c r="BB677" s="258"/>
      <c r="BC677" s="258"/>
      <c r="BD677" s="258"/>
      <c r="BE677" s="258"/>
      <c r="BF677" s="258"/>
      <c r="BG677" s="258"/>
      <c r="BH677" s="258"/>
      <c r="BI677" s="258"/>
      <c r="BJ677" s="258"/>
      <c r="BK677" s="258"/>
      <c r="BL677" s="258"/>
      <c r="BM677" s="258"/>
      <c r="BN677" s="258"/>
      <c r="BO677" s="258"/>
      <c r="BP677" s="258"/>
      <c r="BQ677" s="258"/>
      <c r="BR677" s="258"/>
      <c r="BS677" s="258"/>
      <c r="BT677" s="258"/>
      <c r="BU677" s="258"/>
      <c r="BV677" s="258"/>
      <c r="BW677" s="258"/>
      <c r="BX677" s="258"/>
      <c r="BY677" s="258"/>
      <c r="BZ677" s="258"/>
      <c r="CA677" s="258"/>
      <c r="CB677" s="258"/>
      <c r="CC677" s="258"/>
      <c r="CD677" s="258"/>
      <c r="CE677" s="258"/>
      <c r="CF677" s="258"/>
      <c r="CG677" s="258"/>
      <c r="CH677" s="258"/>
      <c r="CI677" s="258"/>
      <c r="CJ677" s="258"/>
      <c r="CK677" s="258"/>
      <c r="CL677" s="258"/>
      <c r="CM677" s="258"/>
      <c r="CN677" s="258"/>
      <c r="CO677" s="258"/>
      <c r="CP677" s="258"/>
      <c r="CQ677" s="258"/>
      <c r="CR677" s="258"/>
      <c r="CS677" s="258"/>
      <c r="CT677" s="258"/>
      <c r="CU677" s="258"/>
      <c r="CV677" s="258"/>
      <c r="CW677" s="258"/>
      <c r="CX677" s="258"/>
    </row>
    <row r="678" spans="1:102" ht="18">
      <c r="A678" s="13">
        <v>10</v>
      </c>
      <c r="B678" s="5" t="s">
        <v>1965</v>
      </c>
      <c r="C678" s="8"/>
      <c r="D678" s="8"/>
      <c r="F678" s="2">
        <v>2577.58</v>
      </c>
      <c r="G678" s="2">
        <v>3293</v>
      </c>
      <c r="H678" s="3">
        <f t="shared" si="380"/>
        <v>5870.58</v>
      </c>
      <c r="I678" s="10">
        <v>2310.4699999999998</v>
      </c>
      <c r="J678" s="10">
        <v>3466.96</v>
      </c>
      <c r="K678" s="213">
        <f t="shared" si="375"/>
        <v>5777.43</v>
      </c>
      <c r="L678" s="10">
        <v>3361.14</v>
      </c>
      <c r="M678" s="10">
        <v>5043.99</v>
      </c>
      <c r="N678" s="18">
        <f t="shared" si="376"/>
        <v>8405.1299999999992</v>
      </c>
      <c r="O678" s="10">
        <v>3501.97</v>
      </c>
      <c r="P678" s="10">
        <v>5009.24</v>
      </c>
      <c r="Q678" s="18">
        <f t="shared" si="377"/>
        <v>8511.2099999999991</v>
      </c>
      <c r="R678" s="10">
        <v>3501.97</v>
      </c>
      <c r="S678" s="105">
        <v>5009.24</v>
      </c>
      <c r="T678" s="107">
        <f t="shared" si="378"/>
        <v>8511.2099999999991</v>
      </c>
      <c r="U678" s="105">
        <v>3500.02</v>
      </c>
      <c r="V678" s="105">
        <v>5009.24</v>
      </c>
      <c r="W678" s="107">
        <f t="shared" si="379"/>
        <v>8509.26</v>
      </c>
    </row>
    <row r="679" spans="1:102" ht="18">
      <c r="A679" s="13">
        <v>11</v>
      </c>
      <c r="B679" s="178" t="s">
        <v>623</v>
      </c>
      <c r="C679" s="8"/>
      <c r="D679" s="8"/>
      <c r="F679" s="2">
        <v>50</v>
      </c>
      <c r="G679" s="2">
        <v>0</v>
      </c>
      <c r="H679" s="3">
        <f t="shared" si="380"/>
        <v>50</v>
      </c>
      <c r="I679" s="10">
        <v>30</v>
      </c>
      <c r="J679" s="10"/>
      <c r="K679" s="213">
        <f t="shared" si="375"/>
        <v>30</v>
      </c>
      <c r="L679" s="10">
        <v>30</v>
      </c>
      <c r="M679" s="10"/>
      <c r="N679" s="18">
        <f t="shared" si="376"/>
        <v>30</v>
      </c>
      <c r="O679" s="10">
        <v>0.01</v>
      </c>
      <c r="P679" s="10"/>
      <c r="Q679" s="18">
        <f t="shared" si="377"/>
        <v>0.01</v>
      </c>
      <c r="R679" s="10">
        <v>0.01</v>
      </c>
      <c r="S679" s="105"/>
      <c r="T679" s="107">
        <f t="shared" si="378"/>
        <v>0.01</v>
      </c>
      <c r="U679" s="105"/>
      <c r="V679" s="105"/>
      <c r="W679" s="107">
        <f t="shared" si="379"/>
        <v>0</v>
      </c>
    </row>
    <row r="680" spans="1:102" s="186" customFormat="1" ht="18">
      <c r="A680" s="180"/>
      <c r="B680" s="181" t="s">
        <v>70</v>
      </c>
      <c r="C680" s="182">
        <f>SUM(C669:C679)</f>
        <v>3535.05</v>
      </c>
      <c r="D680" s="182">
        <f>SUM(D669:D679)</f>
        <v>3852.16</v>
      </c>
      <c r="E680" s="182">
        <f>SUM(E669:E679)</f>
        <v>7387.2100000000009</v>
      </c>
      <c r="F680" s="183">
        <f>SUM(F669:F679)</f>
        <v>3490.06</v>
      </c>
      <c r="G680" s="183">
        <f>SUM(G671:G679)</f>
        <v>3323.5</v>
      </c>
      <c r="H680" s="194">
        <f t="shared" si="380"/>
        <v>6813.5599999999995</v>
      </c>
      <c r="I680" s="184">
        <f>SUM(I669:I679)</f>
        <v>8508.17</v>
      </c>
      <c r="J680" s="184">
        <f>SUM(J669:J679)</f>
        <v>3486.35</v>
      </c>
      <c r="K680" s="212">
        <f t="shared" si="375"/>
        <v>11994.52</v>
      </c>
      <c r="L680" s="184">
        <f>SUM(L669:L679)</f>
        <v>23478.769999999997</v>
      </c>
      <c r="M680" s="184">
        <f>SUM(M669:M679)</f>
        <v>5063.8999999999996</v>
      </c>
      <c r="N680" s="184">
        <f t="shared" si="376"/>
        <v>28542.67</v>
      </c>
      <c r="O680" s="184">
        <f>SUM(O669:O679)</f>
        <v>21569.039999999997</v>
      </c>
      <c r="P680" s="184">
        <f>SUM(P669:P679)</f>
        <v>5017.1799999999994</v>
      </c>
      <c r="Q680" s="184">
        <f t="shared" si="377"/>
        <v>26586.219999999998</v>
      </c>
      <c r="R680" s="184">
        <f>SUM(R669:R679)</f>
        <v>21569.039999999997</v>
      </c>
      <c r="S680" s="184">
        <f t="shared" ref="S680:W680" si="381">SUM(S669:S679)</f>
        <v>5017.1799999999994</v>
      </c>
      <c r="T680" s="184">
        <f t="shared" si="381"/>
        <v>26586.219999999994</v>
      </c>
      <c r="U680" s="184">
        <f t="shared" si="381"/>
        <v>19372.060000000001</v>
      </c>
      <c r="V680" s="184">
        <f t="shared" si="381"/>
        <v>5019.1799999999994</v>
      </c>
      <c r="W680" s="184">
        <f t="shared" si="381"/>
        <v>24391.239999999998</v>
      </c>
      <c r="X680" s="264"/>
      <c r="Y680" s="264"/>
      <c r="Z680" s="264"/>
      <c r="AA680" s="264"/>
      <c r="AB680" s="264"/>
      <c r="AC680" s="264"/>
      <c r="AD680" s="264"/>
      <c r="AE680" s="264"/>
      <c r="AF680" s="264"/>
      <c r="AG680" s="264"/>
      <c r="AH680" s="264"/>
      <c r="AI680" s="264"/>
      <c r="AJ680" s="264"/>
      <c r="AK680" s="264"/>
      <c r="AL680" s="264"/>
      <c r="AM680" s="264"/>
      <c r="AN680" s="264"/>
      <c r="AO680" s="264"/>
      <c r="AP680" s="264"/>
      <c r="AQ680" s="264"/>
      <c r="AR680" s="264"/>
      <c r="AS680" s="264"/>
      <c r="AT680" s="264"/>
      <c r="AU680" s="264"/>
      <c r="AV680" s="264"/>
      <c r="AW680" s="264"/>
      <c r="AX680" s="264"/>
      <c r="AY680" s="264"/>
      <c r="AZ680" s="264"/>
      <c r="BA680" s="264"/>
      <c r="BB680" s="264"/>
      <c r="BC680" s="264"/>
      <c r="BD680" s="264"/>
      <c r="BE680" s="264"/>
      <c r="BF680" s="264"/>
      <c r="BG680" s="264"/>
      <c r="BH680" s="264"/>
      <c r="BI680" s="264"/>
      <c r="BJ680" s="264"/>
      <c r="BK680" s="264"/>
      <c r="BL680" s="264"/>
      <c r="BM680" s="264"/>
      <c r="BN680" s="264"/>
      <c r="BO680" s="264"/>
      <c r="BP680" s="264"/>
      <c r="BQ680" s="264"/>
      <c r="BR680" s="264"/>
      <c r="BS680" s="264"/>
      <c r="BT680" s="264"/>
      <c r="BU680" s="264"/>
      <c r="BV680" s="264"/>
      <c r="BW680" s="264"/>
      <c r="BX680" s="264"/>
      <c r="BY680" s="264"/>
      <c r="BZ680" s="264"/>
      <c r="CA680" s="264"/>
      <c r="CB680" s="264"/>
      <c r="CC680" s="264"/>
      <c r="CD680" s="264"/>
      <c r="CE680" s="264"/>
      <c r="CF680" s="264"/>
      <c r="CG680" s="264"/>
      <c r="CH680" s="264"/>
      <c r="CI680" s="264"/>
      <c r="CJ680" s="264"/>
      <c r="CK680" s="264"/>
      <c r="CL680" s="264"/>
      <c r="CM680" s="264"/>
      <c r="CN680" s="264"/>
      <c r="CO680" s="264"/>
      <c r="CP680" s="264"/>
      <c r="CQ680" s="264"/>
      <c r="CR680" s="264"/>
      <c r="CS680" s="264"/>
      <c r="CT680" s="264"/>
      <c r="CU680" s="264"/>
      <c r="CV680" s="264"/>
      <c r="CW680" s="264"/>
      <c r="CX680" s="264"/>
    </row>
    <row r="681" spans="1:102" s="24" customFormat="1" ht="18">
      <c r="A681" s="17">
        <v>11</v>
      </c>
      <c r="B681" s="7" t="s">
        <v>624</v>
      </c>
      <c r="C681" s="9"/>
      <c r="D681" s="9"/>
      <c r="E681" s="9"/>
      <c r="F681" s="6"/>
      <c r="G681" s="6"/>
      <c r="H681" s="3"/>
      <c r="I681" s="18"/>
      <c r="J681" s="18"/>
      <c r="K681" s="213"/>
      <c r="L681" s="18"/>
      <c r="M681" s="18"/>
      <c r="N681" s="18"/>
      <c r="O681" s="18"/>
      <c r="P681" s="18"/>
      <c r="Q681" s="18"/>
      <c r="R681" s="18"/>
      <c r="S681" s="107"/>
      <c r="T681" s="107"/>
      <c r="U681" s="107"/>
      <c r="V681" s="107"/>
      <c r="W681" s="107"/>
      <c r="X681" s="258"/>
      <c r="Y681" s="258"/>
      <c r="Z681" s="258"/>
      <c r="AA681" s="258"/>
      <c r="AB681" s="258"/>
      <c r="AC681" s="258"/>
      <c r="AD681" s="258"/>
      <c r="AE681" s="258"/>
      <c r="AF681" s="258"/>
      <c r="AG681" s="258"/>
      <c r="AH681" s="258"/>
      <c r="AI681" s="258"/>
      <c r="AJ681" s="258"/>
      <c r="AK681" s="258"/>
      <c r="AL681" s="258"/>
      <c r="AM681" s="258"/>
      <c r="AN681" s="258"/>
      <c r="AO681" s="258"/>
      <c r="AP681" s="258"/>
      <c r="AQ681" s="258"/>
      <c r="AR681" s="258"/>
      <c r="AS681" s="258"/>
      <c r="AT681" s="258"/>
      <c r="AU681" s="258"/>
      <c r="AV681" s="258"/>
      <c r="AW681" s="258"/>
      <c r="AX681" s="258"/>
      <c r="AY681" s="258"/>
      <c r="AZ681" s="258"/>
      <c r="BA681" s="258"/>
      <c r="BB681" s="258"/>
      <c r="BC681" s="258"/>
      <c r="BD681" s="258"/>
      <c r="BE681" s="258"/>
      <c r="BF681" s="258"/>
      <c r="BG681" s="258"/>
      <c r="BH681" s="258"/>
      <c r="BI681" s="258"/>
      <c r="BJ681" s="258"/>
      <c r="BK681" s="258"/>
      <c r="BL681" s="258"/>
      <c r="BM681" s="258"/>
      <c r="BN681" s="258"/>
      <c r="BO681" s="258"/>
      <c r="BP681" s="258"/>
      <c r="BQ681" s="258"/>
      <c r="BR681" s="258"/>
      <c r="BS681" s="258"/>
      <c r="BT681" s="258"/>
      <c r="BU681" s="258"/>
      <c r="BV681" s="258"/>
      <c r="BW681" s="258"/>
      <c r="BX681" s="258"/>
      <c r="BY681" s="258"/>
      <c r="BZ681" s="258"/>
      <c r="CA681" s="258"/>
      <c r="CB681" s="258"/>
      <c r="CC681" s="258"/>
      <c r="CD681" s="258"/>
      <c r="CE681" s="258"/>
      <c r="CF681" s="258"/>
      <c r="CG681" s="258"/>
      <c r="CH681" s="258"/>
      <c r="CI681" s="258"/>
      <c r="CJ681" s="258"/>
      <c r="CK681" s="258"/>
      <c r="CL681" s="258"/>
      <c r="CM681" s="258"/>
      <c r="CN681" s="258"/>
      <c r="CO681" s="258"/>
      <c r="CP681" s="258"/>
      <c r="CQ681" s="258"/>
      <c r="CR681" s="258"/>
      <c r="CS681" s="258"/>
      <c r="CT681" s="258"/>
      <c r="CU681" s="258"/>
      <c r="CV681" s="258"/>
      <c r="CW681" s="258"/>
      <c r="CX681" s="258"/>
    </row>
    <row r="682" spans="1:102" ht="18">
      <c r="A682" s="13">
        <v>1</v>
      </c>
      <c r="B682" s="5" t="s">
        <v>506</v>
      </c>
      <c r="C682" s="8"/>
      <c r="D682" s="8"/>
      <c r="F682" s="2">
        <v>0</v>
      </c>
      <c r="G682" s="2">
        <v>0.03</v>
      </c>
      <c r="H682" s="3">
        <f>SUM(F682:G682)</f>
        <v>0.03</v>
      </c>
      <c r="I682" s="10"/>
      <c r="J682" s="10">
        <v>0.03</v>
      </c>
      <c r="K682" s="213">
        <f>SUM(J682)</f>
        <v>0.03</v>
      </c>
      <c r="L682" s="10"/>
      <c r="M682" s="10"/>
      <c r="N682" s="18">
        <f>SUM(M682)</f>
        <v>0</v>
      </c>
      <c r="O682" s="10"/>
      <c r="P682" s="10"/>
      <c r="Q682" s="18">
        <f>SUM(P682)</f>
        <v>0</v>
      </c>
      <c r="R682" s="10"/>
      <c r="S682" s="105"/>
      <c r="T682" s="107">
        <f>SUM(S682)</f>
        <v>0</v>
      </c>
      <c r="U682" s="105"/>
      <c r="V682" s="105"/>
      <c r="W682" s="107">
        <f>SUM(V682)</f>
        <v>0</v>
      </c>
    </row>
    <row r="683" spans="1:102" s="186" customFormat="1" ht="18">
      <c r="A683" s="187"/>
      <c r="B683" s="181" t="s">
        <v>71</v>
      </c>
      <c r="C683" s="182"/>
      <c r="D683" s="182"/>
      <c r="E683" s="182"/>
      <c r="F683" s="183">
        <f>SUM(F682)</f>
        <v>0</v>
      </c>
      <c r="G683" s="183">
        <f>SUM(G682)</f>
        <v>0.03</v>
      </c>
      <c r="H683" s="194">
        <f>SUM(F683:G683)</f>
        <v>0.03</v>
      </c>
      <c r="I683" s="184"/>
      <c r="J683" s="184">
        <f>SUM(J682)</f>
        <v>0.03</v>
      </c>
      <c r="K683" s="212">
        <f>SUM(J683)</f>
        <v>0.03</v>
      </c>
      <c r="L683" s="184"/>
      <c r="M683" s="184">
        <f>SUM(M682)</f>
        <v>0</v>
      </c>
      <c r="N683" s="184">
        <f>SUM(M683)</f>
        <v>0</v>
      </c>
      <c r="O683" s="184"/>
      <c r="P683" s="184"/>
      <c r="Q683" s="184">
        <f>SUM(P683)</f>
        <v>0</v>
      </c>
      <c r="R683" s="184"/>
      <c r="S683" s="185"/>
      <c r="T683" s="185">
        <f>SUM(S683)</f>
        <v>0</v>
      </c>
      <c r="U683" s="185"/>
      <c r="V683" s="185"/>
      <c r="W683" s="185">
        <f>SUM(V683)</f>
        <v>0</v>
      </c>
      <c r="X683" s="264"/>
      <c r="Y683" s="264"/>
      <c r="Z683" s="264"/>
      <c r="AA683" s="264"/>
      <c r="AB683" s="264"/>
      <c r="AC683" s="264"/>
      <c r="AD683" s="264"/>
      <c r="AE683" s="264"/>
      <c r="AF683" s="264"/>
      <c r="AG683" s="264"/>
      <c r="AH683" s="264"/>
      <c r="AI683" s="264"/>
      <c r="AJ683" s="264"/>
      <c r="AK683" s="264"/>
      <c r="AL683" s="264"/>
      <c r="AM683" s="264"/>
      <c r="AN683" s="264"/>
      <c r="AO683" s="264"/>
      <c r="AP683" s="264"/>
      <c r="AQ683" s="264"/>
      <c r="AR683" s="264"/>
      <c r="AS683" s="264"/>
      <c r="AT683" s="264"/>
      <c r="AU683" s="264"/>
      <c r="AV683" s="264"/>
      <c r="AW683" s="264"/>
      <c r="AX683" s="264"/>
      <c r="AY683" s="264"/>
      <c r="AZ683" s="264"/>
      <c r="BA683" s="264"/>
      <c r="BB683" s="264"/>
      <c r="BC683" s="264"/>
      <c r="BD683" s="264"/>
      <c r="BE683" s="264"/>
      <c r="BF683" s="264"/>
      <c r="BG683" s="264"/>
      <c r="BH683" s="264"/>
      <c r="BI683" s="264"/>
      <c r="BJ683" s="264"/>
      <c r="BK683" s="264"/>
      <c r="BL683" s="264"/>
      <c r="BM683" s="264"/>
      <c r="BN683" s="264"/>
      <c r="BO683" s="264"/>
      <c r="BP683" s="264"/>
      <c r="BQ683" s="264"/>
      <c r="BR683" s="264"/>
      <c r="BS683" s="264"/>
      <c r="BT683" s="264"/>
      <c r="BU683" s="264"/>
      <c r="BV683" s="264"/>
      <c r="BW683" s="264"/>
      <c r="BX683" s="264"/>
      <c r="BY683" s="264"/>
      <c r="BZ683" s="264"/>
      <c r="CA683" s="264"/>
      <c r="CB683" s="264"/>
      <c r="CC683" s="264"/>
      <c r="CD683" s="264"/>
      <c r="CE683" s="264"/>
      <c r="CF683" s="264"/>
      <c r="CG683" s="264"/>
      <c r="CH683" s="264"/>
      <c r="CI683" s="264"/>
      <c r="CJ683" s="264"/>
      <c r="CK683" s="264"/>
      <c r="CL683" s="264"/>
      <c r="CM683" s="264"/>
      <c r="CN683" s="264"/>
      <c r="CO683" s="264"/>
      <c r="CP683" s="264"/>
      <c r="CQ683" s="264"/>
      <c r="CR683" s="264"/>
      <c r="CS683" s="264"/>
      <c r="CT683" s="264"/>
      <c r="CU683" s="264"/>
      <c r="CV683" s="264"/>
      <c r="CW683" s="264"/>
      <c r="CX683" s="264"/>
    </row>
    <row r="684" spans="1:102" s="24" customFormat="1" ht="18">
      <c r="A684" s="17">
        <v>12</v>
      </c>
      <c r="B684" s="7" t="s">
        <v>625</v>
      </c>
      <c r="C684" s="9"/>
      <c r="D684" s="9"/>
      <c r="E684" s="9"/>
      <c r="F684" s="6"/>
      <c r="G684" s="6"/>
      <c r="H684" s="3"/>
      <c r="I684" s="18"/>
      <c r="J684" s="18"/>
      <c r="K684" s="213"/>
      <c r="L684" s="18"/>
      <c r="M684" s="18"/>
      <c r="N684" s="18"/>
      <c r="O684" s="18"/>
      <c r="P684" s="18"/>
      <c r="Q684" s="18"/>
      <c r="R684" s="18"/>
      <c r="S684" s="107"/>
      <c r="T684" s="107"/>
      <c r="U684" s="107"/>
      <c r="V684" s="107"/>
      <c r="W684" s="107"/>
      <c r="X684" s="258"/>
      <c r="Y684" s="258"/>
      <c r="Z684" s="258"/>
      <c r="AA684" s="258"/>
      <c r="AB684" s="258"/>
      <c r="AC684" s="258"/>
      <c r="AD684" s="258"/>
      <c r="AE684" s="258"/>
      <c r="AF684" s="258"/>
      <c r="AG684" s="258"/>
      <c r="AH684" s="258"/>
      <c r="AI684" s="258"/>
      <c r="AJ684" s="258"/>
      <c r="AK684" s="258"/>
      <c r="AL684" s="258"/>
      <c r="AM684" s="258"/>
      <c r="AN684" s="258"/>
      <c r="AO684" s="258"/>
      <c r="AP684" s="258"/>
      <c r="AQ684" s="258"/>
      <c r="AR684" s="258"/>
      <c r="AS684" s="258"/>
      <c r="AT684" s="258"/>
      <c r="AU684" s="258"/>
      <c r="AV684" s="258"/>
      <c r="AW684" s="258"/>
      <c r="AX684" s="258"/>
      <c r="AY684" s="258"/>
      <c r="AZ684" s="258"/>
      <c r="BA684" s="258"/>
      <c r="BB684" s="258"/>
      <c r="BC684" s="258"/>
      <c r="BD684" s="258"/>
      <c r="BE684" s="258"/>
      <c r="BF684" s="258"/>
      <c r="BG684" s="258"/>
      <c r="BH684" s="258"/>
      <c r="BI684" s="258"/>
      <c r="BJ684" s="258"/>
      <c r="BK684" s="258"/>
      <c r="BL684" s="258"/>
      <c r="BM684" s="258"/>
      <c r="BN684" s="258"/>
      <c r="BO684" s="258"/>
      <c r="BP684" s="258"/>
      <c r="BQ684" s="258"/>
      <c r="BR684" s="258"/>
      <c r="BS684" s="258"/>
      <c r="BT684" s="258"/>
      <c r="BU684" s="258"/>
      <c r="BV684" s="258"/>
      <c r="BW684" s="258"/>
      <c r="BX684" s="258"/>
      <c r="BY684" s="258"/>
      <c r="BZ684" s="258"/>
      <c r="CA684" s="258"/>
      <c r="CB684" s="258"/>
      <c r="CC684" s="258"/>
      <c r="CD684" s="258"/>
      <c r="CE684" s="258"/>
      <c r="CF684" s="258"/>
      <c r="CG684" s="258"/>
      <c r="CH684" s="258"/>
      <c r="CI684" s="258"/>
      <c r="CJ684" s="258"/>
      <c r="CK684" s="258"/>
      <c r="CL684" s="258"/>
      <c r="CM684" s="258"/>
      <c r="CN684" s="258"/>
      <c r="CO684" s="258"/>
      <c r="CP684" s="258"/>
      <c r="CQ684" s="258"/>
      <c r="CR684" s="258"/>
      <c r="CS684" s="258"/>
      <c r="CT684" s="258"/>
      <c r="CU684" s="258"/>
      <c r="CV684" s="258"/>
      <c r="CW684" s="258"/>
      <c r="CX684" s="258"/>
    </row>
    <row r="685" spans="1:102" ht="18">
      <c r="A685" s="17">
        <v>1</v>
      </c>
      <c r="B685" s="5" t="s">
        <v>626</v>
      </c>
      <c r="C685" s="8"/>
      <c r="D685" s="8"/>
      <c r="F685" s="2">
        <v>1300.01</v>
      </c>
      <c r="G685" s="2">
        <v>0</v>
      </c>
      <c r="H685" s="3">
        <f>SUM(F685:G685)</f>
        <v>1300.01</v>
      </c>
      <c r="I685" s="10"/>
      <c r="J685" s="10"/>
      <c r="L685" s="10"/>
      <c r="M685" s="10"/>
      <c r="O685" s="10"/>
      <c r="P685" s="10"/>
      <c r="Q685" s="18"/>
      <c r="R685" s="10"/>
      <c r="S685" s="105"/>
      <c r="T685" s="107"/>
      <c r="U685" s="105"/>
      <c r="V685" s="105"/>
      <c r="W685" s="107"/>
    </row>
    <row r="686" spans="1:102" s="186" customFormat="1" ht="18">
      <c r="A686" s="187"/>
      <c r="B686" s="181" t="s">
        <v>72</v>
      </c>
      <c r="C686" s="182"/>
      <c r="D686" s="182"/>
      <c r="E686" s="182"/>
      <c r="F686" s="183">
        <f>SUM(F685)</f>
        <v>1300.01</v>
      </c>
      <c r="G686" s="183">
        <f>SUM(G685)</f>
        <v>0</v>
      </c>
      <c r="H686" s="194">
        <f>SUM(F686:G686)</f>
        <v>1300.01</v>
      </c>
      <c r="I686" s="184"/>
      <c r="J686" s="184"/>
      <c r="K686" s="212"/>
      <c r="L686" s="184"/>
      <c r="M686" s="184"/>
      <c r="N686" s="184"/>
      <c r="O686" s="184"/>
      <c r="P686" s="184"/>
      <c r="Q686" s="184"/>
      <c r="R686" s="184"/>
      <c r="S686" s="185"/>
      <c r="T686" s="185"/>
      <c r="U686" s="185"/>
      <c r="V686" s="185"/>
      <c r="W686" s="185"/>
      <c r="X686" s="264"/>
      <c r="Y686" s="264"/>
      <c r="Z686" s="264"/>
      <c r="AA686" s="264"/>
      <c r="AB686" s="264"/>
      <c r="AC686" s="264"/>
      <c r="AD686" s="264"/>
      <c r="AE686" s="264"/>
      <c r="AF686" s="264"/>
      <c r="AG686" s="264"/>
      <c r="AH686" s="264"/>
      <c r="AI686" s="264"/>
      <c r="AJ686" s="264"/>
      <c r="AK686" s="264"/>
      <c r="AL686" s="264"/>
      <c r="AM686" s="264"/>
      <c r="AN686" s="264"/>
      <c r="AO686" s="264"/>
      <c r="AP686" s="264"/>
      <c r="AQ686" s="264"/>
      <c r="AR686" s="264"/>
      <c r="AS686" s="264"/>
      <c r="AT686" s="264"/>
      <c r="AU686" s="264"/>
      <c r="AV686" s="264"/>
      <c r="AW686" s="264"/>
      <c r="AX686" s="264"/>
      <c r="AY686" s="264"/>
      <c r="AZ686" s="264"/>
      <c r="BA686" s="264"/>
      <c r="BB686" s="264"/>
      <c r="BC686" s="264"/>
      <c r="BD686" s="264"/>
      <c r="BE686" s="264"/>
      <c r="BF686" s="264"/>
      <c r="BG686" s="264"/>
      <c r="BH686" s="264"/>
      <c r="BI686" s="264"/>
      <c r="BJ686" s="264"/>
      <c r="BK686" s="264"/>
      <c r="BL686" s="264"/>
      <c r="BM686" s="264"/>
      <c r="BN686" s="264"/>
      <c r="BO686" s="264"/>
      <c r="BP686" s="264"/>
      <c r="BQ686" s="264"/>
      <c r="BR686" s="264"/>
      <c r="BS686" s="264"/>
      <c r="BT686" s="264"/>
      <c r="BU686" s="264"/>
      <c r="BV686" s="264"/>
      <c r="BW686" s="264"/>
      <c r="BX686" s="264"/>
      <c r="BY686" s="264"/>
      <c r="BZ686" s="264"/>
      <c r="CA686" s="264"/>
      <c r="CB686" s="264"/>
      <c r="CC686" s="264"/>
      <c r="CD686" s="264"/>
      <c r="CE686" s="264"/>
      <c r="CF686" s="264"/>
      <c r="CG686" s="264"/>
      <c r="CH686" s="264"/>
      <c r="CI686" s="264"/>
      <c r="CJ686" s="264"/>
      <c r="CK686" s="264"/>
      <c r="CL686" s="264"/>
      <c r="CM686" s="264"/>
      <c r="CN686" s="264"/>
      <c r="CO686" s="264"/>
      <c r="CP686" s="264"/>
      <c r="CQ686" s="264"/>
      <c r="CR686" s="264"/>
      <c r="CS686" s="264"/>
      <c r="CT686" s="264"/>
      <c r="CU686" s="264"/>
      <c r="CV686" s="264"/>
      <c r="CW686" s="264"/>
      <c r="CX686" s="264"/>
    </row>
    <row r="687" spans="1:102" s="24" customFormat="1" ht="18">
      <c r="A687" s="17">
        <v>13</v>
      </c>
      <c r="B687" s="7" t="s">
        <v>627</v>
      </c>
      <c r="C687" s="9"/>
      <c r="D687" s="9"/>
      <c r="E687" s="9"/>
      <c r="F687" s="6"/>
      <c r="G687" s="6"/>
      <c r="H687" s="3"/>
      <c r="I687" s="18"/>
      <c r="J687" s="18"/>
      <c r="K687" s="213"/>
      <c r="L687" s="18"/>
      <c r="M687" s="18"/>
      <c r="N687" s="18"/>
      <c r="O687" s="18"/>
      <c r="P687" s="18"/>
      <c r="Q687" s="18"/>
      <c r="R687" s="18"/>
      <c r="S687" s="107"/>
      <c r="T687" s="107"/>
      <c r="U687" s="107"/>
      <c r="V687" s="107"/>
      <c r="W687" s="107"/>
      <c r="X687" s="258"/>
      <c r="Y687" s="258"/>
      <c r="Z687" s="258"/>
      <c r="AA687" s="258"/>
      <c r="AB687" s="258"/>
      <c r="AC687" s="258"/>
      <c r="AD687" s="258"/>
      <c r="AE687" s="258"/>
      <c r="AF687" s="258"/>
      <c r="AG687" s="258"/>
      <c r="AH687" s="258"/>
      <c r="AI687" s="258"/>
      <c r="AJ687" s="258"/>
      <c r="AK687" s="258"/>
      <c r="AL687" s="258"/>
      <c r="AM687" s="258"/>
      <c r="AN687" s="258"/>
      <c r="AO687" s="258"/>
      <c r="AP687" s="258"/>
      <c r="AQ687" s="258"/>
      <c r="AR687" s="258"/>
      <c r="AS687" s="258"/>
      <c r="AT687" s="258"/>
      <c r="AU687" s="258"/>
      <c r="AV687" s="258"/>
      <c r="AW687" s="258"/>
      <c r="AX687" s="258"/>
      <c r="AY687" s="258"/>
      <c r="AZ687" s="258"/>
      <c r="BA687" s="258"/>
      <c r="BB687" s="258"/>
      <c r="BC687" s="258"/>
      <c r="BD687" s="258"/>
      <c r="BE687" s="258"/>
      <c r="BF687" s="258"/>
      <c r="BG687" s="258"/>
      <c r="BH687" s="258"/>
      <c r="BI687" s="258"/>
      <c r="BJ687" s="258"/>
      <c r="BK687" s="258"/>
      <c r="BL687" s="258"/>
      <c r="BM687" s="258"/>
      <c r="BN687" s="258"/>
      <c r="BO687" s="258"/>
      <c r="BP687" s="258"/>
      <c r="BQ687" s="258"/>
      <c r="BR687" s="258"/>
      <c r="BS687" s="258"/>
      <c r="BT687" s="258"/>
      <c r="BU687" s="258"/>
      <c r="BV687" s="258"/>
      <c r="BW687" s="258"/>
      <c r="BX687" s="258"/>
      <c r="BY687" s="258"/>
      <c r="BZ687" s="258"/>
      <c r="CA687" s="258"/>
      <c r="CB687" s="258"/>
      <c r="CC687" s="258"/>
      <c r="CD687" s="258"/>
      <c r="CE687" s="258"/>
      <c r="CF687" s="258"/>
      <c r="CG687" s="258"/>
      <c r="CH687" s="258"/>
      <c r="CI687" s="258"/>
      <c r="CJ687" s="258"/>
      <c r="CK687" s="258"/>
      <c r="CL687" s="258"/>
      <c r="CM687" s="258"/>
      <c r="CN687" s="258"/>
      <c r="CO687" s="258"/>
      <c r="CP687" s="258"/>
      <c r="CQ687" s="258"/>
      <c r="CR687" s="258"/>
      <c r="CS687" s="258"/>
      <c r="CT687" s="258"/>
      <c r="CU687" s="258"/>
      <c r="CV687" s="258"/>
      <c r="CW687" s="258"/>
      <c r="CX687" s="258"/>
    </row>
    <row r="688" spans="1:102" ht="18">
      <c r="A688" s="13">
        <v>1</v>
      </c>
      <c r="B688" s="179" t="s">
        <v>1929</v>
      </c>
      <c r="C688" s="8"/>
      <c r="D688" s="8"/>
      <c r="F688" s="2"/>
      <c r="G688" s="2"/>
      <c r="H688" s="3"/>
      <c r="I688" s="10">
        <v>1000</v>
      </c>
      <c r="J688" s="10"/>
      <c r="K688" s="213">
        <f t="shared" ref="K688:K721" si="382">SUM(I688:J688)</f>
        <v>1000</v>
      </c>
      <c r="L688" s="10">
        <v>1000.01</v>
      </c>
      <c r="M688" s="10"/>
      <c r="N688" s="18">
        <f t="shared" ref="N688:N721" si="383">SUM(L688:M688)</f>
        <v>1000.01</v>
      </c>
      <c r="O688" s="10">
        <v>1000.01</v>
      </c>
      <c r="P688" s="10">
        <v>0</v>
      </c>
      <c r="Q688" s="18">
        <f>SUM(O688:P688)</f>
        <v>1000.01</v>
      </c>
      <c r="R688" s="10">
        <v>1000.01</v>
      </c>
      <c r="S688" s="105">
        <v>0</v>
      </c>
      <c r="T688" s="107">
        <f>SUM(R688:S688)</f>
        <v>1000.01</v>
      </c>
      <c r="U688" s="105"/>
      <c r="V688" s="105"/>
      <c r="W688" s="107">
        <f>SUM(U688:V688)</f>
        <v>0</v>
      </c>
    </row>
    <row r="689" spans="1:102" ht="18">
      <c r="A689" s="13">
        <v>2</v>
      </c>
      <c r="B689" s="5" t="s">
        <v>628</v>
      </c>
      <c r="C689" s="8">
        <v>1922.71</v>
      </c>
      <c r="D689" s="8"/>
      <c r="E689" s="9">
        <f>SUM(C689:D689)</f>
        <v>1922.71</v>
      </c>
      <c r="F689" s="2">
        <v>5500</v>
      </c>
      <c r="G689" s="2">
        <v>0</v>
      </c>
      <c r="H689" s="3">
        <f>SUM(F689:G689)</f>
        <v>5500</v>
      </c>
      <c r="I689" s="10">
        <v>15150</v>
      </c>
      <c r="J689" s="18"/>
      <c r="K689" s="213">
        <f t="shared" si="382"/>
        <v>15150</v>
      </c>
      <c r="L689" s="10">
        <v>20208.48</v>
      </c>
      <c r="M689" s="10"/>
      <c r="N689" s="18">
        <f t="shared" si="383"/>
        <v>20208.48</v>
      </c>
      <c r="O689" s="10">
        <v>51505</v>
      </c>
      <c r="P689" s="10"/>
      <c r="Q689" s="18">
        <f t="shared" ref="Q689:Q719" si="384">SUM(O689:P689)</f>
        <v>51505</v>
      </c>
      <c r="R689" s="10">
        <v>52905</v>
      </c>
      <c r="S689" s="105">
        <v>0</v>
      </c>
      <c r="T689" s="107">
        <f t="shared" ref="T689:T719" si="385">SUM(R689:S689)</f>
        <v>52905</v>
      </c>
      <c r="U689" s="105">
        <v>37225.019999999997</v>
      </c>
      <c r="V689" s="105"/>
      <c r="W689" s="107">
        <f t="shared" ref="W689:W720" si="386">SUM(U689:V689)</f>
        <v>37225.019999999997</v>
      </c>
    </row>
    <row r="690" spans="1:102" ht="18">
      <c r="A690" s="13">
        <v>3</v>
      </c>
      <c r="B690" s="5" t="s">
        <v>2220</v>
      </c>
      <c r="C690" s="8"/>
      <c r="D690" s="8"/>
      <c r="E690" s="9"/>
      <c r="F690" s="2"/>
      <c r="G690" s="2"/>
      <c r="H690" s="3"/>
      <c r="I690" s="10"/>
      <c r="J690" s="18"/>
      <c r="L690" s="10"/>
      <c r="M690" s="10"/>
      <c r="O690" s="10">
        <v>1000</v>
      </c>
      <c r="P690" s="10"/>
      <c r="Q690" s="18">
        <f t="shared" si="384"/>
        <v>1000</v>
      </c>
      <c r="R690" s="10">
        <v>215</v>
      </c>
      <c r="S690" s="105">
        <v>0</v>
      </c>
      <c r="T690" s="107">
        <f t="shared" si="385"/>
        <v>215</v>
      </c>
      <c r="U690" s="105">
        <v>0.01</v>
      </c>
      <c r="V690" s="105"/>
      <c r="W690" s="107">
        <f t="shared" si="386"/>
        <v>0.01</v>
      </c>
    </row>
    <row r="691" spans="1:102" s="24" customFormat="1" ht="18">
      <c r="A691" s="13">
        <v>4</v>
      </c>
      <c r="B691" s="5" t="s">
        <v>629</v>
      </c>
      <c r="C691" s="9"/>
      <c r="D691" s="9"/>
      <c r="E691" s="9"/>
      <c r="F691" s="2">
        <v>0</v>
      </c>
      <c r="G691" s="2">
        <v>0.01</v>
      </c>
      <c r="H691" s="3">
        <f t="shared" ref="H691:H721" si="387">SUM(F691:G691)</f>
        <v>0.01</v>
      </c>
      <c r="I691" s="10"/>
      <c r="J691" s="10">
        <v>0.01</v>
      </c>
      <c r="K691" s="213">
        <f t="shared" si="382"/>
        <v>0.01</v>
      </c>
      <c r="L691" s="10">
        <v>0.01</v>
      </c>
      <c r="M691" s="10">
        <v>0.01</v>
      </c>
      <c r="N691" s="18">
        <f t="shared" si="383"/>
        <v>0.02</v>
      </c>
      <c r="O691" s="10">
        <v>0.01</v>
      </c>
      <c r="P691" s="10">
        <v>0.01</v>
      </c>
      <c r="Q691" s="18">
        <f t="shared" si="384"/>
        <v>0.02</v>
      </c>
      <c r="R691" s="10">
        <v>0.01</v>
      </c>
      <c r="S691" s="105">
        <v>0.01</v>
      </c>
      <c r="T691" s="107">
        <f t="shared" si="385"/>
        <v>0.02</v>
      </c>
      <c r="U691" s="105">
        <v>0.01</v>
      </c>
      <c r="V691" s="105">
        <v>0.01</v>
      </c>
      <c r="W691" s="107">
        <f t="shared" si="386"/>
        <v>0.02</v>
      </c>
      <c r="X691" s="258"/>
      <c r="Y691" s="258"/>
      <c r="Z691" s="258"/>
      <c r="AA691" s="258"/>
      <c r="AB691" s="258"/>
      <c r="AC691" s="258"/>
      <c r="AD691" s="258"/>
      <c r="AE691" s="258"/>
      <c r="AF691" s="258"/>
      <c r="AG691" s="258"/>
      <c r="AH691" s="258"/>
      <c r="AI691" s="258"/>
      <c r="AJ691" s="258"/>
      <c r="AK691" s="258"/>
      <c r="AL691" s="258"/>
      <c r="AM691" s="258"/>
      <c r="AN691" s="258"/>
      <c r="AO691" s="258"/>
      <c r="AP691" s="258"/>
      <c r="AQ691" s="258"/>
      <c r="AR691" s="258"/>
      <c r="AS691" s="258"/>
      <c r="AT691" s="258"/>
      <c r="AU691" s="258"/>
      <c r="AV691" s="258"/>
      <c r="AW691" s="258"/>
      <c r="AX691" s="258"/>
      <c r="AY691" s="258"/>
      <c r="AZ691" s="258"/>
      <c r="BA691" s="258"/>
      <c r="BB691" s="258"/>
      <c r="BC691" s="258"/>
      <c r="BD691" s="258"/>
      <c r="BE691" s="258"/>
      <c r="BF691" s="258"/>
      <c r="BG691" s="258"/>
      <c r="BH691" s="258"/>
      <c r="BI691" s="258"/>
      <c r="BJ691" s="258"/>
      <c r="BK691" s="258"/>
      <c r="BL691" s="258"/>
      <c r="BM691" s="258"/>
      <c r="BN691" s="258"/>
      <c r="BO691" s="258"/>
      <c r="BP691" s="258"/>
      <c r="BQ691" s="258"/>
      <c r="BR691" s="258"/>
      <c r="BS691" s="258"/>
      <c r="BT691" s="258"/>
      <c r="BU691" s="258"/>
      <c r="BV691" s="258"/>
      <c r="BW691" s="258"/>
      <c r="BX691" s="258"/>
      <c r="BY691" s="258"/>
      <c r="BZ691" s="258"/>
      <c r="CA691" s="258"/>
      <c r="CB691" s="258"/>
      <c r="CC691" s="258"/>
      <c r="CD691" s="258"/>
      <c r="CE691" s="258"/>
      <c r="CF691" s="258"/>
      <c r="CG691" s="258"/>
      <c r="CH691" s="258"/>
      <c r="CI691" s="258"/>
      <c r="CJ691" s="258"/>
      <c r="CK691" s="258"/>
      <c r="CL691" s="258"/>
      <c r="CM691" s="258"/>
      <c r="CN691" s="258"/>
      <c r="CO691" s="258"/>
      <c r="CP691" s="258"/>
      <c r="CQ691" s="258"/>
      <c r="CR691" s="258"/>
      <c r="CS691" s="258"/>
      <c r="CT691" s="258"/>
      <c r="CU691" s="258"/>
      <c r="CV691" s="258"/>
      <c r="CW691" s="258"/>
      <c r="CX691" s="258"/>
    </row>
    <row r="692" spans="1:102" s="24" customFormat="1" ht="18">
      <c r="A692" s="13">
        <v>5</v>
      </c>
      <c r="B692" s="5" t="s">
        <v>2221</v>
      </c>
      <c r="C692" s="9"/>
      <c r="D692" s="9"/>
      <c r="E692" s="9"/>
      <c r="F692" s="2"/>
      <c r="G692" s="2"/>
      <c r="H692" s="3"/>
      <c r="I692" s="10"/>
      <c r="J692" s="10"/>
      <c r="K692" s="213"/>
      <c r="L692" s="10"/>
      <c r="M692" s="10"/>
      <c r="N692" s="18"/>
      <c r="O692" s="10">
        <v>0.01</v>
      </c>
      <c r="P692" s="10"/>
      <c r="Q692" s="18">
        <f t="shared" si="384"/>
        <v>0.01</v>
      </c>
      <c r="R692" s="10">
        <v>0.01</v>
      </c>
      <c r="S692" s="105">
        <v>0</v>
      </c>
      <c r="T692" s="107">
        <f t="shared" si="385"/>
        <v>0.01</v>
      </c>
      <c r="U692" s="105">
        <v>0.01</v>
      </c>
      <c r="V692" s="105"/>
      <c r="W692" s="107">
        <f t="shared" si="386"/>
        <v>0.01</v>
      </c>
      <c r="X692" s="258"/>
      <c r="Y692" s="258"/>
      <c r="Z692" s="258"/>
      <c r="AA692" s="258"/>
      <c r="AB692" s="258"/>
      <c r="AC692" s="258"/>
      <c r="AD692" s="258"/>
      <c r="AE692" s="258"/>
      <c r="AF692" s="258"/>
      <c r="AG692" s="258"/>
      <c r="AH692" s="258"/>
      <c r="AI692" s="258"/>
      <c r="AJ692" s="258"/>
      <c r="AK692" s="258"/>
      <c r="AL692" s="258"/>
      <c r="AM692" s="258"/>
      <c r="AN692" s="258"/>
      <c r="AO692" s="258"/>
      <c r="AP692" s="258"/>
      <c r="AQ692" s="258"/>
      <c r="AR692" s="258"/>
      <c r="AS692" s="258"/>
      <c r="AT692" s="258"/>
      <c r="AU692" s="258"/>
      <c r="AV692" s="258"/>
      <c r="AW692" s="258"/>
      <c r="AX692" s="258"/>
      <c r="AY692" s="258"/>
      <c r="AZ692" s="258"/>
      <c r="BA692" s="258"/>
      <c r="BB692" s="258"/>
      <c r="BC692" s="258"/>
      <c r="BD692" s="258"/>
      <c r="BE692" s="258"/>
      <c r="BF692" s="258"/>
      <c r="BG692" s="258"/>
      <c r="BH692" s="258"/>
      <c r="BI692" s="258"/>
      <c r="BJ692" s="258"/>
      <c r="BK692" s="258"/>
      <c r="BL692" s="258"/>
      <c r="BM692" s="258"/>
      <c r="BN692" s="258"/>
      <c r="BO692" s="258"/>
      <c r="BP692" s="258"/>
      <c r="BQ692" s="258"/>
      <c r="BR692" s="258"/>
      <c r="BS692" s="258"/>
      <c r="BT692" s="258"/>
      <c r="BU692" s="258"/>
      <c r="BV692" s="258"/>
      <c r="BW692" s="258"/>
      <c r="BX692" s="258"/>
      <c r="BY692" s="258"/>
      <c r="BZ692" s="258"/>
      <c r="CA692" s="258"/>
      <c r="CB692" s="258"/>
      <c r="CC692" s="258"/>
      <c r="CD692" s="258"/>
      <c r="CE692" s="258"/>
      <c r="CF692" s="258"/>
      <c r="CG692" s="258"/>
      <c r="CH692" s="258"/>
      <c r="CI692" s="258"/>
      <c r="CJ692" s="258"/>
      <c r="CK692" s="258"/>
      <c r="CL692" s="258"/>
      <c r="CM692" s="258"/>
      <c r="CN692" s="258"/>
      <c r="CO692" s="258"/>
      <c r="CP692" s="258"/>
      <c r="CQ692" s="258"/>
      <c r="CR692" s="258"/>
      <c r="CS692" s="258"/>
      <c r="CT692" s="258"/>
      <c r="CU692" s="258"/>
      <c r="CV692" s="258"/>
      <c r="CW692" s="258"/>
      <c r="CX692" s="258"/>
    </row>
    <row r="693" spans="1:102" s="24" customFormat="1" ht="18">
      <c r="A693" s="13">
        <v>6</v>
      </c>
      <c r="B693" s="5" t="s">
        <v>2479</v>
      </c>
      <c r="C693" s="9"/>
      <c r="D693" s="9"/>
      <c r="E693" s="9"/>
      <c r="F693" s="2"/>
      <c r="G693" s="2"/>
      <c r="H693" s="3"/>
      <c r="I693" s="10"/>
      <c r="J693" s="10"/>
      <c r="K693" s="213"/>
      <c r="L693" s="10"/>
      <c r="M693" s="10"/>
      <c r="N693" s="18"/>
      <c r="O693" s="10"/>
      <c r="P693" s="10"/>
      <c r="Q693" s="18"/>
      <c r="R693" s="10"/>
      <c r="S693" s="105"/>
      <c r="T693" s="107"/>
      <c r="U693" s="105">
        <v>0.03</v>
      </c>
      <c r="V693" s="105"/>
      <c r="W693" s="107">
        <f t="shared" si="386"/>
        <v>0.03</v>
      </c>
      <c r="X693" s="258"/>
      <c r="Y693" s="258"/>
      <c r="Z693" s="258"/>
      <c r="AA693" s="258"/>
      <c r="AB693" s="258"/>
      <c r="AC693" s="258"/>
      <c r="AD693" s="258"/>
      <c r="AE693" s="258"/>
      <c r="AF693" s="258"/>
      <c r="AG693" s="258"/>
      <c r="AH693" s="258"/>
      <c r="AI693" s="258"/>
      <c r="AJ693" s="258"/>
      <c r="AK693" s="258"/>
      <c r="AL693" s="258"/>
      <c r="AM693" s="258"/>
      <c r="AN693" s="258"/>
      <c r="AO693" s="258"/>
      <c r="AP693" s="258"/>
      <c r="AQ693" s="258"/>
      <c r="AR693" s="258"/>
      <c r="AS693" s="258"/>
      <c r="AT693" s="258"/>
      <c r="AU693" s="258"/>
      <c r="AV693" s="258"/>
      <c r="AW693" s="258"/>
      <c r="AX693" s="258"/>
      <c r="AY693" s="258"/>
      <c r="AZ693" s="258"/>
      <c r="BA693" s="258"/>
      <c r="BB693" s="258"/>
      <c r="BC693" s="258"/>
      <c r="BD693" s="258"/>
      <c r="BE693" s="258"/>
      <c r="BF693" s="258"/>
      <c r="BG693" s="258"/>
      <c r="BH693" s="258"/>
      <c r="BI693" s="258"/>
      <c r="BJ693" s="258"/>
      <c r="BK693" s="258"/>
      <c r="BL693" s="258"/>
      <c r="BM693" s="258"/>
      <c r="BN693" s="258"/>
      <c r="BO693" s="258"/>
      <c r="BP693" s="258"/>
      <c r="BQ693" s="258"/>
      <c r="BR693" s="258"/>
      <c r="BS693" s="258"/>
      <c r="BT693" s="258"/>
      <c r="BU693" s="258"/>
      <c r="BV693" s="258"/>
      <c r="BW693" s="258"/>
      <c r="BX693" s="258"/>
      <c r="BY693" s="258"/>
      <c r="BZ693" s="258"/>
      <c r="CA693" s="258"/>
      <c r="CB693" s="258"/>
      <c r="CC693" s="258"/>
      <c r="CD693" s="258"/>
      <c r="CE693" s="258"/>
      <c r="CF693" s="258"/>
      <c r="CG693" s="258"/>
      <c r="CH693" s="258"/>
      <c r="CI693" s="258"/>
      <c r="CJ693" s="258"/>
      <c r="CK693" s="258"/>
      <c r="CL693" s="258"/>
      <c r="CM693" s="258"/>
      <c r="CN693" s="258"/>
      <c r="CO693" s="258"/>
      <c r="CP693" s="258"/>
      <c r="CQ693" s="258"/>
      <c r="CR693" s="258"/>
      <c r="CS693" s="258"/>
      <c r="CT693" s="258"/>
      <c r="CU693" s="258"/>
      <c r="CV693" s="258"/>
      <c r="CW693" s="258"/>
      <c r="CX693" s="258"/>
    </row>
    <row r="694" spans="1:102" ht="18">
      <c r="A694" s="13">
        <v>7</v>
      </c>
      <c r="B694" s="5" t="s">
        <v>630</v>
      </c>
      <c r="C694" s="8">
        <v>0.01</v>
      </c>
      <c r="D694" s="8"/>
      <c r="E694" s="9">
        <f t="shared" ref="E694:E721" si="388">SUM(C694:D694)</f>
        <v>0.01</v>
      </c>
      <c r="F694" s="2">
        <v>200.01</v>
      </c>
      <c r="G694" s="2">
        <v>0</v>
      </c>
      <c r="H694" s="3">
        <f t="shared" si="387"/>
        <v>200.01</v>
      </c>
      <c r="I694" s="10">
        <v>180.01</v>
      </c>
      <c r="J694" s="10"/>
      <c r="K694" s="213">
        <f t="shared" si="382"/>
        <v>180.01</v>
      </c>
      <c r="L694" s="10">
        <v>0.02</v>
      </c>
      <c r="M694" s="10"/>
      <c r="N694" s="18">
        <f t="shared" si="383"/>
        <v>0.02</v>
      </c>
      <c r="O694" s="10">
        <v>200.02</v>
      </c>
      <c r="P694" s="10"/>
      <c r="Q694" s="18">
        <f t="shared" si="384"/>
        <v>200.02</v>
      </c>
      <c r="R694" s="10">
        <v>200.02</v>
      </c>
      <c r="S694" s="105">
        <v>0</v>
      </c>
      <c r="T694" s="107">
        <f t="shared" si="385"/>
        <v>200.02</v>
      </c>
      <c r="U694" s="105">
        <v>200</v>
      </c>
      <c r="V694" s="105"/>
      <c r="W694" s="107">
        <f t="shared" si="386"/>
        <v>200</v>
      </c>
    </row>
    <row r="695" spans="1:102" ht="18">
      <c r="A695" s="13">
        <v>8</v>
      </c>
      <c r="B695" s="5" t="s">
        <v>2471</v>
      </c>
      <c r="C695" s="8"/>
      <c r="D695" s="8"/>
      <c r="E695" s="9"/>
      <c r="F695" s="2"/>
      <c r="G695" s="2"/>
      <c r="H695" s="3"/>
      <c r="I695" s="10"/>
      <c r="J695" s="10"/>
      <c r="L695" s="10"/>
      <c r="M695" s="10"/>
      <c r="O695" s="10"/>
      <c r="P695" s="10"/>
      <c r="Q695" s="18"/>
      <c r="R695" s="10"/>
      <c r="S695" s="105"/>
      <c r="T695" s="107"/>
      <c r="U695" s="105">
        <v>100</v>
      </c>
      <c r="V695" s="105"/>
      <c r="W695" s="107">
        <f t="shared" si="386"/>
        <v>100</v>
      </c>
    </row>
    <row r="696" spans="1:102" ht="18">
      <c r="A696" s="13">
        <v>9</v>
      </c>
      <c r="B696" s="5" t="s">
        <v>631</v>
      </c>
      <c r="C696" s="8">
        <v>64.8</v>
      </c>
      <c r="D696" s="8"/>
      <c r="E696" s="9">
        <f t="shared" si="388"/>
        <v>64.8</v>
      </c>
      <c r="F696" s="2">
        <v>81.8</v>
      </c>
      <c r="G696" s="2">
        <v>0</v>
      </c>
      <c r="H696" s="3">
        <f t="shared" si="387"/>
        <v>81.8</v>
      </c>
      <c r="I696" s="10">
        <v>127.62</v>
      </c>
      <c r="J696" s="10"/>
      <c r="K696" s="213">
        <f t="shared" si="382"/>
        <v>127.62</v>
      </c>
      <c r="L696" s="10">
        <v>157.22999999999999</v>
      </c>
      <c r="M696" s="10"/>
      <c r="N696" s="18">
        <f t="shared" si="383"/>
        <v>157.22999999999999</v>
      </c>
      <c r="O696" s="10">
        <v>1494.25</v>
      </c>
      <c r="P696" s="10"/>
      <c r="Q696" s="18">
        <f t="shared" si="384"/>
        <v>1494.25</v>
      </c>
      <c r="R696" s="10">
        <v>418.77</v>
      </c>
      <c r="S696" s="105">
        <v>0</v>
      </c>
      <c r="T696" s="107">
        <f t="shared" si="385"/>
        <v>418.77</v>
      </c>
      <c r="U696" s="105">
        <v>329.05</v>
      </c>
      <c r="V696" s="105"/>
      <c r="W696" s="107">
        <f t="shared" si="386"/>
        <v>329.05</v>
      </c>
    </row>
    <row r="697" spans="1:102" ht="18">
      <c r="A697" s="13">
        <v>10</v>
      </c>
      <c r="B697" s="5" t="s">
        <v>2025</v>
      </c>
      <c r="C697" s="8"/>
      <c r="D697" s="8"/>
      <c r="E697" s="9"/>
      <c r="F697" s="2"/>
      <c r="G697" s="2"/>
      <c r="H697" s="3"/>
      <c r="I697" s="10"/>
      <c r="J697" s="10"/>
      <c r="L697" s="10">
        <v>500</v>
      </c>
      <c r="M697" s="10"/>
      <c r="N697" s="18">
        <f t="shared" si="383"/>
        <v>500</v>
      </c>
      <c r="O697" s="10">
        <v>1500</v>
      </c>
      <c r="P697" s="10"/>
      <c r="Q697" s="18">
        <f t="shared" si="384"/>
        <v>1500</v>
      </c>
      <c r="R697" s="10">
        <v>800</v>
      </c>
      <c r="S697" s="105">
        <v>0</v>
      </c>
      <c r="T697" s="107">
        <f t="shared" si="385"/>
        <v>800</v>
      </c>
      <c r="U697" s="105">
        <v>1000</v>
      </c>
      <c r="V697" s="105"/>
      <c r="W697" s="107">
        <f t="shared" si="386"/>
        <v>1000</v>
      </c>
    </row>
    <row r="698" spans="1:102" ht="18">
      <c r="A698" s="13">
        <v>11</v>
      </c>
      <c r="B698" s="5" t="s">
        <v>2222</v>
      </c>
      <c r="C698" s="8"/>
      <c r="D698" s="8"/>
      <c r="E698" s="9"/>
      <c r="F698" s="2"/>
      <c r="G698" s="2"/>
      <c r="H698" s="3"/>
      <c r="I698" s="10"/>
      <c r="J698" s="10"/>
      <c r="L698" s="10"/>
      <c r="M698" s="10"/>
      <c r="O698" s="10">
        <v>0.01</v>
      </c>
      <c r="P698" s="10"/>
      <c r="Q698" s="18">
        <f t="shared" si="384"/>
        <v>0.01</v>
      </c>
      <c r="R698" s="10">
        <v>0.01</v>
      </c>
      <c r="S698" s="105">
        <v>0</v>
      </c>
      <c r="T698" s="107">
        <f t="shared" si="385"/>
        <v>0.01</v>
      </c>
      <c r="U698" s="105">
        <v>0.01</v>
      </c>
      <c r="V698" s="105"/>
      <c r="W698" s="107">
        <f t="shared" si="386"/>
        <v>0.01</v>
      </c>
    </row>
    <row r="699" spans="1:102" ht="18">
      <c r="A699" s="13">
        <v>12</v>
      </c>
      <c r="B699" s="5" t="s">
        <v>2472</v>
      </c>
      <c r="C699" s="8"/>
      <c r="D699" s="8"/>
      <c r="E699" s="9"/>
      <c r="F699" s="2"/>
      <c r="G699" s="2"/>
      <c r="H699" s="3"/>
      <c r="I699" s="10"/>
      <c r="J699" s="10"/>
      <c r="L699" s="10"/>
      <c r="M699" s="10"/>
      <c r="O699" s="10"/>
      <c r="P699" s="10"/>
      <c r="Q699" s="18"/>
      <c r="R699" s="10"/>
      <c r="S699" s="105"/>
      <c r="T699" s="107"/>
      <c r="U699" s="105">
        <v>500</v>
      </c>
      <c r="V699" s="105"/>
      <c r="W699" s="107">
        <f t="shared" si="386"/>
        <v>500</v>
      </c>
    </row>
    <row r="700" spans="1:102" ht="18">
      <c r="A700" s="13">
        <v>13</v>
      </c>
      <c r="B700" s="5" t="s">
        <v>632</v>
      </c>
      <c r="C700" s="8">
        <v>11185.95</v>
      </c>
      <c r="D700" s="8"/>
      <c r="E700" s="9">
        <f t="shared" si="388"/>
        <v>11185.95</v>
      </c>
      <c r="F700" s="2">
        <v>12992.33</v>
      </c>
      <c r="G700" s="2">
        <v>0</v>
      </c>
      <c r="H700" s="3">
        <f t="shared" si="387"/>
        <v>12992.33</v>
      </c>
      <c r="I700" s="10">
        <v>16368.25</v>
      </c>
      <c r="J700" s="10"/>
      <c r="K700" s="213">
        <f t="shared" si="382"/>
        <v>16368.25</v>
      </c>
      <c r="L700" s="10">
        <v>21592.52</v>
      </c>
      <c r="M700" s="10"/>
      <c r="N700" s="18">
        <f t="shared" si="383"/>
        <v>21592.52</v>
      </c>
      <c r="O700" s="10">
        <v>20140.669999999998</v>
      </c>
      <c r="P700" s="10"/>
      <c r="Q700" s="18">
        <f t="shared" si="384"/>
        <v>20140.669999999998</v>
      </c>
      <c r="R700" s="10">
        <v>20140.669999999998</v>
      </c>
      <c r="S700" s="105">
        <v>0</v>
      </c>
      <c r="T700" s="107">
        <f t="shared" si="385"/>
        <v>20140.669999999998</v>
      </c>
      <c r="U700" s="105">
        <v>20805.52</v>
      </c>
      <c r="V700" s="105"/>
      <c r="W700" s="107">
        <f t="shared" si="386"/>
        <v>20805.52</v>
      </c>
    </row>
    <row r="701" spans="1:102" ht="18">
      <c r="A701" s="13">
        <v>14</v>
      </c>
      <c r="B701" s="5" t="s">
        <v>2473</v>
      </c>
      <c r="C701" s="8"/>
      <c r="D701" s="8"/>
      <c r="E701" s="9"/>
      <c r="F701" s="2"/>
      <c r="G701" s="2"/>
      <c r="H701" s="3"/>
      <c r="I701" s="10"/>
      <c r="J701" s="10"/>
      <c r="L701" s="10"/>
      <c r="M701" s="10"/>
      <c r="O701" s="10"/>
      <c r="P701" s="10"/>
      <c r="Q701" s="18"/>
      <c r="R701" s="10"/>
      <c r="S701" s="105"/>
      <c r="T701" s="107"/>
      <c r="U701" s="105">
        <v>993.15</v>
      </c>
      <c r="V701" s="105"/>
      <c r="W701" s="107">
        <f t="shared" si="386"/>
        <v>993.15</v>
      </c>
    </row>
    <row r="702" spans="1:102" ht="18">
      <c r="A702" s="13">
        <v>15</v>
      </c>
      <c r="B702" s="5" t="s">
        <v>633</v>
      </c>
      <c r="C702" s="8">
        <v>3806.66</v>
      </c>
      <c r="D702" s="8"/>
      <c r="E702" s="9">
        <f t="shared" si="388"/>
        <v>3806.66</v>
      </c>
      <c r="F702" s="2">
        <v>3734.6</v>
      </c>
      <c r="G702" s="2">
        <v>0</v>
      </c>
      <c r="H702" s="3">
        <f t="shared" si="387"/>
        <v>3734.6</v>
      </c>
      <c r="I702" s="10">
        <v>4236.1099999999997</v>
      </c>
      <c r="J702" s="10"/>
      <c r="K702" s="213">
        <f t="shared" si="382"/>
        <v>4236.1099999999997</v>
      </c>
      <c r="L702" s="10">
        <v>7053.13</v>
      </c>
      <c r="M702" s="10"/>
      <c r="N702" s="18">
        <f t="shared" si="383"/>
        <v>7053.13</v>
      </c>
      <c r="O702" s="10">
        <v>8221.1299999999992</v>
      </c>
      <c r="P702" s="10"/>
      <c r="Q702" s="18">
        <f t="shared" si="384"/>
        <v>8221.1299999999992</v>
      </c>
      <c r="R702" s="10">
        <v>8240.4699999999993</v>
      </c>
      <c r="S702" s="105">
        <v>0</v>
      </c>
      <c r="T702" s="107">
        <f t="shared" si="385"/>
        <v>8240.4699999999993</v>
      </c>
      <c r="U702" s="105">
        <v>7292.12</v>
      </c>
      <c r="V702" s="105"/>
      <c r="W702" s="107">
        <f t="shared" si="386"/>
        <v>7292.12</v>
      </c>
    </row>
    <row r="703" spans="1:102" ht="18">
      <c r="A703" s="13">
        <v>16</v>
      </c>
      <c r="B703" s="179" t="s">
        <v>1424</v>
      </c>
      <c r="C703" s="8"/>
      <c r="D703" s="8"/>
      <c r="E703" s="9"/>
      <c r="F703" s="2"/>
      <c r="G703" s="2"/>
      <c r="H703" s="3"/>
      <c r="I703" s="10">
        <v>5129</v>
      </c>
      <c r="J703" s="10"/>
      <c r="K703" s="213">
        <f t="shared" si="382"/>
        <v>5129</v>
      </c>
      <c r="L703" s="10">
        <v>0.01</v>
      </c>
      <c r="M703" s="10"/>
      <c r="N703" s="18">
        <f t="shared" si="383"/>
        <v>0.01</v>
      </c>
      <c r="O703" s="10">
        <v>0.01</v>
      </c>
      <c r="P703" s="10"/>
      <c r="Q703" s="18">
        <f t="shared" si="384"/>
        <v>0.01</v>
      </c>
      <c r="R703" s="10">
        <v>0.01</v>
      </c>
      <c r="S703" s="105">
        <v>0</v>
      </c>
      <c r="T703" s="107">
        <f t="shared" si="385"/>
        <v>0.01</v>
      </c>
      <c r="U703" s="105"/>
      <c r="V703" s="105"/>
      <c r="W703" s="107">
        <f t="shared" si="386"/>
        <v>0</v>
      </c>
    </row>
    <row r="704" spans="1:102" ht="18">
      <c r="A704" s="13">
        <v>17</v>
      </c>
      <c r="B704" s="5" t="s">
        <v>634</v>
      </c>
      <c r="C704" s="8">
        <v>463.3</v>
      </c>
      <c r="D704" s="8"/>
      <c r="E704" s="9">
        <f t="shared" si="388"/>
        <v>463.3</v>
      </c>
      <c r="F704" s="2">
        <v>500</v>
      </c>
      <c r="G704" s="2">
        <v>0</v>
      </c>
      <c r="H704" s="3">
        <f t="shared" si="387"/>
        <v>500</v>
      </c>
      <c r="I704" s="10">
        <v>2600</v>
      </c>
      <c r="J704" s="10"/>
      <c r="K704" s="213">
        <f t="shared" si="382"/>
        <v>2600</v>
      </c>
      <c r="L704" s="10">
        <v>1950</v>
      </c>
      <c r="M704" s="10"/>
      <c r="N704" s="18">
        <f t="shared" si="383"/>
        <v>1950</v>
      </c>
      <c r="O704" s="10">
        <v>1500</v>
      </c>
      <c r="P704" s="10"/>
      <c r="Q704" s="18">
        <f t="shared" si="384"/>
        <v>1500</v>
      </c>
      <c r="R704" s="10">
        <v>1500</v>
      </c>
      <c r="S704" s="105">
        <v>0</v>
      </c>
      <c r="T704" s="107">
        <f t="shared" si="385"/>
        <v>1500</v>
      </c>
      <c r="U704" s="105">
        <v>900</v>
      </c>
      <c r="V704" s="105"/>
      <c r="W704" s="107">
        <f t="shared" si="386"/>
        <v>900</v>
      </c>
    </row>
    <row r="705" spans="1:23" ht="18">
      <c r="A705" s="13">
        <v>18</v>
      </c>
      <c r="B705" s="5" t="s">
        <v>635</v>
      </c>
      <c r="C705" s="8">
        <v>3450</v>
      </c>
      <c r="D705" s="8"/>
      <c r="E705" s="9">
        <f t="shared" si="388"/>
        <v>3450</v>
      </c>
      <c r="F705" s="2">
        <v>5050</v>
      </c>
      <c r="G705" s="2">
        <v>0</v>
      </c>
      <c r="H705" s="3">
        <f t="shared" si="387"/>
        <v>5050</v>
      </c>
      <c r="I705" s="10">
        <v>5050</v>
      </c>
      <c r="J705" s="10"/>
      <c r="K705" s="213">
        <f t="shared" si="382"/>
        <v>5050</v>
      </c>
      <c r="L705" s="10">
        <v>5050</v>
      </c>
      <c r="M705" s="10"/>
      <c r="N705" s="18">
        <f t="shared" si="383"/>
        <v>5050</v>
      </c>
      <c r="O705" s="10">
        <v>5050</v>
      </c>
      <c r="P705" s="10"/>
      <c r="Q705" s="18">
        <f t="shared" si="384"/>
        <v>5050</v>
      </c>
      <c r="R705" s="10">
        <v>5050</v>
      </c>
      <c r="S705" s="105">
        <v>0</v>
      </c>
      <c r="T705" s="107">
        <f t="shared" si="385"/>
        <v>5050</v>
      </c>
      <c r="U705" s="105">
        <v>4550</v>
      </c>
      <c r="V705" s="105"/>
      <c r="W705" s="107">
        <f t="shared" si="386"/>
        <v>4550</v>
      </c>
    </row>
    <row r="706" spans="1:23" ht="18">
      <c r="A706" s="13">
        <v>19</v>
      </c>
      <c r="B706" s="5" t="s">
        <v>2026</v>
      </c>
      <c r="C706" s="8"/>
      <c r="D706" s="8"/>
      <c r="E706" s="9"/>
      <c r="F706" s="2"/>
      <c r="G706" s="2"/>
      <c r="H706" s="3"/>
      <c r="I706" s="10"/>
      <c r="J706" s="10"/>
      <c r="L706" s="10">
        <v>346</v>
      </c>
      <c r="M706" s="10"/>
      <c r="N706" s="18">
        <f t="shared" si="383"/>
        <v>346</v>
      </c>
      <c r="O706" s="10">
        <v>346.5</v>
      </c>
      <c r="P706" s="10"/>
      <c r="Q706" s="18">
        <f t="shared" si="384"/>
        <v>346.5</v>
      </c>
      <c r="R706" s="10">
        <v>346.5</v>
      </c>
      <c r="S706" s="105">
        <v>0</v>
      </c>
      <c r="T706" s="107">
        <f t="shared" si="385"/>
        <v>346.5</v>
      </c>
      <c r="U706" s="105">
        <v>200</v>
      </c>
      <c r="V706" s="105"/>
      <c r="W706" s="107">
        <f t="shared" si="386"/>
        <v>200</v>
      </c>
    </row>
    <row r="707" spans="1:23" ht="18">
      <c r="A707" s="13">
        <v>20</v>
      </c>
      <c r="B707" s="179" t="s">
        <v>640</v>
      </c>
      <c r="C707" s="8">
        <v>0.02</v>
      </c>
      <c r="D707" s="8"/>
      <c r="E707" s="9">
        <f t="shared" si="388"/>
        <v>0.02</v>
      </c>
      <c r="F707" s="2">
        <v>0.02</v>
      </c>
      <c r="G707" s="2">
        <v>0</v>
      </c>
      <c r="H707" s="3">
        <f t="shared" si="387"/>
        <v>0.02</v>
      </c>
      <c r="I707" s="10">
        <v>0.02</v>
      </c>
      <c r="J707" s="10"/>
      <c r="K707" s="213">
        <f t="shared" si="382"/>
        <v>0.02</v>
      </c>
      <c r="L707" s="10">
        <v>0.02</v>
      </c>
      <c r="M707" s="10"/>
      <c r="N707" s="18">
        <f t="shared" si="383"/>
        <v>0.02</v>
      </c>
      <c r="O707" s="10">
        <v>0.02</v>
      </c>
      <c r="P707" s="10"/>
      <c r="Q707" s="18">
        <f t="shared" si="384"/>
        <v>0.02</v>
      </c>
      <c r="R707" s="10">
        <v>0.02</v>
      </c>
      <c r="S707" s="105">
        <v>0</v>
      </c>
      <c r="T707" s="107">
        <f t="shared" si="385"/>
        <v>0.02</v>
      </c>
      <c r="U707" s="105"/>
      <c r="V707" s="105"/>
      <c r="W707" s="107">
        <f t="shared" si="386"/>
        <v>0</v>
      </c>
    </row>
    <row r="708" spans="1:23" ht="18">
      <c r="A708" s="13">
        <v>21</v>
      </c>
      <c r="B708" s="5" t="s">
        <v>636</v>
      </c>
      <c r="C708" s="8">
        <v>100.05</v>
      </c>
      <c r="D708" s="8"/>
      <c r="E708" s="9">
        <f t="shared" si="388"/>
        <v>100.05</v>
      </c>
      <c r="F708" s="2">
        <v>100.05</v>
      </c>
      <c r="G708" s="2">
        <v>0</v>
      </c>
      <c r="H708" s="3">
        <f t="shared" si="387"/>
        <v>100.05</v>
      </c>
      <c r="I708" s="10">
        <v>0.03</v>
      </c>
      <c r="J708" s="10"/>
      <c r="K708" s="213">
        <f t="shared" si="382"/>
        <v>0.03</v>
      </c>
      <c r="L708" s="10">
        <v>0.03</v>
      </c>
      <c r="M708" s="10"/>
      <c r="N708" s="18">
        <f t="shared" si="383"/>
        <v>0.03</v>
      </c>
      <c r="O708" s="10">
        <v>0.03</v>
      </c>
      <c r="P708" s="10"/>
      <c r="Q708" s="18">
        <f t="shared" si="384"/>
        <v>0.03</v>
      </c>
      <c r="R708" s="10">
        <v>0.03</v>
      </c>
      <c r="S708" s="105">
        <v>0</v>
      </c>
      <c r="T708" s="107">
        <f t="shared" si="385"/>
        <v>0.03</v>
      </c>
      <c r="U708" s="105">
        <v>0.03</v>
      </c>
      <c r="V708" s="105"/>
      <c r="W708" s="107">
        <f t="shared" si="386"/>
        <v>0.03</v>
      </c>
    </row>
    <row r="709" spans="1:23" ht="18">
      <c r="A709" s="13">
        <v>22</v>
      </c>
      <c r="B709" s="5" t="s">
        <v>639</v>
      </c>
      <c r="C709" s="8">
        <v>650</v>
      </c>
      <c r="D709" s="8"/>
      <c r="E709" s="9">
        <f t="shared" si="388"/>
        <v>650</v>
      </c>
      <c r="F709" s="2">
        <v>990</v>
      </c>
      <c r="G709" s="2">
        <v>0</v>
      </c>
      <c r="H709" s="3">
        <f t="shared" si="387"/>
        <v>990</v>
      </c>
      <c r="I709" s="10">
        <v>2028</v>
      </c>
      <c r="J709" s="10"/>
      <c r="K709" s="213">
        <f t="shared" si="382"/>
        <v>2028</v>
      </c>
      <c r="L709" s="10">
        <v>1953.87</v>
      </c>
      <c r="M709" s="10"/>
      <c r="N709" s="18">
        <f t="shared" si="383"/>
        <v>1953.87</v>
      </c>
      <c r="O709" s="10">
        <v>5636.66</v>
      </c>
      <c r="P709" s="10"/>
      <c r="Q709" s="18">
        <f t="shared" si="384"/>
        <v>5636.66</v>
      </c>
      <c r="R709" s="10">
        <v>5636.66</v>
      </c>
      <c r="S709" s="105"/>
      <c r="T709" s="107">
        <f t="shared" si="385"/>
        <v>5636.66</v>
      </c>
      <c r="U709" s="105">
        <v>6258</v>
      </c>
      <c r="V709" s="105"/>
      <c r="W709" s="107">
        <f t="shared" si="386"/>
        <v>6258</v>
      </c>
    </row>
    <row r="710" spans="1:23" ht="18">
      <c r="A710" s="13">
        <v>23</v>
      </c>
      <c r="B710" s="5" t="s">
        <v>2223</v>
      </c>
      <c r="C710" s="8"/>
      <c r="D710" s="8"/>
      <c r="E710" s="9"/>
      <c r="F710" s="2"/>
      <c r="G710" s="2"/>
      <c r="H710" s="3"/>
      <c r="I710" s="10"/>
      <c r="J710" s="10"/>
      <c r="L710" s="10"/>
      <c r="M710" s="10"/>
      <c r="O710" s="10">
        <v>6936</v>
      </c>
      <c r="P710" s="10"/>
      <c r="Q710" s="18">
        <f t="shared" si="384"/>
        <v>6936</v>
      </c>
      <c r="R710" s="10">
        <v>6936</v>
      </c>
      <c r="S710" s="105"/>
      <c r="T710" s="107">
        <f t="shared" si="385"/>
        <v>6936</v>
      </c>
      <c r="U710" s="105">
        <v>6936</v>
      </c>
      <c r="V710" s="105"/>
      <c r="W710" s="107">
        <f t="shared" si="386"/>
        <v>6936</v>
      </c>
    </row>
    <row r="711" spans="1:23" ht="18">
      <c r="A711" s="13">
        <v>24</v>
      </c>
      <c r="B711" s="5" t="s">
        <v>2474</v>
      </c>
      <c r="C711" s="8"/>
      <c r="D711" s="8"/>
      <c r="E711" s="9"/>
      <c r="F711" s="2"/>
      <c r="G711" s="2"/>
      <c r="H711" s="3"/>
      <c r="I711" s="10"/>
      <c r="J711" s="10"/>
      <c r="L711" s="10"/>
      <c r="M711" s="10"/>
      <c r="O711" s="10"/>
      <c r="P711" s="10"/>
      <c r="Q711" s="18"/>
      <c r="R711" s="10"/>
      <c r="S711" s="105"/>
      <c r="T711" s="107"/>
      <c r="U711" s="105">
        <v>500</v>
      </c>
      <c r="V711" s="105"/>
      <c r="W711" s="107">
        <f t="shared" si="386"/>
        <v>500</v>
      </c>
    </row>
    <row r="712" spans="1:23" ht="18">
      <c r="A712" s="13">
        <v>25</v>
      </c>
      <c r="B712" s="5" t="s">
        <v>637</v>
      </c>
      <c r="C712" s="8">
        <v>4254.07</v>
      </c>
      <c r="D712" s="8">
        <v>6360.06</v>
      </c>
      <c r="E712" s="9">
        <f t="shared" si="388"/>
        <v>10614.130000000001</v>
      </c>
      <c r="F712" s="2">
        <v>3400.05</v>
      </c>
      <c r="G712" s="2">
        <v>5188.8599999999997</v>
      </c>
      <c r="H712" s="3">
        <f t="shared" si="387"/>
        <v>8588.91</v>
      </c>
      <c r="I712" s="10">
        <v>1820.02</v>
      </c>
      <c r="J712" s="10">
        <v>2818.8</v>
      </c>
      <c r="K712" s="213">
        <f t="shared" si="382"/>
        <v>4638.82</v>
      </c>
      <c r="L712" s="10">
        <v>2021.02</v>
      </c>
      <c r="M712" s="10">
        <v>3000.03</v>
      </c>
      <c r="N712" s="18">
        <f t="shared" si="383"/>
        <v>5021.05</v>
      </c>
      <c r="O712" s="10">
        <v>6711.19</v>
      </c>
      <c r="P712" s="10">
        <v>10033.23</v>
      </c>
      <c r="Q712" s="18">
        <f t="shared" si="384"/>
        <v>16744.419999999998</v>
      </c>
      <c r="R712" s="10">
        <v>6711.25</v>
      </c>
      <c r="S712" s="105">
        <v>10033.290000000001</v>
      </c>
      <c r="T712" s="107">
        <f t="shared" si="385"/>
        <v>16744.54</v>
      </c>
      <c r="U712" s="105">
        <v>10022.52</v>
      </c>
      <c r="V712" s="105">
        <v>15000.03</v>
      </c>
      <c r="W712" s="107">
        <f t="shared" si="386"/>
        <v>25022.550000000003</v>
      </c>
    </row>
    <row r="713" spans="1:23" ht="18">
      <c r="A713" s="13">
        <v>26</v>
      </c>
      <c r="B713" s="5" t="s">
        <v>2224</v>
      </c>
      <c r="C713" s="8"/>
      <c r="D713" s="8"/>
      <c r="E713" s="9"/>
      <c r="F713" s="2"/>
      <c r="G713" s="2"/>
      <c r="H713" s="3"/>
      <c r="I713" s="10"/>
      <c r="J713" s="10"/>
      <c r="L713" s="10"/>
      <c r="M713" s="10"/>
      <c r="O713" s="10"/>
      <c r="P713" s="10">
        <v>0.06</v>
      </c>
      <c r="Q713" s="18">
        <f t="shared" si="384"/>
        <v>0.06</v>
      </c>
      <c r="R713" s="10">
        <v>0</v>
      </c>
      <c r="S713" s="105">
        <v>643.02</v>
      </c>
      <c r="T713" s="107">
        <f t="shared" si="385"/>
        <v>643.02</v>
      </c>
      <c r="U713" s="105"/>
      <c r="V713" s="105">
        <v>250.03</v>
      </c>
      <c r="W713" s="107">
        <f t="shared" si="386"/>
        <v>250.03</v>
      </c>
    </row>
    <row r="714" spans="1:23" ht="18">
      <c r="A714" s="13">
        <v>27</v>
      </c>
      <c r="B714" s="5" t="s">
        <v>2475</v>
      </c>
      <c r="C714" s="8"/>
      <c r="D714" s="8"/>
      <c r="E714" s="9"/>
      <c r="F714" s="2"/>
      <c r="G714" s="2"/>
      <c r="H714" s="3"/>
      <c r="I714" s="10"/>
      <c r="J714" s="10"/>
      <c r="L714" s="10"/>
      <c r="M714" s="10"/>
      <c r="O714" s="10"/>
      <c r="P714" s="10"/>
      <c r="Q714" s="18"/>
      <c r="R714" s="10"/>
      <c r="S714" s="105"/>
      <c r="T714" s="107"/>
      <c r="U714" s="105">
        <v>500</v>
      </c>
      <c r="V714" s="105"/>
      <c r="W714" s="107">
        <f t="shared" si="386"/>
        <v>500</v>
      </c>
    </row>
    <row r="715" spans="1:23" ht="18">
      <c r="A715" s="13">
        <v>28</v>
      </c>
      <c r="B715" s="5" t="s">
        <v>2476</v>
      </c>
      <c r="C715" s="8"/>
      <c r="D715" s="8"/>
      <c r="E715" s="9"/>
      <c r="F715" s="2"/>
      <c r="G715" s="2"/>
      <c r="H715" s="3"/>
      <c r="I715" s="10"/>
      <c r="J715" s="10"/>
      <c r="L715" s="10"/>
      <c r="M715" s="10"/>
      <c r="O715" s="10"/>
      <c r="P715" s="10"/>
      <c r="Q715" s="18"/>
      <c r="R715" s="10"/>
      <c r="S715" s="105"/>
      <c r="T715" s="107"/>
      <c r="U715" s="105">
        <v>48</v>
      </c>
      <c r="V715" s="105"/>
      <c r="W715" s="107">
        <f t="shared" si="386"/>
        <v>48</v>
      </c>
    </row>
    <row r="716" spans="1:23" ht="18">
      <c r="A716" s="13">
        <v>29</v>
      </c>
      <c r="B716" s="5" t="s">
        <v>2477</v>
      </c>
      <c r="C716" s="8"/>
      <c r="D716" s="8"/>
      <c r="E716" s="9"/>
      <c r="F716" s="2"/>
      <c r="G716" s="2"/>
      <c r="H716" s="3"/>
      <c r="I716" s="10"/>
      <c r="J716" s="10"/>
      <c r="L716" s="10"/>
      <c r="M716" s="10"/>
      <c r="O716" s="10">
        <v>0.01</v>
      </c>
      <c r="P716" s="10"/>
      <c r="Q716" s="18">
        <f t="shared" si="384"/>
        <v>0.01</v>
      </c>
      <c r="R716" s="10">
        <v>800</v>
      </c>
      <c r="S716" s="105">
        <v>0</v>
      </c>
      <c r="T716" s="107">
        <f t="shared" si="385"/>
        <v>800</v>
      </c>
      <c r="U716" s="105">
        <v>0.01</v>
      </c>
      <c r="V716" s="105"/>
      <c r="W716" s="107">
        <f t="shared" si="386"/>
        <v>0.01</v>
      </c>
    </row>
    <row r="717" spans="1:23" ht="18">
      <c r="A717" s="13">
        <v>30</v>
      </c>
      <c r="B717" s="5" t="s">
        <v>2225</v>
      </c>
      <c r="C717" s="8"/>
      <c r="D717" s="8"/>
      <c r="E717" s="9"/>
      <c r="F717" s="2"/>
      <c r="G717" s="2"/>
      <c r="H717" s="3"/>
      <c r="I717" s="10"/>
      <c r="J717" s="10"/>
      <c r="L717" s="10"/>
      <c r="M717" s="10"/>
      <c r="O717" s="10">
        <v>100</v>
      </c>
      <c r="P717" s="10"/>
      <c r="Q717" s="18">
        <f t="shared" si="384"/>
        <v>100</v>
      </c>
      <c r="R717" s="10">
        <v>0.01</v>
      </c>
      <c r="S717" s="105">
        <v>0</v>
      </c>
      <c r="T717" s="107">
        <f t="shared" si="385"/>
        <v>0.01</v>
      </c>
      <c r="U717" s="105">
        <v>0.01</v>
      </c>
      <c r="V717" s="105"/>
      <c r="W717" s="107">
        <f t="shared" si="386"/>
        <v>0.01</v>
      </c>
    </row>
    <row r="718" spans="1:23" ht="18">
      <c r="A718" s="13">
        <v>31</v>
      </c>
      <c r="B718" s="5" t="s">
        <v>638</v>
      </c>
      <c r="C718" s="8">
        <v>40</v>
      </c>
      <c r="D718" s="8"/>
      <c r="E718" s="9">
        <f t="shared" si="388"/>
        <v>40</v>
      </c>
      <c r="F718" s="2">
        <v>20</v>
      </c>
      <c r="G718" s="2">
        <v>0</v>
      </c>
      <c r="H718" s="3">
        <f t="shared" si="387"/>
        <v>20</v>
      </c>
      <c r="I718" s="10">
        <v>30</v>
      </c>
      <c r="J718" s="10"/>
      <c r="K718" s="213">
        <f t="shared" si="382"/>
        <v>30</v>
      </c>
      <c r="L718" s="10">
        <v>35</v>
      </c>
      <c r="M718" s="10"/>
      <c r="N718" s="18">
        <f t="shared" si="383"/>
        <v>35</v>
      </c>
      <c r="O718" s="10">
        <v>35</v>
      </c>
      <c r="P718" s="10"/>
      <c r="Q718" s="18">
        <f t="shared" si="384"/>
        <v>35</v>
      </c>
      <c r="R718" s="10">
        <v>35</v>
      </c>
      <c r="S718" s="105">
        <v>0</v>
      </c>
      <c r="T718" s="107">
        <f t="shared" si="385"/>
        <v>35</v>
      </c>
      <c r="U718" s="105">
        <v>2000</v>
      </c>
      <c r="V718" s="105"/>
      <c r="W718" s="107">
        <f t="shared" si="386"/>
        <v>2000</v>
      </c>
    </row>
    <row r="719" spans="1:23" ht="18">
      <c r="A719" s="13">
        <v>32</v>
      </c>
      <c r="B719" s="5" t="s">
        <v>1425</v>
      </c>
      <c r="C719" s="8"/>
      <c r="D719" s="8"/>
      <c r="E719" s="9"/>
      <c r="F719" s="2"/>
      <c r="G719" s="2"/>
      <c r="H719" s="3"/>
      <c r="I719" s="10">
        <v>5080</v>
      </c>
      <c r="J719" s="10"/>
      <c r="K719" s="213">
        <f t="shared" si="382"/>
        <v>5080</v>
      </c>
      <c r="L719" s="10">
        <v>10663</v>
      </c>
      <c r="M719" s="10"/>
      <c r="N719" s="18">
        <f t="shared" si="383"/>
        <v>10663</v>
      </c>
      <c r="O719" s="10">
        <v>1000.06</v>
      </c>
      <c r="P719" s="10"/>
      <c r="Q719" s="18">
        <f t="shared" si="384"/>
        <v>1000.06</v>
      </c>
      <c r="R719" s="10">
        <v>1000.06</v>
      </c>
      <c r="S719" s="105">
        <v>0</v>
      </c>
      <c r="T719" s="107">
        <f t="shared" si="385"/>
        <v>1000.06</v>
      </c>
      <c r="U719" s="105">
        <v>7.0000000000000007E-2</v>
      </c>
      <c r="V719" s="105"/>
      <c r="W719" s="107">
        <f t="shared" si="386"/>
        <v>7.0000000000000007E-2</v>
      </c>
    </row>
    <row r="720" spans="1:23" ht="18">
      <c r="A720" s="13">
        <v>33</v>
      </c>
      <c r="B720" s="5" t="s">
        <v>2478</v>
      </c>
      <c r="C720" s="8"/>
      <c r="D720" s="8"/>
      <c r="E720" s="9"/>
      <c r="F720" s="2"/>
      <c r="G720" s="2"/>
      <c r="H720" s="3"/>
      <c r="I720" s="10"/>
      <c r="J720" s="10"/>
      <c r="L720" s="10"/>
      <c r="M720" s="10"/>
      <c r="O720" s="10"/>
      <c r="P720" s="10"/>
      <c r="Q720" s="18"/>
      <c r="R720" s="10"/>
      <c r="S720" s="105"/>
      <c r="T720" s="107"/>
      <c r="U720" s="105">
        <v>15000</v>
      </c>
      <c r="V720" s="105"/>
      <c r="W720" s="107">
        <f t="shared" si="386"/>
        <v>15000</v>
      </c>
    </row>
    <row r="721" spans="1:102" s="186" customFormat="1" ht="18">
      <c r="A721" s="187"/>
      <c r="B721" s="181" t="s">
        <v>35</v>
      </c>
      <c r="C721" s="182">
        <f>SUM(C689:C718)</f>
        <v>25937.57</v>
      </c>
      <c r="D721" s="182">
        <f>SUM(D689:D718)</f>
        <v>6360.06</v>
      </c>
      <c r="E721" s="182">
        <f t="shared" si="388"/>
        <v>32297.63</v>
      </c>
      <c r="F721" s="183">
        <f>SUM(F689:F718)</f>
        <v>32568.859999999997</v>
      </c>
      <c r="G721" s="183">
        <f>SUM(G689:G718)</f>
        <v>5188.87</v>
      </c>
      <c r="H721" s="194">
        <f t="shared" si="387"/>
        <v>37757.729999999996</v>
      </c>
      <c r="I721" s="184">
        <f>SUM(I688:I719)</f>
        <v>58799.06</v>
      </c>
      <c r="J721" s="184">
        <f>SUM(J688:J719)</f>
        <v>2818.8100000000004</v>
      </c>
      <c r="K721" s="212">
        <f t="shared" si="382"/>
        <v>61617.869999999995</v>
      </c>
      <c r="L721" s="184">
        <f>SUM(L688:L719)</f>
        <v>72530.349999999991</v>
      </c>
      <c r="M721" s="184">
        <f>SUM(M688:M719)</f>
        <v>3000.0400000000004</v>
      </c>
      <c r="N721" s="184">
        <f t="shared" si="383"/>
        <v>75530.389999999985</v>
      </c>
      <c r="O721" s="184">
        <f>SUM(O688:O719)</f>
        <v>112376.59000000001</v>
      </c>
      <c r="P721" s="184">
        <f>SUM(P688:P719)</f>
        <v>10033.299999999999</v>
      </c>
      <c r="Q721" s="184">
        <f>SUM(O721:P721)</f>
        <v>122409.89000000001</v>
      </c>
      <c r="R721" s="184">
        <f>SUM(R688:R720)</f>
        <v>111935.51</v>
      </c>
      <c r="S721" s="184">
        <f t="shared" ref="S721:W721" si="389">SUM(S688:S720)</f>
        <v>10676.320000000002</v>
      </c>
      <c r="T721" s="184">
        <f t="shared" si="389"/>
        <v>122611.82999999999</v>
      </c>
      <c r="U721" s="184">
        <f>SUM(U688:U720)</f>
        <v>115359.57</v>
      </c>
      <c r="V721" s="184">
        <f t="shared" si="389"/>
        <v>15250.070000000002</v>
      </c>
      <c r="W721" s="184">
        <f t="shared" si="389"/>
        <v>130609.64</v>
      </c>
      <c r="X721" s="264"/>
      <c r="Y721" s="264"/>
      <c r="Z721" s="264"/>
      <c r="AA721" s="264"/>
      <c r="AB721" s="264"/>
      <c r="AC721" s="264"/>
      <c r="AD721" s="264"/>
      <c r="AE721" s="264"/>
      <c r="AF721" s="264"/>
      <c r="AG721" s="264"/>
      <c r="AH721" s="264"/>
      <c r="AI721" s="264"/>
      <c r="AJ721" s="264"/>
      <c r="AK721" s="264"/>
      <c r="AL721" s="264"/>
      <c r="AM721" s="264"/>
      <c r="AN721" s="264"/>
      <c r="AO721" s="264"/>
      <c r="AP721" s="264"/>
      <c r="AQ721" s="264"/>
      <c r="AR721" s="264"/>
      <c r="AS721" s="264"/>
      <c r="AT721" s="264"/>
      <c r="AU721" s="264"/>
      <c r="AV721" s="264"/>
      <c r="AW721" s="264"/>
      <c r="AX721" s="264"/>
      <c r="AY721" s="264"/>
      <c r="AZ721" s="264"/>
      <c r="BA721" s="264"/>
      <c r="BB721" s="264"/>
      <c r="BC721" s="264"/>
      <c r="BD721" s="264"/>
      <c r="BE721" s="264"/>
      <c r="BF721" s="264"/>
      <c r="BG721" s="264"/>
      <c r="BH721" s="264"/>
      <c r="BI721" s="264"/>
      <c r="BJ721" s="264"/>
      <c r="BK721" s="264"/>
      <c r="BL721" s="264"/>
      <c r="BM721" s="264"/>
      <c r="BN721" s="264"/>
      <c r="BO721" s="264"/>
      <c r="BP721" s="264"/>
      <c r="BQ721" s="264"/>
      <c r="BR721" s="264"/>
      <c r="BS721" s="264"/>
      <c r="BT721" s="264"/>
      <c r="BU721" s="264"/>
      <c r="BV721" s="264"/>
      <c r="BW721" s="264"/>
      <c r="BX721" s="264"/>
      <c r="BY721" s="264"/>
      <c r="BZ721" s="264"/>
      <c r="CA721" s="264"/>
      <c r="CB721" s="264"/>
      <c r="CC721" s="264"/>
      <c r="CD721" s="264"/>
      <c r="CE721" s="264"/>
      <c r="CF721" s="264"/>
      <c r="CG721" s="264"/>
      <c r="CH721" s="264"/>
      <c r="CI721" s="264"/>
      <c r="CJ721" s="264"/>
      <c r="CK721" s="264"/>
      <c r="CL721" s="264"/>
      <c r="CM721" s="264"/>
      <c r="CN721" s="264"/>
      <c r="CO721" s="264"/>
      <c r="CP721" s="264"/>
      <c r="CQ721" s="264"/>
      <c r="CR721" s="264"/>
      <c r="CS721" s="264"/>
      <c r="CT721" s="264"/>
      <c r="CU721" s="264"/>
      <c r="CV721" s="264"/>
      <c r="CW721" s="264"/>
      <c r="CX721" s="264"/>
    </row>
    <row r="722" spans="1:102" s="24" customFormat="1" ht="18">
      <c r="A722" s="17">
        <v>14</v>
      </c>
      <c r="B722" s="7" t="s">
        <v>641</v>
      </c>
      <c r="C722" s="9"/>
      <c r="D722" s="9"/>
      <c r="E722" s="9"/>
      <c r="F722" s="6"/>
      <c r="G722" s="6"/>
      <c r="H722" s="3"/>
      <c r="I722" s="18"/>
      <c r="J722" s="18"/>
      <c r="K722" s="213"/>
      <c r="L722" s="18"/>
      <c r="M722" s="18"/>
      <c r="N722" s="18"/>
      <c r="O722" s="18"/>
      <c r="P722" s="18"/>
      <c r="Q722" s="18"/>
      <c r="R722" s="18"/>
      <c r="S722" s="107"/>
      <c r="T722" s="107"/>
      <c r="U722" s="107"/>
      <c r="V722" s="107"/>
      <c r="W722" s="107"/>
      <c r="X722" s="258"/>
      <c r="Y722" s="258"/>
      <c r="Z722" s="258"/>
      <c r="AA722" s="258"/>
      <c r="AB722" s="258"/>
      <c r="AC722" s="258"/>
      <c r="AD722" s="258"/>
      <c r="AE722" s="258"/>
      <c r="AF722" s="258"/>
      <c r="AG722" s="258"/>
      <c r="AH722" s="258"/>
      <c r="AI722" s="258"/>
      <c r="AJ722" s="258"/>
      <c r="AK722" s="258"/>
      <c r="AL722" s="258"/>
      <c r="AM722" s="258"/>
      <c r="AN722" s="258"/>
      <c r="AO722" s="258"/>
      <c r="AP722" s="258"/>
      <c r="AQ722" s="258"/>
      <c r="AR722" s="258"/>
      <c r="AS722" s="258"/>
      <c r="AT722" s="258"/>
      <c r="AU722" s="258"/>
      <c r="AV722" s="258"/>
      <c r="AW722" s="258"/>
      <c r="AX722" s="258"/>
      <c r="AY722" s="258"/>
      <c r="AZ722" s="258"/>
      <c r="BA722" s="258"/>
      <c r="BB722" s="258"/>
      <c r="BC722" s="258"/>
      <c r="BD722" s="258"/>
      <c r="BE722" s="258"/>
      <c r="BF722" s="258"/>
      <c r="BG722" s="258"/>
      <c r="BH722" s="258"/>
      <c r="BI722" s="258"/>
      <c r="BJ722" s="258"/>
      <c r="BK722" s="258"/>
      <c r="BL722" s="258"/>
      <c r="BM722" s="258"/>
      <c r="BN722" s="258"/>
      <c r="BO722" s="258"/>
      <c r="BP722" s="258"/>
      <c r="BQ722" s="258"/>
      <c r="BR722" s="258"/>
      <c r="BS722" s="258"/>
      <c r="BT722" s="258"/>
      <c r="BU722" s="258"/>
      <c r="BV722" s="258"/>
      <c r="BW722" s="258"/>
      <c r="BX722" s="258"/>
      <c r="BY722" s="258"/>
      <c r="BZ722" s="258"/>
      <c r="CA722" s="258"/>
      <c r="CB722" s="258"/>
      <c r="CC722" s="258"/>
      <c r="CD722" s="258"/>
      <c r="CE722" s="258"/>
      <c r="CF722" s="258"/>
      <c r="CG722" s="258"/>
      <c r="CH722" s="258"/>
      <c r="CI722" s="258"/>
      <c r="CJ722" s="258"/>
      <c r="CK722" s="258"/>
      <c r="CL722" s="258"/>
      <c r="CM722" s="258"/>
      <c r="CN722" s="258"/>
      <c r="CO722" s="258"/>
      <c r="CP722" s="258"/>
      <c r="CQ722" s="258"/>
      <c r="CR722" s="258"/>
      <c r="CS722" s="258"/>
      <c r="CT722" s="258"/>
      <c r="CU722" s="258"/>
      <c r="CV722" s="258"/>
      <c r="CW722" s="258"/>
      <c r="CX722" s="258"/>
    </row>
    <row r="723" spans="1:102" ht="18">
      <c r="A723" s="13">
        <v>1</v>
      </c>
      <c r="B723" s="5" t="s">
        <v>642</v>
      </c>
      <c r="C723" s="8">
        <v>1340</v>
      </c>
      <c r="D723" s="8"/>
      <c r="E723" s="9">
        <f>SUM(C723:D723)</f>
        <v>1340</v>
      </c>
      <c r="F723" s="2">
        <v>2505</v>
      </c>
      <c r="G723" s="2">
        <v>0</v>
      </c>
      <c r="H723" s="3">
        <f>SUM(F723:G723)</f>
        <v>2505</v>
      </c>
      <c r="I723" s="10">
        <v>2800</v>
      </c>
      <c r="J723" s="10"/>
      <c r="K723" s="213">
        <f>SUM(I723:J723)</f>
        <v>2800</v>
      </c>
      <c r="L723" s="10">
        <v>3275.01</v>
      </c>
      <c r="M723" s="10"/>
      <c r="N723" s="18">
        <f>SUM(L723:M723)</f>
        <v>3275.01</v>
      </c>
      <c r="O723" s="10">
        <v>3760</v>
      </c>
      <c r="P723" s="10"/>
      <c r="Q723" s="18">
        <f>SUM(O723:P723)</f>
        <v>3760</v>
      </c>
      <c r="R723" s="10">
        <v>3954</v>
      </c>
      <c r="S723" s="105">
        <v>0</v>
      </c>
      <c r="T723" s="107">
        <f>SUM(R723:S723)</f>
        <v>3954</v>
      </c>
      <c r="U723" s="105">
        <v>3790</v>
      </c>
      <c r="V723" s="105"/>
      <c r="W723" s="107">
        <f>SUM(U723:V723)</f>
        <v>3790</v>
      </c>
    </row>
    <row r="724" spans="1:102" s="24" customFormat="1" ht="18">
      <c r="A724" s="13">
        <v>2</v>
      </c>
      <c r="B724" s="5" t="s">
        <v>643</v>
      </c>
      <c r="C724" s="8">
        <v>220.51</v>
      </c>
      <c r="D724" s="8"/>
      <c r="E724" s="9">
        <f>SUM(C724:D724)</f>
        <v>220.51</v>
      </c>
      <c r="F724" s="2">
        <v>160</v>
      </c>
      <c r="G724" s="2">
        <v>0</v>
      </c>
      <c r="H724" s="3">
        <f>SUM(F724:G724)</f>
        <v>160</v>
      </c>
      <c r="I724" s="10">
        <v>180</v>
      </c>
      <c r="J724" s="18"/>
      <c r="K724" s="213">
        <f>SUM(I724:J724)</f>
        <v>180</v>
      </c>
      <c r="L724" s="10">
        <v>324.72000000000003</v>
      </c>
      <c r="M724" s="10"/>
      <c r="N724" s="18">
        <f>SUM(L724:M724)</f>
        <v>324.72000000000003</v>
      </c>
      <c r="O724" s="10">
        <v>216</v>
      </c>
      <c r="P724" s="10"/>
      <c r="Q724" s="18">
        <f>SUM(O724:P724)</f>
        <v>216</v>
      </c>
      <c r="R724" s="10">
        <v>216</v>
      </c>
      <c r="S724" s="105">
        <v>0</v>
      </c>
      <c r="T724" s="107">
        <f>SUM(R724:S724)</f>
        <v>216</v>
      </c>
      <c r="U724" s="105">
        <v>308.41000000000003</v>
      </c>
      <c r="V724" s="105"/>
      <c r="W724" s="107">
        <f>SUM(U724:V724)</f>
        <v>308.41000000000003</v>
      </c>
      <c r="X724" s="258"/>
      <c r="Y724" s="258"/>
      <c r="Z724" s="258"/>
      <c r="AA724" s="258"/>
      <c r="AB724" s="258"/>
      <c r="AC724" s="258"/>
      <c r="AD724" s="258"/>
      <c r="AE724" s="258"/>
      <c r="AF724" s="258"/>
      <c r="AG724" s="258"/>
      <c r="AH724" s="258"/>
      <c r="AI724" s="258"/>
      <c r="AJ724" s="258"/>
      <c r="AK724" s="258"/>
      <c r="AL724" s="258"/>
      <c r="AM724" s="258"/>
      <c r="AN724" s="258"/>
      <c r="AO724" s="258"/>
      <c r="AP724" s="258"/>
      <c r="AQ724" s="258"/>
      <c r="AR724" s="258"/>
      <c r="AS724" s="258"/>
      <c r="AT724" s="258"/>
      <c r="AU724" s="258"/>
      <c r="AV724" s="258"/>
      <c r="AW724" s="258"/>
      <c r="AX724" s="258"/>
      <c r="AY724" s="258"/>
      <c r="AZ724" s="258"/>
      <c r="BA724" s="258"/>
      <c r="BB724" s="258"/>
      <c r="BC724" s="258"/>
      <c r="BD724" s="258"/>
      <c r="BE724" s="258"/>
      <c r="BF724" s="258"/>
      <c r="BG724" s="258"/>
      <c r="BH724" s="258"/>
      <c r="BI724" s="258"/>
      <c r="BJ724" s="258"/>
      <c r="BK724" s="258"/>
      <c r="BL724" s="258"/>
      <c r="BM724" s="258"/>
      <c r="BN724" s="258"/>
      <c r="BO724" s="258"/>
      <c r="BP724" s="258"/>
      <c r="BQ724" s="258"/>
      <c r="BR724" s="258"/>
      <c r="BS724" s="258"/>
      <c r="BT724" s="258"/>
      <c r="BU724" s="258"/>
      <c r="BV724" s="258"/>
      <c r="BW724" s="258"/>
      <c r="BX724" s="258"/>
      <c r="BY724" s="258"/>
      <c r="BZ724" s="258"/>
      <c r="CA724" s="258"/>
      <c r="CB724" s="258"/>
      <c r="CC724" s="258"/>
      <c r="CD724" s="258"/>
      <c r="CE724" s="258"/>
      <c r="CF724" s="258"/>
      <c r="CG724" s="258"/>
      <c r="CH724" s="258"/>
      <c r="CI724" s="258"/>
      <c r="CJ724" s="258"/>
      <c r="CK724" s="258"/>
      <c r="CL724" s="258"/>
      <c r="CM724" s="258"/>
      <c r="CN724" s="258"/>
      <c r="CO724" s="258"/>
      <c r="CP724" s="258"/>
      <c r="CQ724" s="258"/>
      <c r="CR724" s="258"/>
      <c r="CS724" s="258"/>
      <c r="CT724" s="258"/>
      <c r="CU724" s="258"/>
      <c r="CV724" s="258"/>
      <c r="CW724" s="258"/>
      <c r="CX724" s="258"/>
    </row>
    <row r="725" spans="1:102" s="191" customFormat="1" ht="18">
      <c r="A725" s="180"/>
      <c r="B725" s="181" t="s">
        <v>73</v>
      </c>
      <c r="C725" s="182">
        <f>SUM(C723:C724)</f>
        <v>1560.51</v>
      </c>
      <c r="D725" s="188"/>
      <c r="E725" s="182">
        <f>SUM(C725:D725)</f>
        <v>1560.51</v>
      </c>
      <c r="F725" s="183">
        <f>SUM(F723:F724)</f>
        <v>2665</v>
      </c>
      <c r="G725" s="183">
        <f>SUM(G723:G724)</f>
        <v>0</v>
      </c>
      <c r="H725" s="194">
        <f>SUM(H723:H724)</f>
        <v>2665</v>
      </c>
      <c r="I725" s="184">
        <f>SUM(I723:I724)</f>
        <v>2980</v>
      </c>
      <c r="J725" s="189"/>
      <c r="K725" s="212">
        <f>SUM(I725:J725)</f>
        <v>2980</v>
      </c>
      <c r="L725" s="184">
        <f>SUM(L723:L724)</f>
        <v>3599.7300000000005</v>
      </c>
      <c r="M725" s="189"/>
      <c r="N725" s="184">
        <f>SUM(L725:M725)</f>
        <v>3599.7300000000005</v>
      </c>
      <c r="O725" s="184">
        <f>SUM(O723:O724)</f>
        <v>3976</v>
      </c>
      <c r="P725" s="189"/>
      <c r="Q725" s="184">
        <f>SUM(O725:P725)</f>
        <v>3976</v>
      </c>
      <c r="R725" s="184">
        <f>SUM(R723:R724)</f>
        <v>4170</v>
      </c>
      <c r="S725" s="184">
        <f t="shared" ref="S725:W725" si="390">SUM(S723:S724)</f>
        <v>0</v>
      </c>
      <c r="T725" s="184">
        <f t="shared" si="390"/>
        <v>4170</v>
      </c>
      <c r="U725" s="184">
        <f t="shared" si="390"/>
        <v>4098.41</v>
      </c>
      <c r="V725" s="184">
        <f t="shared" si="390"/>
        <v>0</v>
      </c>
      <c r="W725" s="184">
        <f t="shared" si="390"/>
        <v>4098.41</v>
      </c>
      <c r="X725" s="263"/>
      <c r="Y725" s="263"/>
      <c r="Z725" s="263"/>
      <c r="AA725" s="263"/>
      <c r="AB725" s="263"/>
      <c r="AC725" s="263"/>
      <c r="AD725" s="263"/>
      <c r="AE725" s="263"/>
      <c r="AF725" s="263"/>
      <c r="AG725" s="263"/>
      <c r="AH725" s="263"/>
      <c r="AI725" s="263"/>
      <c r="AJ725" s="263"/>
      <c r="AK725" s="263"/>
      <c r="AL725" s="263"/>
      <c r="AM725" s="263"/>
      <c r="AN725" s="263"/>
      <c r="AO725" s="263"/>
      <c r="AP725" s="263"/>
      <c r="AQ725" s="263"/>
      <c r="AR725" s="263"/>
      <c r="AS725" s="263"/>
      <c r="AT725" s="263"/>
      <c r="AU725" s="263"/>
      <c r="AV725" s="263"/>
      <c r="AW725" s="263"/>
      <c r="AX725" s="263"/>
      <c r="AY725" s="263"/>
      <c r="AZ725" s="263"/>
      <c r="BA725" s="263"/>
      <c r="BB725" s="263"/>
      <c r="BC725" s="263"/>
      <c r="BD725" s="263"/>
      <c r="BE725" s="263"/>
      <c r="BF725" s="263"/>
      <c r="BG725" s="263"/>
      <c r="BH725" s="263"/>
      <c r="BI725" s="263"/>
      <c r="BJ725" s="263"/>
      <c r="BK725" s="263"/>
      <c r="BL725" s="263"/>
      <c r="BM725" s="263"/>
      <c r="BN725" s="263"/>
      <c r="BO725" s="263"/>
      <c r="BP725" s="263"/>
      <c r="BQ725" s="263"/>
      <c r="BR725" s="263"/>
      <c r="BS725" s="263"/>
      <c r="BT725" s="263"/>
      <c r="BU725" s="263"/>
      <c r="BV725" s="263"/>
      <c r="BW725" s="263"/>
      <c r="BX725" s="263"/>
      <c r="BY725" s="263"/>
      <c r="BZ725" s="263"/>
      <c r="CA725" s="263"/>
      <c r="CB725" s="263"/>
      <c r="CC725" s="263"/>
      <c r="CD725" s="263"/>
      <c r="CE725" s="263"/>
      <c r="CF725" s="263"/>
      <c r="CG725" s="263"/>
      <c r="CH725" s="263"/>
      <c r="CI725" s="263"/>
      <c r="CJ725" s="263"/>
      <c r="CK725" s="263"/>
      <c r="CL725" s="263"/>
      <c r="CM725" s="263"/>
      <c r="CN725" s="263"/>
      <c r="CO725" s="263"/>
      <c r="CP725" s="263"/>
      <c r="CQ725" s="263"/>
      <c r="CR725" s="263"/>
      <c r="CS725" s="263"/>
      <c r="CT725" s="263"/>
      <c r="CU725" s="263"/>
      <c r="CV725" s="263"/>
      <c r="CW725" s="263"/>
      <c r="CX725" s="263"/>
    </row>
    <row r="726" spans="1:102" s="24" customFormat="1" ht="18">
      <c r="A726" s="17">
        <v>4</v>
      </c>
      <c r="B726" s="7" t="s">
        <v>644</v>
      </c>
      <c r="C726" s="9"/>
      <c r="D726" s="9"/>
      <c r="E726" s="9"/>
      <c r="F726" s="6"/>
      <c r="G726" s="6"/>
      <c r="H726" s="3"/>
      <c r="I726" s="18"/>
      <c r="J726" s="18"/>
      <c r="K726" s="213"/>
      <c r="L726" s="18"/>
      <c r="M726" s="18"/>
      <c r="N726" s="18"/>
      <c r="O726" s="18"/>
      <c r="P726" s="18"/>
      <c r="Q726" s="18"/>
      <c r="R726" s="18"/>
      <c r="S726" s="107"/>
      <c r="T726" s="107"/>
      <c r="U726" s="107"/>
      <c r="V726" s="107"/>
      <c r="W726" s="107"/>
      <c r="X726" s="258"/>
      <c r="Y726" s="258"/>
      <c r="Z726" s="258"/>
      <c r="AA726" s="258"/>
      <c r="AB726" s="258"/>
      <c r="AC726" s="258"/>
      <c r="AD726" s="258"/>
      <c r="AE726" s="258"/>
      <c r="AF726" s="258"/>
      <c r="AG726" s="258"/>
      <c r="AH726" s="258"/>
      <c r="AI726" s="258"/>
      <c r="AJ726" s="258"/>
      <c r="AK726" s="258"/>
      <c r="AL726" s="258"/>
      <c r="AM726" s="258"/>
      <c r="AN726" s="258"/>
      <c r="AO726" s="258"/>
      <c r="AP726" s="258"/>
      <c r="AQ726" s="258"/>
      <c r="AR726" s="258"/>
      <c r="AS726" s="258"/>
      <c r="AT726" s="258"/>
      <c r="AU726" s="258"/>
      <c r="AV726" s="258"/>
      <c r="AW726" s="258"/>
      <c r="AX726" s="258"/>
      <c r="AY726" s="258"/>
      <c r="AZ726" s="258"/>
      <c r="BA726" s="258"/>
      <c r="BB726" s="258"/>
      <c r="BC726" s="258"/>
      <c r="BD726" s="258"/>
      <c r="BE726" s="258"/>
      <c r="BF726" s="258"/>
      <c r="BG726" s="258"/>
      <c r="BH726" s="258"/>
      <c r="BI726" s="258"/>
      <c r="BJ726" s="258"/>
      <c r="BK726" s="258"/>
      <c r="BL726" s="258"/>
      <c r="BM726" s="258"/>
      <c r="BN726" s="258"/>
      <c r="BO726" s="258"/>
      <c r="BP726" s="258"/>
      <c r="BQ726" s="258"/>
      <c r="BR726" s="258"/>
      <c r="BS726" s="258"/>
      <c r="BT726" s="258"/>
      <c r="BU726" s="258"/>
      <c r="BV726" s="258"/>
      <c r="BW726" s="258"/>
      <c r="BX726" s="258"/>
      <c r="BY726" s="258"/>
      <c r="BZ726" s="258"/>
      <c r="CA726" s="258"/>
      <c r="CB726" s="258"/>
      <c r="CC726" s="258"/>
      <c r="CD726" s="258"/>
      <c r="CE726" s="258"/>
      <c r="CF726" s="258"/>
      <c r="CG726" s="258"/>
      <c r="CH726" s="258"/>
      <c r="CI726" s="258"/>
      <c r="CJ726" s="258"/>
      <c r="CK726" s="258"/>
      <c r="CL726" s="258"/>
      <c r="CM726" s="258"/>
      <c r="CN726" s="258"/>
      <c r="CO726" s="258"/>
      <c r="CP726" s="258"/>
      <c r="CQ726" s="258"/>
      <c r="CR726" s="258"/>
      <c r="CS726" s="258"/>
      <c r="CT726" s="258"/>
      <c r="CU726" s="258"/>
      <c r="CV726" s="258"/>
      <c r="CW726" s="258"/>
      <c r="CX726" s="258"/>
    </row>
    <row r="727" spans="1:102" s="24" customFormat="1" ht="18">
      <c r="A727" s="17">
        <v>15</v>
      </c>
      <c r="B727" s="7" t="s">
        <v>645</v>
      </c>
      <c r="C727" s="9"/>
      <c r="D727" s="9"/>
      <c r="E727" s="9"/>
      <c r="F727" s="6"/>
      <c r="G727" s="6"/>
      <c r="H727" s="3"/>
      <c r="I727" s="18"/>
      <c r="J727" s="18"/>
      <c r="K727" s="213"/>
      <c r="L727" s="18"/>
      <c r="M727" s="18"/>
      <c r="N727" s="18"/>
      <c r="O727" s="18"/>
      <c r="P727" s="18"/>
      <c r="Q727" s="18"/>
      <c r="R727" s="18"/>
      <c r="S727" s="107"/>
      <c r="T727" s="107"/>
      <c r="U727" s="107"/>
      <c r="V727" s="107"/>
      <c r="W727" s="107"/>
      <c r="X727" s="258"/>
      <c r="Y727" s="258"/>
      <c r="Z727" s="258"/>
      <c r="AA727" s="258"/>
      <c r="AB727" s="258"/>
      <c r="AC727" s="258"/>
      <c r="AD727" s="258"/>
      <c r="AE727" s="258"/>
      <c r="AF727" s="258"/>
      <c r="AG727" s="258"/>
      <c r="AH727" s="258"/>
      <c r="AI727" s="258"/>
      <c r="AJ727" s="258"/>
      <c r="AK727" s="258"/>
      <c r="AL727" s="258"/>
      <c r="AM727" s="258"/>
      <c r="AN727" s="258"/>
      <c r="AO727" s="258"/>
      <c r="AP727" s="258"/>
      <c r="AQ727" s="258"/>
      <c r="AR727" s="258"/>
      <c r="AS727" s="258"/>
      <c r="AT727" s="258"/>
      <c r="AU727" s="258"/>
      <c r="AV727" s="258"/>
      <c r="AW727" s="258"/>
      <c r="AX727" s="258"/>
      <c r="AY727" s="258"/>
      <c r="AZ727" s="258"/>
      <c r="BA727" s="258"/>
      <c r="BB727" s="258"/>
      <c r="BC727" s="258"/>
      <c r="BD727" s="258"/>
      <c r="BE727" s="258"/>
      <c r="BF727" s="258"/>
      <c r="BG727" s="258"/>
      <c r="BH727" s="258"/>
      <c r="BI727" s="258"/>
      <c r="BJ727" s="258"/>
      <c r="BK727" s="258"/>
      <c r="BL727" s="258"/>
      <c r="BM727" s="258"/>
      <c r="BN727" s="258"/>
      <c r="BO727" s="258"/>
      <c r="BP727" s="258"/>
      <c r="BQ727" s="258"/>
      <c r="BR727" s="258"/>
      <c r="BS727" s="258"/>
      <c r="BT727" s="258"/>
      <c r="BU727" s="258"/>
      <c r="BV727" s="258"/>
      <c r="BW727" s="258"/>
      <c r="BX727" s="258"/>
      <c r="BY727" s="258"/>
      <c r="BZ727" s="258"/>
      <c r="CA727" s="258"/>
      <c r="CB727" s="258"/>
      <c r="CC727" s="258"/>
      <c r="CD727" s="258"/>
      <c r="CE727" s="258"/>
      <c r="CF727" s="258"/>
      <c r="CG727" s="258"/>
      <c r="CH727" s="258"/>
      <c r="CI727" s="258"/>
      <c r="CJ727" s="258"/>
      <c r="CK727" s="258"/>
      <c r="CL727" s="258"/>
      <c r="CM727" s="258"/>
      <c r="CN727" s="258"/>
      <c r="CO727" s="258"/>
      <c r="CP727" s="258"/>
      <c r="CQ727" s="258"/>
      <c r="CR727" s="258"/>
      <c r="CS727" s="258"/>
      <c r="CT727" s="258"/>
      <c r="CU727" s="258"/>
      <c r="CV727" s="258"/>
      <c r="CW727" s="258"/>
      <c r="CX727" s="258"/>
    </row>
    <row r="728" spans="1:102" ht="18">
      <c r="A728" s="13">
        <v>1</v>
      </c>
      <c r="B728" s="5" t="s">
        <v>647</v>
      </c>
      <c r="C728" s="8">
        <v>2583.23</v>
      </c>
      <c r="D728" s="8"/>
      <c r="E728" s="9">
        <f>SUM(C728:D728)</f>
        <v>2583.23</v>
      </c>
      <c r="F728" s="2">
        <v>3040</v>
      </c>
      <c r="G728" s="2">
        <v>0</v>
      </c>
      <c r="H728" s="3">
        <f>SUM(F728:G728)</f>
        <v>3040</v>
      </c>
      <c r="I728" s="10">
        <v>5090</v>
      </c>
      <c r="J728" s="10"/>
      <c r="K728" s="213">
        <f>SUM(I728:J728)</f>
        <v>5090</v>
      </c>
      <c r="L728" s="10">
        <v>6730.01</v>
      </c>
      <c r="M728" s="10"/>
      <c r="N728" s="18">
        <f>SUM(L728:M728)</f>
        <v>6730.01</v>
      </c>
      <c r="O728" s="10">
        <v>4465</v>
      </c>
      <c r="P728" s="10"/>
      <c r="Q728" s="18">
        <f>SUM(O728:P728)</f>
        <v>4465</v>
      </c>
      <c r="R728" s="10">
        <v>4465</v>
      </c>
      <c r="S728" s="105">
        <v>0</v>
      </c>
      <c r="T728" s="107">
        <f>SUM(R728:S728)</f>
        <v>4465</v>
      </c>
      <c r="U728" s="105">
        <v>4298</v>
      </c>
      <c r="V728" s="105"/>
      <c r="W728" s="107">
        <f>SUM(U728:V728)</f>
        <v>4298</v>
      </c>
    </row>
    <row r="729" spans="1:102" ht="18">
      <c r="A729" s="13">
        <v>2</v>
      </c>
      <c r="B729" s="5" t="s">
        <v>646</v>
      </c>
      <c r="C729" s="8">
        <v>51.92</v>
      </c>
      <c r="D729" s="8"/>
      <c r="E729" s="9">
        <f>SUM(C729:D729)</f>
        <v>51.92</v>
      </c>
      <c r="F729" s="2">
        <v>60</v>
      </c>
      <c r="G729" s="2">
        <v>0</v>
      </c>
      <c r="H729" s="3">
        <f>SUM(F729:G729)</f>
        <v>60</v>
      </c>
      <c r="I729" s="10">
        <v>71</v>
      </c>
      <c r="J729" s="10"/>
      <c r="K729" s="213">
        <f>SUM(I729:J729)</f>
        <v>71</v>
      </c>
      <c r="L729" s="10">
        <v>80.5</v>
      </c>
      <c r="M729" s="10"/>
      <c r="N729" s="18">
        <f>SUM(L729:M729)</f>
        <v>80.5</v>
      </c>
      <c r="O729" s="10">
        <v>84</v>
      </c>
      <c r="P729" s="10"/>
      <c r="Q729" s="18">
        <f>SUM(O729:P729)</f>
        <v>84</v>
      </c>
      <c r="R729" s="10">
        <v>84</v>
      </c>
      <c r="S729" s="105">
        <v>0</v>
      </c>
      <c r="T729" s="107">
        <f>SUM(R729:S729)</f>
        <v>84</v>
      </c>
      <c r="U729" s="105">
        <v>78.5</v>
      </c>
      <c r="V729" s="105"/>
      <c r="W729" s="107">
        <f>SUM(U729:V729)</f>
        <v>78.5</v>
      </c>
    </row>
    <row r="730" spans="1:102" s="191" customFormat="1" ht="18">
      <c r="A730" s="180"/>
      <c r="B730" s="181" t="s">
        <v>74</v>
      </c>
      <c r="C730" s="182">
        <f>SUM(C728:C729)</f>
        <v>2635.15</v>
      </c>
      <c r="D730" s="188"/>
      <c r="E730" s="182">
        <f>SUM(C730:D730)</f>
        <v>2635.15</v>
      </c>
      <c r="F730" s="183">
        <f>SUM(F728:F729)</f>
        <v>3100</v>
      </c>
      <c r="G730" s="183">
        <f>SUM(G728:G729)</f>
        <v>0</v>
      </c>
      <c r="H730" s="194">
        <f>SUM(H728:H729)</f>
        <v>3100</v>
      </c>
      <c r="I730" s="184">
        <f>SUM(I728:I729)</f>
        <v>5161</v>
      </c>
      <c r="J730" s="189"/>
      <c r="K730" s="212">
        <f>SUM(I730:J730)</f>
        <v>5161</v>
      </c>
      <c r="L730" s="184">
        <f>SUM(L728:L729)</f>
        <v>6810.51</v>
      </c>
      <c r="M730" s="189"/>
      <c r="N730" s="184">
        <f>SUM(L730:M730)</f>
        <v>6810.51</v>
      </c>
      <c r="O730" s="184">
        <f>SUM(O728:O729)</f>
        <v>4549</v>
      </c>
      <c r="P730" s="189"/>
      <c r="Q730" s="184">
        <f>SUM(O730:P730)</f>
        <v>4549</v>
      </c>
      <c r="R730" s="184">
        <f>SUM(R728:R729)</f>
        <v>4549</v>
      </c>
      <c r="S730" s="184">
        <f t="shared" ref="S730:W730" si="391">SUM(S728:S729)</f>
        <v>0</v>
      </c>
      <c r="T730" s="184">
        <f t="shared" si="391"/>
        <v>4549</v>
      </c>
      <c r="U730" s="184">
        <f t="shared" si="391"/>
        <v>4376.5</v>
      </c>
      <c r="V730" s="184">
        <f t="shared" si="391"/>
        <v>0</v>
      </c>
      <c r="W730" s="184">
        <f t="shared" si="391"/>
        <v>4376.5</v>
      </c>
      <c r="X730" s="263"/>
      <c r="Y730" s="263"/>
      <c r="Z730" s="263"/>
      <c r="AA730" s="263"/>
      <c r="AB730" s="263"/>
      <c r="AC730" s="263"/>
      <c r="AD730" s="263"/>
      <c r="AE730" s="263"/>
      <c r="AF730" s="263"/>
      <c r="AG730" s="263"/>
      <c r="AH730" s="263"/>
      <c r="AI730" s="263"/>
      <c r="AJ730" s="263"/>
      <c r="AK730" s="263"/>
      <c r="AL730" s="263"/>
      <c r="AM730" s="263"/>
      <c r="AN730" s="263"/>
      <c r="AO730" s="263"/>
      <c r="AP730" s="263"/>
      <c r="AQ730" s="263"/>
      <c r="AR730" s="263"/>
      <c r="AS730" s="263"/>
      <c r="AT730" s="263"/>
      <c r="AU730" s="263"/>
      <c r="AV730" s="263"/>
      <c r="AW730" s="263"/>
      <c r="AX730" s="263"/>
      <c r="AY730" s="263"/>
      <c r="AZ730" s="263"/>
      <c r="BA730" s="263"/>
      <c r="BB730" s="263"/>
      <c r="BC730" s="263"/>
      <c r="BD730" s="263"/>
      <c r="BE730" s="263"/>
      <c r="BF730" s="263"/>
      <c r="BG730" s="263"/>
      <c r="BH730" s="263"/>
      <c r="BI730" s="263"/>
      <c r="BJ730" s="263"/>
      <c r="BK730" s="263"/>
      <c r="BL730" s="263"/>
      <c r="BM730" s="263"/>
      <c r="BN730" s="263"/>
      <c r="BO730" s="263"/>
      <c r="BP730" s="263"/>
      <c r="BQ730" s="263"/>
      <c r="BR730" s="263"/>
      <c r="BS730" s="263"/>
      <c r="BT730" s="263"/>
      <c r="BU730" s="263"/>
      <c r="BV730" s="263"/>
      <c r="BW730" s="263"/>
      <c r="BX730" s="263"/>
      <c r="BY730" s="263"/>
      <c r="BZ730" s="263"/>
      <c r="CA730" s="263"/>
      <c r="CB730" s="263"/>
      <c r="CC730" s="263"/>
      <c r="CD730" s="263"/>
      <c r="CE730" s="263"/>
      <c r="CF730" s="263"/>
      <c r="CG730" s="263"/>
      <c r="CH730" s="263"/>
      <c r="CI730" s="263"/>
      <c r="CJ730" s="263"/>
      <c r="CK730" s="263"/>
      <c r="CL730" s="263"/>
      <c r="CM730" s="263"/>
      <c r="CN730" s="263"/>
      <c r="CO730" s="263"/>
      <c r="CP730" s="263"/>
      <c r="CQ730" s="263"/>
      <c r="CR730" s="263"/>
      <c r="CS730" s="263"/>
      <c r="CT730" s="263"/>
      <c r="CU730" s="263"/>
      <c r="CV730" s="263"/>
      <c r="CW730" s="263"/>
      <c r="CX730" s="263"/>
    </row>
    <row r="731" spans="1:102" s="24" customFormat="1" ht="18">
      <c r="A731" s="17">
        <v>16</v>
      </c>
      <c r="B731" s="7" t="s">
        <v>648</v>
      </c>
      <c r="C731" s="9"/>
      <c r="D731" s="9"/>
      <c r="E731" s="9"/>
      <c r="F731" s="6"/>
      <c r="G731" s="6"/>
      <c r="H731" s="3"/>
      <c r="I731" s="18"/>
      <c r="J731" s="18"/>
      <c r="K731" s="213"/>
      <c r="L731" s="18"/>
      <c r="M731" s="18"/>
      <c r="N731" s="18"/>
      <c r="O731" s="18"/>
      <c r="P731" s="18"/>
      <c r="Q731" s="18"/>
      <c r="R731" s="18"/>
      <c r="S731" s="107"/>
      <c r="T731" s="107"/>
      <c r="U731" s="107"/>
      <c r="V731" s="107"/>
      <c r="W731" s="107"/>
      <c r="X731" s="258"/>
      <c r="Y731" s="258"/>
      <c r="Z731" s="258"/>
      <c r="AA731" s="258"/>
      <c r="AB731" s="258"/>
      <c r="AC731" s="258"/>
      <c r="AD731" s="258"/>
      <c r="AE731" s="258"/>
      <c r="AF731" s="258"/>
      <c r="AG731" s="258"/>
      <c r="AH731" s="258"/>
      <c r="AI731" s="258"/>
      <c r="AJ731" s="258"/>
      <c r="AK731" s="258"/>
      <c r="AL731" s="258"/>
      <c r="AM731" s="258"/>
      <c r="AN731" s="258"/>
      <c r="AO731" s="258"/>
      <c r="AP731" s="258"/>
      <c r="AQ731" s="258"/>
      <c r="AR731" s="258"/>
      <c r="AS731" s="258"/>
      <c r="AT731" s="258"/>
      <c r="AU731" s="258"/>
      <c r="AV731" s="258"/>
      <c r="AW731" s="258"/>
      <c r="AX731" s="258"/>
      <c r="AY731" s="258"/>
      <c r="AZ731" s="258"/>
      <c r="BA731" s="258"/>
      <c r="BB731" s="258"/>
      <c r="BC731" s="258"/>
      <c r="BD731" s="258"/>
      <c r="BE731" s="258"/>
      <c r="BF731" s="258"/>
      <c r="BG731" s="258"/>
      <c r="BH731" s="258"/>
      <c r="BI731" s="258"/>
      <c r="BJ731" s="258"/>
      <c r="BK731" s="258"/>
      <c r="BL731" s="258"/>
      <c r="BM731" s="258"/>
      <c r="BN731" s="258"/>
      <c r="BO731" s="258"/>
      <c r="BP731" s="258"/>
      <c r="BQ731" s="258"/>
      <c r="BR731" s="258"/>
      <c r="BS731" s="258"/>
      <c r="BT731" s="258"/>
      <c r="BU731" s="258"/>
      <c r="BV731" s="258"/>
      <c r="BW731" s="258"/>
      <c r="BX731" s="258"/>
      <c r="BY731" s="258"/>
      <c r="BZ731" s="258"/>
      <c r="CA731" s="258"/>
      <c r="CB731" s="258"/>
      <c r="CC731" s="258"/>
      <c r="CD731" s="258"/>
      <c r="CE731" s="258"/>
      <c r="CF731" s="258"/>
      <c r="CG731" s="258"/>
      <c r="CH731" s="258"/>
      <c r="CI731" s="258"/>
      <c r="CJ731" s="258"/>
      <c r="CK731" s="258"/>
      <c r="CL731" s="258"/>
      <c r="CM731" s="258"/>
      <c r="CN731" s="258"/>
      <c r="CO731" s="258"/>
      <c r="CP731" s="258"/>
      <c r="CQ731" s="258"/>
      <c r="CR731" s="258"/>
      <c r="CS731" s="258"/>
      <c r="CT731" s="258"/>
      <c r="CU731" s="258"/>
      <c r="CV731" s="258"/>
      <c r="CW731" s="258"/>
      <c r="CX731" s="258"/>
    </row>
    <row r="732" spans="1:102" ht="18">
      <c r="A732" s="13">
        <v>1</v>
      </c>
      <c r="B732" s="5" t="s">
        <v>649</v>
      </c>
      <c r="C732" s="20">
        <v>3954</v>
      </c>
      <c r="D732" s="20"/>
      <c r="E732" s="21">
        <f>SUM(C732:D732)</f>
        <v>3954</v>
      </c>
      <c r="F732" s="2">
        <v>6731</v>
      </c>
      <c r="G732" s="2">
        <v>0</v>
      </c>
      <c r="H732" s="3">
        <f>SUM(F732:G732)</f>
        <v>6731</v>
      </c>
      <c r="I732" s="10"/>
      <c r="J732" s="10"/>
      <c r="L732" s="10"/>
      <c r="M732" s="10"/>
      <c r="O732" s="10"/>
      <c r="P732" s="10"/>
      <c r="Q732" s="18"/>
      <c r="R732" s="10"/>
      <c r="S732" s="105"/>
      <c r="T732" s="107"/>
      <c r="U732" s="105"/>
      <c r="V732" s="105"/>
      <c r="W732" s="107"/>
    </row>
    <row r="733" spans="1:102" ht="18">
      <c r="A733" s="13">
        <v>2</v>
      </c>
      <c r="B733" s="5" t="s">
        <v>650</v>
      </c>
      <c r="C733" s="20">
        <v>665</v>
      </c>
      <c r="D733" s="20"/>
      <c r="E733" s="21">
        <f>SUM(C733:D733)</f>
        <v>665</v>
      </c>
      <c r="F733" s="2">
        <v>624.64</v>
      </c>
      <c r="G733" s="2">
        <v>0</v>
      </c>
      <c r="H733" s="3">
        <f>SUM(F733:G733)</f>
        <v>624.64</v>
      </c>
      <c r="I733" s="10"/>
      <c r="J733" s="10"/>
      <c r="L733" s="10"/>
      <c r="M733" s="10"/>
      <c r="O733" s="10"/>
      <c r="P733" s="10"/>
      <c r="Q733" s="18"/>
      <c r="R733" s="10"/>
      <c r="S733" s="105"/>
      <c r="T733" s="107"/>
      <c r="U733" s="105"/>
      <c r="V733" s="105"/>
      <c r="W733" s="107"/>
    </row>
    <row r="734" spans="1:102" s="191" customFormat="1" ht="18">
      <c r="A734" s="180"/>
      <c r="B734" s="181" t="s">
        <v>75</v>
      </c>
      <c r="C734" s="192">
        <f>SUM(C732:C733)</f>
        <v>4619</v>
      </c>
      <c r="D734" s="193"/>
      <c r="E734" s="192">
        <f>SUM(C734:D734)</f>
        <v>4619</v>
      </c>
      <c r="F734" s="183">
        <f>SUM(F732:F733)</f>
        <v>7355.64</v>
      </c>
      <c r="G734" s="183">
        <f>SUM(G732:G733)</f>
        <v>0</v>
      </c>
      <c r="H734" s="194">
        <f>SUM(H732:H733)</f>
        <v>7355.64</v>
      </c>
      <c r="I734" s="189"/>
      <c r="J734" s="189"/>
      <c r="K734" s="212"/>
      <c r="L734" s="189"/>
      <c r="M734" s="189"/>
      <c r="N734" s="184"/>
      <c r="O734" s="189"/>
      <c r="P734" s="189"/>
      <c r="Q734" s="184"/>
      <c r="R734" s="189"/>
      <c r="S734" s="190"/>
      <c r="T734" s="185"/>
      <c r="U734" s="190"/>
      <c r="V734" s="190"/>
      <c r="W734" s="185"/>
      <c r="X734" s="263"/>
      <c r="Y734" s="263"/>
      <c r="Z734" s="263"/>
      <c r="AA734" s="263"/>
      <c r="AB734" s="263"/>
      <c r="AC734" s="263"/>
      <c r="AD734" s="263"/>
      <c r="AE734" s="263"/>
      <c r="AF734" s="263"/>
      <c r="AG734" s="263"/>
      <c r="AH734" s="263"/>
      <c r="AI734" s="263"/>
      <c r="AJ734" s="263"/>
      <c r="AK734" s="263"/>
      <c r="AL734" s="263"/>
      <c r="AM734" s="263"/>
      <c r="AN734" s="263"/>
      <c r="AO734" s="263"/>
      <c r="AP734" s="263"/>
      <c r="AQ734" s="263"/>
      <c r="AR734" s="263"/>
      <c r="AS734" s="263"/>
      <c r="AT734" s="263"/>
      <c r="AU734" s="263"/>
      <c r="AV734" s="263"/>
      <c r="AW734" s="263"/>
      <c r="AX734" s="263"/>
      <c r="AY734" s="263"/>
      <c r="AZ734" s="263"/>
      <c r="BA734" s="263"/>
      <c r="BB734" s="263"/>
      <c r="BC734" s="263"/>
      <c r="BD734" s="263"/>
      <c r="BE734" s="263"/>
      <c r="BF734" s="263"/>
      <c r="BG734" s="263"/>
      <c r="BH734" s="263"/>
      <c r="BI734" s="263"/>
      <c r="BJ734" s="263"/>
      <c r="BK734" s="263"/>
      <c r="BL734" s="263"/>
      <c r="BM734" s="263"/>
      <c r="BN734" s="263"/>
      <c r="BO734" s="263"/>
      <c r="BP734" s="263"/>
      <c r="BQ734" s="263"/>
      <c r="BR734" s="263"/>
      <c r="BS734" s="263"/>
      <c r="BT734" s="263"/>
      <c r="BU734" s="263"/>
      <c r="BV734" s="263"/>
      <c r="BW734" s="263"/>
      <c r="BX734" s="263"/>
      <c r="BY734" s="263"/>
      <c r="BZ734" s="263"/>
      <c r="CA734" s="263"/>
      <c r="CB734" s="263"/>
      <c r="CC734" s="263"/>
      <c r="CD734" s="263"/>
      <c r="CE734" s="263"/>
      <c r="CF734" s="263"/>
      <c r="CG734" s="263"/>
      <c r="CH734" s="263"/>
      <c r="CI734" s="263"/>
      <c r="CJ734" s="263"/>
      <c r="CK734" s="263"/>
      <c r="CL734" s="263"/>
      <c r="CM734" s="263"/>
      <c r="CN734" s="263"/>
      <c r="CO734" s="263"/>
      <c r="CP734" s="263"/>
      <c r="CQ734" s="263"/>
      <c r="CR734" s="263"/>
      <c r="CS734" s="263"/>
      <c r="CT734" s="263"/>
      <c r="CU734" s="263"/>
      <c r="CV734" s="263"/>
      <c r="CW734" s="263"/>
      <c r="CX734" s="263"/>
    </row>
    <row r="735" spans="1:102" s="24" customFormat="1" ht="18">
      <c r="A735" s="17">
        <v>17</v>
      </c>
      <c r="B735" s="7" t="s">
        <v>651</v>
      </c>
      <c r="C735" s="9"/>
      <c r="D735" s="9"/>
      <c r="E735" s="9"/>
      <c r="F735" s="6"/>
      <c r="G735" s="6"/>
      <c r="H735" s="3"/>
      <c r="I735" s="18"/>
      <c r="J735" s="18"/>
      <c r="K735" s="213"/>
      <c r="L735" s="18"/>
      <c r="M735" s="18"/>
      <c r="N735" s="18"/>
      <c r="O735" s="18"/>
      <c r="P735" s="18"/>
      <c r="Q735" s="18"/>
      <c r="R735" s="18"/>
      <c r="S735" s="107"/>
      <c r="T735" s="107"/>
      <c r="U735" s="107"/>
      <c r="V735" s="107"/>
      <c r="W735" s="107"/>
      <c r="X735" s="258"/>
      <c r="Y735" s="258"/>
      <c r="Z735" s="258"/>
      <c r="AA735" s="258"/>
      <c r="AB735" s="258"/>
      <c r="AC735" s="258"/>
      <c r="AD735" s="258"/>
      <c r="AE735" s="258"/>
      <c r="AF735" s="258"/>
      <c r="AG735" s="258"/>
      <c r="AH735" s="258"/>
      <c r="AI735" s="258"/>
      <c r="AJ735" s="258"/>
      <c r="AK735" s="258"/>
      <c r="AL735" s="258"/>
      <c r="AM735" s="258"/>
      <c r="AN735" s="258"/>
      <c r="AO735" s="258"/>
      <c r="AP735" s="258"/>
      <c r="AQ735" s="258"/>
      <c r="AR735" s="258"/>
      <c r="AS735" s="258"/>
      <c r="AT735" s="258"/>
      <c r="AU735" s="258"/>
      <c r="AV735" s="258"/>
      <c r="AW735" s="258"/>
      <c r="AX735" s="258"/>
      <c r="AY735" s="258"/>
      <c r="AZ735" s="258"/>
      <c r="BA735" s="258"/>
      <c r="BB735" s="258"/>
      <c r="BC735" s="258"/>
      <c r="BD735" s="258"/>
      <c r="BE735" s="258"/>
      <c r="BF735" s="258"/>
      <c r="BG735" s="258"/>
      <c r="BH735" s="258"/>
      <c r="BI735" s="258"/>
      <c r="BJ735" s="258"/>
      <c r="BK735" s="258"/>
      <c r="BL735" s="258"/>
      <c r="BM735" s="258"/>
      <c r="BN735" s="258"/>
      <c r="BO735" s="258"/>
      <c r="BP735" s="258"/>
      <c r="BQ735" s="258"/>
      <c r="BR735" s="258"/>
      <c r="BS735" s="258"/>
      <c r="BT735" s="258"/>
      <c r="BU735" s="258"/>
      <c r="BV735" s="258"/>
      <c r="BW735" s="258"/>
      <c r="BX735" s="258"/>
      <c r="BY735" s="258"/>
      <c r="BZ735" s="258"/>
      <c r="CA735" s="258"/>
      <c r="CB735" s="258"/>
      <c r="CC735" s="258"/>
      <c r="CD735" s="258"/>
      <c r="CE735" s="258"/>
      <c r="CF735" s="258"/>
      <c r="CG735" s="258"/>
      <c r="CH735" s="258"/>
      <c r="CI735" s="258"/>
      <c r="CJ735" s="258"/>
      <c r="CK735" s="258"/>
      <c r="CL735" s="258"/>
      <c r="CM735" s="258"/>
      <c r="CN735" s="258"/>
      <c r="CO735" s="258"/>
      <c r="CP735" s="258"/>
      <c r="CQ735" s="258"/>
      <c r="CR735" s="258"/>
      <c r="CS735" s="258"/>
      <c r="CT735" s="258"/>
      <c r="CU735" s="258"/>
      <c r="CV735" s="258"/>
      <c r="CW735" s="258"/>
      <c r="CX735" s="258"/>
    </row>
    <row r="736" spans="1:102" ht="18">
      <c r="A736" s="13">
        <v>1</v>
      </c>
      <c r="B736" s="5" t="s">
        <v>652</v>
      </c>
      <c r="C736" s="20">
        <v>135</v>
      </c>
      <c r="D736" s="20"/>
      <c r="E736" s="21">
        <f>SUM(C736:D736)</f>
        <v>135</v>
      </c>
      <c r="F736" s="2">
        <v>0.03</v>
      </c>
      <c r="G736" s="2">
        <v>0</v>
      </c>
      <c r="H736" s="3">
        <f>SUM(F736:G736)</f>
        <v>0.03</v>
      </c>
      <c r="I736" s="10">
        <v>0.02</v>
      </c>
      <c r="J736" s="10"/>
      <c r="K736" s="213">
        <f>SUM(I736:J736)</f>
        <v>0.02</v>
      </c>
      <c r="L736" s="10">
        <v>100.02</v>
      </c>
      <c r="M736" s="10"/>
      <c r="N736" s="18">
        <f>SUM(L736:M736)</f>
        <v>100.02</v>
      </c>
      <c r="O736" s="10">
        <v>100.02</v>
      </c>
      <c r="P736" s="10"/>
      <c r="Q736" s="18">
        <f>SUM(O736:P736)</f>
        <v>100.02</v>
      </c>
      <c r="R736" s="10">
        <v>100.02</v>
      </c>
      <c r="S736" s="105">
        <v>0</v>
      </c>
      <c r="T736" s="107">
        <f>SUM(R736:S736)</f>
        <v>100.02</v>
      </c>
      <c r="U736" s="105">
        <v>100.02</v>
      </c>
      <c r="V736" s="105"/>
      <c r="W736" s="107">
        <f>SUM(U736:V736)</f>
        <v>100.02</v>
      </c>
    </row>
    <row r="737" spans="1:102" s="191" customFormat="1" ht="18">
      <c r="A737" s="180"/>
      <c r="B737" s="181" t="s">
        <v>76</v>
      </c>
      <c r="C737" s="192">
        <f>SUM(C736)</f>
        <v>135</v>
      </c>
      <c r="D737" s="193"/>
      <c r="E737" s="192">
        <f>SUM(C737:D737)</f>
        <v>135</v>
      </c>
      <c r="F737" s="183">
        <f>SUM(F736)</f>
        <v>0.03</v>
      </c>
      <c r="G737" s="183">
        <f>SUM(G736)</f>
        <v>0</v>
      </c>
      <c r="H737" s="194">
        <f>SUM(F737:G737)</f>
        <v>0.03</v>
      </c>
      <c r="I737" s="184">
        <f>SUM(I736)</f>
        <v>0.02</v>
      </c>
      <c r="J737" s="189"/>
      <c r="K737" s="212">
        <f>SUM(I737:J737)</f>
        <v>0.02</v>
      </c>
      <c r="L737" s="184">
        <f>SUM(L736)</f>
        <v>100.02</v>
      </c>
      <c r="M737" s="189"/>
      <c r="N737" s="184">
        <f>SUM(L737:M737)</f>
        <v>100.02</v>
      </c>
      <c r="O737" s="189">
        <f>SUM(O736)</f>
        <v>100.02</v>
      </c>
      <c r="P737" s="189"/>
      <c r="Q737" s="184">
        <f>SUM(O737:P737)</f>
        <v>100.02</v>
      </c>
      <c r="R737" s="184">
        <f>SUM(R736)</f>
        <v>100.02</v>
      </c>
      <c r="S737" s="184">
        <f t="shared" ref="S737:W737" si="392">SUM(S736)</f>
        <v>0</v>
      </c>
      <c r="T737" s="184">
        <f t="shared" si="392"/>
        <v>100.02</v>
      </c>
      <c r="U737" s="184">
        <f t="shared" si="392"/>
        <v>100.02</v>
      </c>
      <c r="V737" s="184">
        <f t="shared" si="392"/>
        <v>0</v>
      </c>
      <c r="W737" s="184">
        <f t="shared" si="392"/>
        <v>100.02</v>
      </c>
      <c r="X737" s="263"/>
      <c r="Y737" s="263"/>
      <c r="Z737" s="263"/>
      <c r="AA737" s="263"/>
      <c r="AB737" s="263"/>
      <c r="AC737" s="263"/>
      <c r="AD737" s="263"/>
      <c r="AE737" s="263"/>
      <c r="AF737" s="263"/>
      <c r="AG737" s="263"/>
      <c r="AH737" s="263"/>
      <c r="AI737" s="263"/>
      <c r="AJ737" s="263"/>
      <c r="AK737" s="263"/>
      <c r="AL737" s="263"/>
      <c r="AM737" s="263"/>
      <c r="AN737" s="263"/>
      <c r="AO737" s="263"/>
      <c r="AP737" s="263"/>
      <c r="AQ737" s="263"/>
      <c r="AR737" s="263"/>
      <c r="AS737" s="263"/>
      <c r="AT737" s="263"/>
      <c r="AU737" s="263"/>
      <c r="AV737" s="263"/>
      <c r="AW737" s="263"/>
      <c r="AX737" s="263"/>
      <c r="AY737" s="263"/>
      <c r="AZ737" s="263"/>
      <c r="BA737" s="263"/>
      <c r="BB737" s="263"/>
      <c r="BC737" s="263"/>
      <c r="BD737" s="263"/>
      <c r="BE737" s="263"/>
      <c r="BF737" s="263"/>
      <c r="BG737" s="263"/>
      <c r="BH737" s="263"/>
      <c r="BI737" s="263"/>
      <c r="BJ737" s="263"/>
      <c r="BK737" s="263"/>
      <c r="BL737" s="263"/>
      <c r="BM737" s="263"/>
      <c r="BN737" s="263"/>
      <c r="BO737" s="263"/>
      <c r="BP737" s="263"/>
      <c r="BQ737" s="263"/>
      <c r="BR737" s="263"/>
      <c r="BS737" s="263"/>
      <c r="BT737" s="263"/>
      <c r="BU737" s="263"/>
      <c r="BV737" s="263"/>
      <c r="BW737" s="263"/>
      <c r="BX737" s="263"/>
      <c r="BY737" s="263"/>
      <c r="BZ737" s="263"/>
      <c r="CA737" s="263"/>
      <c r="CB737" s="263"/>
      <c r="CC737" s="263"/>
      <c r="CD737" s="263"/>
      <c r="CE737" s="263"/>
      <c r="CF737" s="263"/>
      <c r="CG737" s="263"/>
      <c r="CH737" s="263"/>
      <c r="CI737" s="263"/>
      <c r="CJ737" s="263"/>
      <c r="CK737" s="263"/>
      <c r="CL737" s="263"/>
      <c r="CM737" s="263"/>
      <c r="CN737" s="263"/>
      <c r="CO737" s="263"/>
      <c r="CP737" s="263"/>
      <c r="CQ737" s="263"/>
      <c r="CR737" s="263"/>
      <c r="CS737" s="263"/>
      <c r="CT737" s="263"/>
      <c r="CU737" s="263"/>
      <c r="CV737" s="263"/>
      <c r="CW737" s="263"/>
      <c r="CX737" s="263"/>
    </row>
    <row r="738" spans="1:102" s="24" customFormat="1" ht="18">
      <c r="A738" s="17">
        <v>18</v>
      </c>
      <c r="B738" s="7" t="s">
        <v>653</v>
      </c>
      <c r="C738" s="9"/>
      <c r="D738" s="9"/>
      <c r="E738" s="9"/>
      <c r="F738" s="6"/>
      <c r="G738" s="6"/>
      <c r="H738" s="3"/>
      <c r="I738" s="18"/>
      <c r="J738" s="18"/>
      <c r="K738" s="213"/>
      <c r="L738" s="18"/>
      <c r="M738" s="18"/>
      <c r="N738" s="18"/>
      <c r="O738" s="18"/>
      <c r="P738" s="18"/>
      <c r="Q738" s="18"/>
      <c r="R738" s="18"/>
      <c r="S738" s="107"/>
      <c r="T738" s="107"/>
      <c r="U738" s="107"/>
      <c r="V738" s="107"/>
      <c r="W738" s="107"/>
      <c r="X738" s="258"/>
      <c r="Y738" s="258"/>
      <c r="Z738" s="258"/>
      <c r="AA738" s="258"/>
      <c r="AB738" s="258"/>
      <c r="AC738" s="258"/>
      <c r="AD738" s="258"/>
      <c r="AE738" s="258"/>
      <c r="AF738" s="258"/>
      <c r="AG738" s="258"/>
      <c r="AH738" s="258"/>
      <c r="AI738" s="258"/>
      <c r="AJ738" s="258"/>
      <c r="AK738" s="258"/>
      <c r="AL738" s="258"/>
      <c r="AM738" s="258"/>
      <c r="AN738" s="258"/>
      <c r="AO738" s="258"/>
      <c r="AP738" s="258"/>
      <c r="AQ738" s="258"/>
      <c r="AR738" s="258"/>
      <c r="AS738" s="258"/>
      <c r="AT738" s="258"/>
      <c r="AU738" s="258"/>
      <c r="AV738" s="258"/>
      <c r="AW738" s="258"/>
      <c r="AX738" s="258"/>
      <c r="AY738" s="258"/>
      <c r="AZ738" s="258"/>
      <c r="BA738" s="258"/>
      <c r="BB738" s="258"/>
      <c r="BC738" s="258"/>
      <c r="BD738" s="258"/>
      <c r="BE738" s="258"/>
      <c r="BF738" s="258"/>
      <c r="BG738" s="258"/>
      <c r="BH738" s="258"/>
      <c r="BI738" s="258"/>
      <c r="BJ738" s="258"/>
      <c r="BK738" s="258"/>
      <c r="BL738" s="258"/>
      <c r="BM738" s="258"/>
      <c r="BN738" s="258"/>
      <c r="BO738" s="258"/>
      <c r="BP738" s="258"/>
      <c r="BQ738" s="258"/>
      <c r="BR738" s="258"/>
      <c r="BS738" s="258"/>
      <c r="BT738" s="258"/>
      <c r="BU738" s="258"/>
      <c r="BV738" s="258"/>
      <c r="BW738" s="258"/>
      <c r="BX738" s="258"/>
      <c r="BY738" s="258"/>
      <c r="BZ738" s="258"/>
      <c r="CA738" s="258"/>
      <c r="CB738" s="258"/>
      <c r="CC738" s="258"/>
      <c r="CD738" s="258"/>
      <c r="CE738" s="258"/>
      <c r="CF738" s="258"/>
      <c r="CG738" s="258"/>
      <c r="CH738" s="258"/>
      <c r="CI738" s="258"/>
      <c r="CJ738" s="258"/>
      <c r="CK738" s="258"/>
      <c r="CL738" s="258"/>
      <c r="CM738" s="258"/>
      <c r="CN738" s="258"/>
      <c r="CO738" s="258"/>
      <c r="CP738" s="258"/>
      <c r="CQ738" s="258"/>
      <c r="CR738" s="258"/>
      <c r="CS738" s="258"/>
      <c r="CT738" s="258"/>
      <c r="CU738" s="258"/>
      <c r="CV738" s="258"/>
      <c r="CW738" s="258"/>
      <c r="CX738" s="258"/>
    </row>
    <row r="739" spans="1:102" s="24" customFormat="1" ht="18">
      <c r="A739" s="13">
        <v>1</v>
      </c>
      <c r="B739" s="5" t="s">
        <v>1426</v>
      </c>
      <c r="C739" s="9"/>
      <c r="D739" s="9"/>
      <c r="E739" s="9"/>
      <c r="F739" s="6"/>
      <c r="G739" s="6"/>
      <c r="H739" s="3"/>
      <c r="I739" s="10">
        <v>500.02</v>
      </c>
      <c r="J739" s="10"/>
      <c r="K739" s="213">
        <f>SUM(I739:J739)</f>
        <v>500.02</v>
      </c>
      <c r="L739" s="10">
        <v>0.03</v>
      </c>
      <c r="M739" s="10"/>
      <c r="N739" s="18">
        <f>SUM(L739:M739)</f>
        <v>0.03</v>
      </c>
      <c r="O739" s="10">
        <v>0.03</v>
      </c>
      <c r="P739" s="10"/>
      <c r="Q739" s="18">
        <f>SUM(O739:P739)</f>
        <v>0.03</v>
      </c>
      <c r="R739" s="10">
        <v>0.03</v>
      </c>
      <c r="S739" s="105">
        <v>0</v>
      </c>
      <c r="T739" s="107">
        <f t="shared" ref="T739:T744" si="393">SUM(R739:S739)</f>
        <v>0.03</v>
      </c>
      <c r="U739" s="105">
        <v>25.02</v>
      </c>
      <c r="V739" s="105"/>
      <c r="W739" s="107">
        <f t="shared" ref="W739:W744" si="394">SUM(U739:V739)</f>
        <v>25.02</v>
      </c>
      <c r="X739" s="258"/>
      <c r="Y739" s="258"/>
      <c r="Z739" s="258"/>
      <c r="AA739" s="258"/>
      <c r="AB739" s="258"/>
      <c r="AC739" s="258"/>
      <c r="AD739" s="258"/>
      <c r="AE739" s="258"/>
      <c r="AF739" s="258"/>
      <c r="AG739" s="258"/>
      <c r="AH739" s="258"/>
      <c r="AI739" s="258"/>
      <c r="AJ739" s="258"/>
      <c r="AK739" s="258"/>
      <c r="AL739" s="258"/>
      <c r="AM739" s="258"/>
      <c r="AN739" s="258"/>
      <c r="AO739" s="258"/>
      <c r="AP739" s="258"/>
      <c r="AQ739" s="258"/>
      <c r="AR739" s="258"/>
      <c r="AS739" s="258"/>
      <c r="AT739" s="258"/>
      <c r="AU739" s="258"/>
      <c r="AV739" s="258"/>
      <c r="AW739" s="258"/>
      <c r="AX739" s="258"/>
      <c r="AY739" s="258"/>
      <c r="AZ739" s="258"/>
      <c r="BA739" s="258"/>
      <c r="BB739" s="258"/>
      <c r="BC739" s="258"/>
      <c r="BD739" s="258"/>
      <c r="BE739" s="258"/>
      <c r="BF739" s="258"/>
      <c r="BG739" s="258"/>
      <c r="BH739" s="258"/>
      <c r="BI739" s="258"/>
      <c r="BJ739" s="258"/>
      <c r="BK739" s="258"/>
      <c r="BL739" s="258"/>
      <c r="BM739" s="258"/>
      <c r="BN739" s="258"/>
      <c r="BO739" s="258"/>
      <c r="BP739" s="258"/>
      <c r="BQ739" s="258"/>
      <c r="BR739" s="258"/>
      <c r="BS739" s="258"/>
      <c r="BT739" s="258"/>
      <c r="BU739" s="258"/>
      <c r="BV739" s="258"/>
      <c r="BW739" s="258"/>
      <c r="BX739" s="258"/>
      <c r="BY739" s="258"/>
      <c r="BZ739" s="258"/>
      <c r="CA739" s="258"/>
      <c r="CB739" s="258"/>
      <c r="CC739" s="258"/>
      <c r="CD739" s="258"/>
      <c r="CE739" s="258"/>
      <c r="CF739" s="258"/>
      <c r="CG739" s="258"/>
      <c r="CH739" s="258"/>
      <c r="CI739" s="258"/>
      <c r="CJ739" s="258"/>
      <c r="CK739" s="258"/>
      <c r="CL739" s="258"/>
      <c r="CM739" s="258"/>
      <c r="CN739" s="258"/>
      <c r="CO739" s="258"/>
      <c r="CP739" s="258"/>
      <c r="CQ739" s="258"/>
      <c r="CR739" s="258"/>
      <c r="CS739" s="258"/>
      <c r="CT739" s="258"/>
      <c r="CU739" s="258"/>
      <c r="CV739" s="258"/>
      <c r="CW739" s="258"/>
      <c r="CX739" s="258"/>
    </row>
    <row r="740" spans="1:102" s="24" customFormat="1" ht="18">
      <c r="A740" s="13">
        <v>2</v>
      </c>
      <c r="B740" s="5" t="s">
        <v>1427</v>
      </c>
      <c r="C740" s="9"/>
      <c r="D740" s="9"/>
      <c r="E740" s="9"/>
      <c r="F740" s="6"/>
      <c r="G740" s="6"/>
      <c r="H740" s="3"/>
      <c r="I740" s="10">
        <v>1000.02</v>
      </c>
      <c r="J740" s="10"/>
      <c r="K740" s="213">
        <f>SUM(I740:J740)</f>
        <v>1000.02</v>
      </c>
      <c r="L740" s="10">
        <v>0.03</v>
      </c>
      <c r="M740" s="10"/>
      <c r="N740" s="18">
        <f>SUM(L740:M740)</f>
        <v>0.03</v>
      </c>
      <c r="O740" s="10">
        <v>0.03</v>
      </c>
      <c r="P740" s="10"/>
      <c r="Q740" s="18">
        <f>SUM(O740:P740)</f>
        <v>0.03</v>
      </c>
      <c r="R740" s="10">
        <v>0.03</v>
      </c>
      <c r="S740" s="105">
        <v>0</v>
      </c>
      <c r="T740" s="107">
        <f t="shared" si="393"/>
        <v>0.03</v>
      </c>
      <c r="U740" s="105">
        <v>0.03</v>
      </c>
      <c r="V740" s="105"/>
      <c r="W740" s="107">
        <f t="shared" si="394"/>
        <v>0.03</v>
      </c>
      <c r="X740" s="258"/>
      <c r="Y740" s="258"/>
      <c r="Z740" s="258"/>
      <c r="AA740" s="258"/>
      <c r="AB740" s="258"/>
      <c r="AC740" s="258"/>
      <c r="AD740" s="258"/>
      <c r="AE740" s="258"/>
      <c r="AF740" s="258"/>
      <c r="AG740" s="258"/>
      <c r="AH740" s="258"/>
      <c r="AI740" s="258"/>
      <c r="AJ740" s="258"/>
      <c r="AK740" s="258"/>
      <c r="AL740" s="258"/>
      <c r="AM740" s="258"/>
      <c r="AN740" s="258"/>
      <c r="AO740" s="258"/>
      <c r="AP740" s="258"/>
      <c r="AQ740" s="258"/>
      <c r="AR740" s="258"/>
      <c r="AS740" s="258"/>
      <c r="AT740" s="258"/>
      <c r="AU740" s="258"/>
      <c r="AV740" s="258"/>
      <c r="AW740" s="258"/>
      <c r="AX740" s="258"/>
      <c r="AY740" s="258"/>
      <c r="AZ740" s="258"/>
      <c r="BA740" s="258"/>
      <c r="BB740" s="258"/>
      <c r="BC740" s="258"/>
      <c r="BD740" s="258"/>
      <c r="BE740" s="258"/>
      <c r="BF740" s="258"/>
      <c r="BG740" s="258"/>
      <c r="BH740" s="258"/>
      <c r="BI740" s="258"/>
      <c r="BJ740" s="258"/>
      <c r="BK740" s="258"/>
      <c r="BL740" s="258"/>
      <c r="BM740" s="258"/>
      <c r="BN740" s="258"/>
      <c r="BO740" s="258"/>
      <c r="BP740" s="258"/>
      <c r="BQ740" s="258"/>
      <c r="BR740" s="258"/>
      <c r="BS740" s="258"/>
      <c r="BT740" s="258"/>
      <c r="BU740" s="258"/>
      <c r="BV740" s="258"/>
      <c r="BW740" s="258"/>
      <c r="BX740" s="258"/>
      <c r="BY740" s="258"/>
      <c r="BZ740" s="258"/>
      <c r="CA740" s="258"/>
      <c r="CB740" s="258"/>
      <c r="CC740" s="258"/>
      <c r="CD740" s="258"/>
      <c r="CE740" s="258"/>
      <c r="CF740" s="258"/>
      <c r="CG740" s="258"/>
      <c r="CH740" s="258"/>
      <c r="CI740" s="258"/>
      <c r="CJ740" s="258"/>
      <c r="CK740" s="258"/>
      <c r="CL740" s="258"/>
      <c r="CM740" s="258"/>
      <c r="CN740" s="258"/>
      <c r="CO740" s="258"/>
      <c r="CP740" s="258"/>
      <c r="CQ740" s="258"/>
      <c r="CR740" s="258"/>
      <c r="CS740" s="258"/>
      <c r="CT740" s="258"/>
      <c r="CU740" s="258"/>
      <c r="CV740" s="258"/>
      <c r="CW740" s="258"/>
      <c r="CX740" s="258"/>
    </row>
    <row r="741" spans="1:102" s="24" customFormat="1" ht="18">
      <c r="A741" s="13">
        <v>3</v>
      </c>
      <c r="B741" s="5" t="s">
        <v>1428</v>
      </c>
      <c r="C741" s="9"/>
      <c r="D741" s="9"/>
      <c r="E741" s="9"/>
      <c r="F741" s="6"/>
      <c r="G741" s="6"/>
      <c r="H741" s="3"/>
      <c r="I741" s="10">
        <v>500.02</v>
      </c>
      <c r="J741" s="10"/>
      <c r="K741" s="213">
        <f>SUM(I741:J741)</f>
        <v>500.02</v>
      </c>
      <c r="L741" s="10">
        <v>50.01</v>
      </c>
      <c r="M741" s="10"/>
      <c r="N741" s="18">
        <f>SUM(L741:M741)</f>
        <v>50.01</v>
      </c>
      <c r="O741" s="10">
        <v>460.01</v>
      </c>
      <c r="P741" s="10"/>
      <c r="Q741" s="18">
        <f>SUM(O741:P741)</f>
        <v>460.01</v>
      </c>
      <c r="R741" s="10">
        <v>460.01</v>
      </c>
      <c r="S741" s="105">
        <v>0</v>
      </c>
      <c r="T741" s="107">
        <f t="shared" si="393"/>
        <v>460.01</v>
      </c>
      <c r="U741" s="105">
        <v>82.01</v>
      </c>
      <c r="V741" s="105"/>
      <c r="W741" s="107">
        <f t="shared" si="394"/>
        <v>82.01</v>
      </c>
      <c r="X741" s="258"/>
      <c r="Y741" s="258"/>
      <c r="Z741" s="258"/>
      <c r="AA741" s="258"/>
      <c r="AB741" s="258"/>
      <c r="AC741" s="258"/>
      <c r="AD741" s="258"/>
      <c r="AE741" s="258"/>
      <c r="AF741" s="258"/>
      <c r="AG741" s="258"/>
      <c r="AH741" s="258"/>
      <c r="AI741" s="258"/>
      <c r="AJ741" s="258"/>
      <c r="AK741" s="258"/>
      <c r="AL741" s="258"/>
      <c r="AM741" s="258"/>
      <c r="AN741" s="258"/>
      <c r="AO741" s="258"/>
      <c r="AP741" s="258"/>
      <c r="AQ741" s="258"/>
      <c r="AR741" s="258"/>
      <c r="AS741" s="258"/>
      <c r="AT741" s="258"/>
      <c r="AU741" s="258"/>
      <c r="AV741" s="258"/>
      <c r="AW741" s="258"/>
      <c r="AX741" s="258"/>
      <c r="AY741" s="258"/>
      <c r="AZ741" s="258"/>
      <c r="BA741" s="258"/>
      <c r="BB741" s="258"/>
      <c r="BC741" s="258"/>
      <c r="BD741" s="258"/>
      <c r="BE741" s="258"/>
      <c r="BF741" s="258"/>
      <c r="BG741" s="258"/>
      <c r="BH741" s="258"/>
      <c r="BI741" s="258"/>
      <c r="BJ741" s="258"/>
      <c r="BK741" s="258"/>
      <c r="BL741" s="258"/>
      <c r="BM741" s="258"/>
      <c r="BN741" s="258"/>
      <c r="BO741" s="258"/>
      <c r="BP741" s="258"/>
      <c r="BQ741" s="258"/>
      <c r="BR741" s="258"/>
      <c r="BS741" s="258"/>
      <c r="BT741" s="258"/>
      <c r="BU741" s="258"/>
      <c r="BV741" s="258"/>
      <c r="BW741" s="258"/>
      <c r="BX741" s="258"/>
      <c r="BY741" s="258"/>
      <c r="BZ741" s="258"/>
      <c r="CA741" s="258"/>
      <c r="CB741" s="258"/>
      <c r="CC741" s="258"/>
      <c r="CD741" s="258"/>
      <c r="CE741" s="258"/>
      <c r="CF741" s="258"/>
      <c r="CG741" s="258"/>
      <c r="CH741" s="258"/>
      <c r="CI741" s="258"/>
      <c r="CJ741" s="258"/>
      <c r="CK741" s="258"/>
      <c r="CL741" s="258"/>
      <c r="CM741" s="258"/>
      <c r="CN741" s="258"/>
      <c r="CO741" s="258"/>
      <c r="CP741" s="258"/>
      <c r="CQ741" s="258"/>
      <c r="CR741" s="258"/>
      <c r="CS741" s="258"/>
      <c r="CT741" s="258"/>
      <c r="CU741" s="258"/>
      <c r="CV741" s="258"/>
      <c r="CW741" s="258"/>
      <c r="CX741" s="258"/>
    </row>
    <row r="742" spans="1:102" s="24" customFormat="1" ht="18">
      <c r="A742" s="13">
        <v>4</v>
      </c>
      <c r="B742" s="5" t="s">
        <v>2369</v>
      </c>
      <c r="C742" s="9"/>
      <c r="D742" s="9"/>
      <c r="E742" s="9"/>
      <c r="F742" s="6"/>
      <c r="G742" s="6"/>
      <c r="H742" s="3"/>
      <c r="I742" s="10"/>
      <c r="J742" s="10"/>
      <c r="K742" s="213"/>
      <c r="L742" s="10"/>
      <c r="M742" s="10"/>
      <c r="N742" s="18"/>
      <c r="O742" s="10"/>
      <c r="P742" s="10"/>
      <c r="Q742" s="18"/>
      <c r="R742" s="10">
        <v>2500</v>
      </c>
      <c r="S742" s="105">
        <v>0</v>
      </c>
      <c r="T742" s="107">
        <f t="shared" si="393"/>
        <v>2500</v>
      </c>
      <c r="U742" s="105">
        <v>3070</v>
      </c>
      <c r="V742" s="105"/>
      <c r="W742" s="107">
        <f t="shared" si="394"/>
        <v>3070</v>
      </c>
      <c r="X742" s="258"/>
      <c r="Y742" s="258"/>
      <c r="Z742" s="258"/>
      <c r="AA742" s="258"/>
      <c r="AB742" s="258"/>
      <c r="AC742" s="258"/>
      <c r="AD742" s="258"/>
      <c r="AE742" s="258"/>
      <c r="AF742" s="258"/>
      <c r="AG742" s="258"/>
      <c r="AH742" s="258"/>
      <c r="AI742" s="258"/>
      <c r="AJ742" s="258"/>
      <c r="AK742" s="258"/>
      <c r="AL742" s="258"/>
      <c r="AM742" s="258"/>
      <c r="AN742" s="258"/>
      <c r="AO742" s="258"/>
      <c r="AP742" s="258"/>
      <c r="AQ742" s="258"/>
      <c r="AR742" s="258"/>
      <c r="AS742" s="258"/>
      <c r="AT742" s="258"/>
      <c r="AU742" s="258"/>
      <c r="AV742" s="258"/>
      <c r="AW742" s="258"/>
      <c r="AX742" s="258"/>
      <c r="AY742" s="258"/>
      <c r="AZ742" s="258"/>
      <c r="BA742" s="258"/>
      <c r="BB742" s="258"/>
      <c r="BC742" s="258"/>
      <c r="BD742" s="258"/>
      <c r="BE742" s="258"/>
      <c r="BF742" s="258"/>
      <c r="BG742" s="258"/>
      <c r="BH742" s="258"/>
      <c r="BI742" s="258"/>
      <c r="BJ742" s="258"/>
      <c r="BK742" s="258"/>
      <c r="BL742" s="258"/>
      <c r="BM742" s="258"/>
      <c r="BN742" s="258"/>
      <c r="BO742" s="258"/>
      <c r="BP742" s="258"/>
      <c r="BQ742" s="258"/>
      <c r="BR742" s="258"/>
      <c r="BS742" s="258"/>
      <c r="BT742" s="258"/>
      <c r="BU742" s="258"/>
      <c r="BV742" s="258"/>
      <c r="BW742" s="258"/>
      <c r="BX742" s="258"/>
      <c r="BY742" s="258"/>
      <c r="BZ742" s="258"/>
      <c r="CA742" s="258"/>
      <c r="CB742" s="258"/>
      <c r="CC742" s="258"/>
      <c r="CD742" s="258"/>
      <c r="CE742" s="258"/>
      <c r="CF742" s="258"/>
      <c r="CG742" s="258"/>
      <c r="CH742" s="258"/>
      <c r="CI742" s="258"/>
      <c r="CJ742" s="258"/>
      <c r="CK742" s="258"/>
      <c r="CL742" s="258"/>
      <c r="CM742" s="258"/>
      <c r="CN742" s="258"/>
      <c r="CO742" s="258"/>
      <c r="CP742" s="258"/>
      <c r="CQ742" s="258"/>
      <c r="CR742" s="258"/>
      <c r="CS742" s="258"/>
      <c r="CT742" s="258"/>
      <c r="CU742" s="258"/>
      <c r="CV742" s="258"/>
      <c r="CW742" s="258"/>
      <c r="CX742" s="258"/>
    </row>
    <row r="743" spans="1:102" s="24" customFormat="1" ht="18">
      <c r="A743" s="13">
        <v>5</v>
      </c>
      <c r="B743" s="5" t="s">
        <v>2368</v>
      </c>
      <c r="C743" s="9"/>
      <c r="D743" s="9"/>
      <c r="E743" s="9"/>
      <c r="F743" s="6"/>
      <c r="G743" s="6"/>
      <c r="H743" s="3"/>
      <c r="I743" s="10"/>
      <c r="J743" s="10"/>
      <c r="K743" s="213"/>
      <c r="L743" s="10"/>
      <c r="M743" s="10"/>
      <c r="N743" s="18"/>
      <c r="O743" s="10"/>
      <c r="P743" s="10"/>
      <c r="Q743" s="18"/>
      <c r="R743" s="10">
        <v>300.02999999999997</v>
      </c>
      <c r="S743" s="105">
        <v>0</v>
      </c>
      <c r="T743" s="107">
        <f t="shared" si="393"/>
        <v>300.02999999999997</v>
      </c>
      <c r="U743" s="105">
        <v>1300.03</v>
      </c>
      <c r="V743" s="105"/>
      <c r="W743" s="107">
        <f t="shared" si="394"/>
        <v>1300.03</v>
      </c>
      <c r="X743" s="258"/>
      <c r="Y743" s="258"/>
      <c r="Z743" s="258"/>
      <c r="AA743" s="258"/>
      <c r="AB743" s="258"/>
      <c r="AC743" s="258"/>
      <c r="AD743" s="258"/>
      <c r="AE743" s="258"/>
      <c r="AF743" s="258"/>
      <c r="AG743" s="258"/>
      <c r="AH743" s="258"/>
      <c r="AI743" s="258"/>
      <c r="AJ743" s="258"/>
      <c r="AK743" s="258"/>
      <c r="AL743" s="258"/>
      <c r="AM743" s="258"/>
      <c r="AN743" s="258"/>
      <c r="AO743" s="258"/>
      <c r="AP743" s="258"/>
      <c r="AQ743" s="258"/>
      <c r="AR743" s="258"/>
      <c r="AS743" s="258"/>
      <c r="AT743" s="258"/>
      <c r="AU743" s="258"/>
      <c r="AV743" s="258"/>
      <c r="AW743" s="258"/>
      <c r="AX743" s="258"/>
      <c r="AY743" s="258"/>
      <c r="AZ743" s="258"/>
      <c r="BA743" s="258"/>
      <c r="BB743" s="258"/>
      <c r="BC743" s="258"/>
      <c r="BD743" s="258"/>
      <c r="BE743" s="258"/>
      <c r="BF743" s="258"/>
      <c r="BG743" s="258"/>
      <c r="BH743" s="258"/>
      <c r="BI743" s="258"/>
      <c r="BJ743" s="258"/>
      <c r="BK743" s="258"/>
      <c r="BL743" s="258"/>
      <c r="BM743" s="258"/>
      <c r="BN743" s="258"/>
      <c r="BO743" s="258"/>
      <c r="BP743" s="258"/>
      <c r="BQ743" s="258"/>
      <c r="BR743" s="258"/>
      <c r="BS743" s="258"/>
      <c r="BT743" s="258"/>
      <c r="BU743" s="258"/>
      <c r="BV743" s="258"/>
      <c r="BW743" s="258"/>
      <c r="BX743" s="258"/>
      <c r="BY743" s="258"/>
      <c r="BZ743" s="258"/>
      <c r="CA743" s="258"/>
      <c r="CB743" s="258"/>
      <c r="CC743" s="258"/>
      <c r="CD743" s="258"/>
      <c r="CE743" s="258"/>
      <c r="CF743" s="258"/>
      <c r="CG743" s="258"/>
      <c r="CH743" s="258"/>
      <c r="CI743" s="258"/>
      <c r="CJ743" s="258"/>
      <c r="CK743" s="258"/>
      <c r="CL743" s="258"/>
      <c r="CM743" s="258"/>
      <c r="CN743" s="258"/>
      <c r="CO743" s="258"/>
      <c r="CP743" s="258"/>
      <c r="CQ743" s="258"/>
      <c r="CR743" s="258"/>
      <c r="CS743" s="258"/>
      <c r="CT743" s="258"/>
      <c r="CU743" s="258"/>
      <c r="CV743" s="258"/>
      <c r="CW743" s="258"/>
      <c r="CX743" s="258"/>
    </row>
    <row r="744" spans="1:102" ht="18">
      <c r="A744" s="13">
        <v>6</v>
      </c>
      <c r="B744" s="5" t="s">
        <v>2370</v>
      </c>
      <c r="C744" s="20">
        <v>1000</v>
      </c>
      <c r="D744" s="20"/>
      <c r="E744" s="21">
        <f>SUM(C744:D744)</f>
        <v>1000</v>
      </c>
      <c r="F744" s="2">
        <v>5880</v>
      </c>
      <c r="G744" s="2">
        <v>0</v>
      </c>
      <c r="H744" s="3">
        <f>SUM(F744:G744)</f>
        <v>5880</v>
      </c>
      <c r="I744" s="10">
        <v>3600</v>
      </c>
      <c r="J744" s="10"/>
      <c r="K744" s="213">
        <f>SUM(I744:J744)</f>
        <v>3600</v>
      </c>
      <c r="L744" s="10">
        <v>6575</v>
      </c>
      <c r="M744" s="10"/>
      <c r="N744" s="18">
        <f>SUM(L744:M744)</f>
        <v>6575</v>
      </c>
      <c r="O744" s="10">
        <v>3070</v>
      </c>
      <c r="P744" s="10"/>
      <c r="Q744" s="18">
        <f>SUM(O744:P744)</f>
        <v>3070</v>
      </c>
      <c r="R744" s="10">
        <v>4095</v>
      </c>
      <c r="S744" s="105">
        <v>0</v>
      </c>
      <c r="T744" s="107">
        <f t="shared" si="393"/>
        <v>4095</v>
      </c>
      <c r="U744" s="105">
        <v>0.09</v>
      </c>
      <c r="V744" s="105"/>
      <c r="W744" s="107">
        <f t="shared" si="394"/>
        <v>0.09</v>
      </c>
    </row>
    <row r="745" spans="1:102" s="191" customFormat="1" ht="18">
      <c r="A745" s="180"/>
      <c r="B745" s="181" t="s">
        <v>36</v>
      </c>
      <c r="C745" s="192">
        <f>SUM(C744)</f>
        <v>1000</v>
      </c>
      <c r="D745" s="193"/>
      <c r="E745" s="192">
        <f>SUM(C745:D745)</f>
        <v>1000</v>
      </c>
      <c r="F745" s="183">
        <f>SUM(F744)</f>
        <v>5880</v>
      </c>
      <c r="G745" s="183">
        <f>SUM(G744)</f>
        <v>0</v>
      </c>
      <c r="H745" s="194">
        <f>SUM(F745:G745)</f>
        <v>5880</v>
      </c>
      <c r="I745" s="184">
        <f>SUM(I739:I744)</f>
        <v>5600.0599999999995</v>
      </c>
      <c r="J745" s="189"/>
      <c r="K745" s="212">
        <f>SUM(I745:J745)</f>
        <v>5600.0599999999995</v>
      </c>
      <c r="L745" s="184">
        <f>SUM(L739:L744)</f>
        <v>6625.07</v>
      </c>
      <c r="M745" s="189"/>
      <c r="N745" s="184">
        <f>SUM(L745:M745)</f>
        <v>6625.07</v>
      </c>
      <c r="O745" s="184">
        <f>SUM(O739:O744)</f>
        <v>3530.07</v>
      </c>
      <c r="P745" s="189"/>
      <c r="Q745" s="184">
        <f>SUM(O745:P745)</f>
        <v>3530.07</v>
      </c>
      <c r="R745" s="184">
        <f>SUM(R739:R744)</f>
        <v>7355.1</v>
      </c>
      <c r="S745" s="184">
        <f t="shared" ref="S745:W745" si="395">SUM(S739:S744)</f>
        <v>0</v>
      </c>
      <c r="T745" s="184">
        <f t="shared" si="395"/>
        <v>7355.1</v>
      </c>
      <c r="U745" s="184">
        <f t="shared" si="395"/>
        <v>4477.18</v>
      </c>
      <c r="V745" s="184">
        <f t="shared" si="395"/>
        <v>0</v>
      </c>
      <c r="W745" s="184">
        <f t="shared" si="395"/>
        <v>4477.18</v>
      </c>
      <c r="X745" s="263"/>
      <c r="Y745" s="263"/>
      <c r="Z745" s="263"/>
      <c r="AA745" s="263"/>
      <c r="AB745" s="263"/>
      <c r="AC745" s="263"/>
      <c r="AD745" s="263"/>
      <c r="AE745" s="263"/>
      <c r="AF745" s="263"/>
      <c r="AG745" s="263"/>
      <c r="AH745" s="263"/>
      <c r="AI745" s="263"/>
      <c r="AJ745" s="263"/>
      <c r="AK745" s="263"/>
      <c r="AL745" s="263"/>
      <c r="AM745" s="263"/>
      <c r="AN745" s="263"/>
      <c r="AO745" s="263"/>
      <c r="AP745" s="263"/>
      <c r="AQ745" s="263"/>
      <c r="AR745" s="263"/>
      <c r="AS745" s="263"/>
      <c r="AT745" s="263"/>
      <c r="AU745" s="263"/>
      <c r="AV745" s="263"/>
      <c r="AW745" s="263"/>
      <c r="AX745" s="263"/>
      <c r="AY745" s="263"/>
      <c r="AZ745" s="263"/>
      <c r="BA745" s="263"/>
      <c r="BB745" s="263"/>
      <c r="BC745" s="263"/>
      <c r="BD745" s="263"/>
      <c r="BE745" s="263"/>
      <c r="BF745" s="263"/>
      <c r="BG745" s="263"/>
      <c r="BH745" s="263"/>
      <c r="BI745" s="263"/>
      <c r="BJ745" s="263"/>
      <c r="BK745" s="263"/>
      <c r="BL745" s="263"/>
      <c r="BM745" s="263"/>
      <c r="BN745" s="263"/>
      <c r="BO745" s="263"/>
      <c r="BP745" s="263"/>
      <c r="BQ745" s="263"/>
      <c r="BR745" s="263"/>
      <c r="BS745" s="263"/>
      <c r="BT745" s="263"/>
      <c r="BU745" s="263"/>
      <c r="BV745" s="263"/>
      <c r="BW745" s="263"/>
      <c r="BX745" s="263"/>
      <c r="BY745" s="263"/>
      <c r="BZ745" s="263"/>
      <c r="CA745" s="263"/>
      <c r="CB745" s="263"/>
      <c r="CC745" s="263"/>
      <c r="CD745" s="263"/>
      <c r="CE745" s="263"/>
      <c r="CF745" s="263"/>
      <c r="CG745" s="263"/>
      <c r="CH745" s="263"/>
      <c r="CI745" s="263"/>
      <c r="CJ745" s="263"/>
      <c r="CK745" s="263"/>
      <c r="CL745" s="263"/>
      <c r="CM745" s="263"/>
      <c r="CN745" s="263"/>
      <c r="CO745" s="263"/>
      <c r="CP745" s="263"/>
      <c r="CQ745" s="263"/>
      <c r="CR745" s="263"/>
      <c r="CS745" s="263"/>
      <c r="CT745" s="263"/>
      <c r="CU745" s="263"/>
      <c r="CV745" s="263"/>
      <c r="CW745" s="263"/>
      <c r="CX745" s="263"/>
    </row>
    <row r="746" spans="1:102" s="24" customFormat="1" ht="18">
      <c r="A746" s="17">
        <v>19</v>
      </c>
      <c r="B746" s="7" t="s">
        <v>654</v>
      </c>
      <c r="C746" s="9"/>
      <c r="D746" s="9"/>
      <c r="E746" s="9"/>
      <c r="F746" s="6"/>
      <c r="G746" s="6"/>
      <c r="H746" s="3"/>
      <c r="I746" s="18"/>
      <c r="J746" s="18"/>
      <c r="K746" s="213"/>
      <c r="L746" s="18"/>
      <c r="M746" s="18"/>
      <c r="N746" s="18"/>
      <c r="O746" s="18"/>
      <c r="P746" s="18"/>
      <c r="Q746" s="18"/>
      <c r="R746" s="18"/>
      <c r="S746" s="107"/>
      <c r="T746" s="107"/>
      <c r="U746" s="107"/>
      <c r="V746" s="107"/>
      <c r="W746" s="107"/>
      <c r="X746" s="258"/>
      <c r="Y746" s="258"/>
      <c r="Z746" s="258"/>
      <c r="AA746" s="258"/>
      <c r="AB746" s="258"/>
      <c r="AC746" s="258"/>
      <c r="AD746" s="258"/>
      <c r="AE746" s="258"/>
      <c r="AF746" s="258"/>
      <c r="AG746" s="258"/>
      <c r="AH746" s="258"/>
      <c r="AI746" s="258"/>
      <c r="AJ746" s="258"/>
      <c r="AK746" s="258"/>
      <c r="AL746" s="258"/>
      <c r="AM746" s="258"/>
      <c r="AN746" s="258"/>
      <c r="AO746" s="258"/>
      <c r="AP746" s="258"/>
      <c r="AQ746" s="258"/>
      <c r="AR746" s="258"/>
      <c r="AS746" s="258"/>
      <c r="AT746" s="258"/>
      <c r="AU746" s="258"/>
      <c r="AV746" s="258"/>
      <c r="AW746" s="258"/>
      <c r="AX746" s="258"/>
      <c r="AY746" s="258"/>
      <c r="AZ746" s="258"/>
      <c r="BA746" s="258"/>
      <c r="BB746" s="258"/>
      <c r="BC746" s="258"/>
      <c r="BD746" s="258"/>
      <c r="BE746" s="258"/>
      <c r="BF746" s="258"/>
      <c r="BG746" s="258"/>
      <c r="BH746" s="258"/>
      <c r="BI746" s="258"/>
      <c r="BJ746" s="258"/>
      <c r="BK746" s="258"/>
      <c r="BL746" s="258"/>
      <c r="BM746" s="258"/>
      <c r="BN746" s="258"/>
      <c r="BO746" s="258"/>
      <c r="BP746" s="258"/>
      <c r="BQ746" s="258"/>
      <c r="BR746" s="258"/>
      <c r="BS746" s="258"/>
      <c r="BT746" s="258"/>
      <c r="BU746" s="258"/>
      <c r="BV746" s="258"/>
      <c r="BW746" s="258"/>
      <c r="BX746" s="258"/>
      <c r="BY746" s="258"/>
      <c r="BZ746" s="258"/>
      <c r="CA746" s="258"/>
      <c r="CB746" s="258"/>
      <c r="CC746" s="258"/>
      <c r="CD746" s="258"/>
      <c r="CE746" s="258"/>
      <c r="CF746" s="258"/>
      <c r="CG746" s="258"/>
      <c r="CH746" s="258"/>
      <c r="CI746" s="258"/>
      <c r="CJ746" s="258"/>
      <c r="CK746" s="258"/>
      <c r="CL746" s="258"/>
      <c r="CM746" s="258"/>
      <c r="CN746" s="258"/>
      <c r="CO746" s="258"/>
      <c r="CP746" s="258"/>
      <c r="CQ746" s="258"/>
      <c r="CR746" s="258"/>
      <c r="CS746" s="258"/>
      <c r="CT746" s="258"/>
      <c r="CU746" s="258"/>
      <c r="CV746" s="258"/>
      <c r="CW746" s="258"/>
      <c r="CX746" s="258"/>
    </row>
    <row r="747" spans="1:102" s="24" customFormat="1" ht="18">
      <c r="A747" s="17">
        <v>1</v>
      </c>
      <c r="B747" s="5" t="s">
        <v>655</v>
      </c>
      <c r="C747" s="20">
        <v>10</v>
      </c>
      <c r="D747" s="20"/>
      <c r="E747" s="21">
        <f>SUM(C747:D747)</f>
        <v>10</v>
      </c>
      <c r="F747" s="2">
        <v>0.01</v>
      </c>
      <c r="G747" s="2">
        <v>0</v>
      </c>
      <c r="H747" s="3">
        <f>SUM(F747:G747)</f>
        <v>0.01</v>
      </c>
      <c r="I747" s="10">
        <v>0.01</v>
      </c>
      <c r="J747" s="18"/>
      <c r="K747" s="213">
        <f>SUM(I747:J747)</f>
        <v>0.01</v>
      </c>
      <c r="L747" s="10">
        <v>25</v>
      </c>
      <c r="M747" s="18"/>
      <c r="N747" s="18">
        <f>SUM(L747:M747)</f>
        <v>25</v>
      </c>
      <c r="O747" s="10">
        <v>0.01</v>
      </c>
      <c r="P747" s="18"/>
      <c r="Q747" s="18">
        <f>SUM(O747:P747)</f>
        <v>0.01</v>
      </c>
      <c r="R747" s="10">
        <v>0.01</v>
      </c>
      <c r="S747" s="107">
        <v>0</v>
      </c>
      <c r="T747" s="107">
        <f>SUM(R747:S747)</f>
        <v>0.01</v>
      </c>
      <c r="U747" s="105">
        <v>0.01</v>
      </c>
      <c r="V747" s="107"/>
      <c r="W747" s="107">
        <f>SUM(U747:V747)</f>
        <v>0.01</v>
      </c>
      <c r="X747" s="258"/>
      <c r="Y747" s="258"/>
      <c r="Z747" s="258"/>
      <c r="AA747" s="258"/>
      <c r="AB747" s="258"/>
      <c r="AC747" s="258"/>
      <c r="AD747" s="258"/>
      <c r="AE747" s="258"/>
      <c r="AF747" s="258"/>
      <c r="AG747" s="258"/>
      <c r="AH747" s="258"/>
      <c r="AI747" s="258"/>
      <c r="AJ747" s="258"/>
      <c r="AK747" s="258"/>
      <c r="AL747" s="258"/>
      <c r="AM747" s="258"/>
      <c r="AN747" s="258"/>
      <c r="AO747" s="258"/>
      <c r="AP747" s="258"/>
      <c r="AQ747" s="258"/>
      <c r="AR747" s="258"/>
      <c r="AS747" s="258"/>
      <c r="AT747" s="258"/>
      <c r="AU747" s="258"/>
      <c r="AV747" s="258"/>
      <c r="AW747" s="258"/>
      <c r="AX747" s="258"/>
      <c r="AY747" s="258"/>
      <c r="AZ747" s="258"/>
      <c r="BA747" s="258"/>
      <c r="BB747" s="258"/>
      <c r="BC747" s="258"/>
      <c r="BD747" s="258"/>
      <c r="BE747" s="258"/>
      <c r="BF747" s="258"/>
      <c r="BG747" s="258"/>
      <c r="BH747" s="258"/>
      <c r="BI747" s="258"/>
      <c r="BJ747" s="258"/>
      <c r="BK747" s="258"/>
      <c r="BL747" s="258"/>
      <c r="BM747" s="258"/>
      <c r="BN747" s="258"/>
      <c r="BO747" s="258"/>
      <c r="BP747" s="258"/>
      <c r="BQ747" s="258"/>
      <c r="BR747" s="258"/>
      <c r="BS747" s="258"/>
      <c r="BT747" s="258"/>
      <c r="BU747" s="258"/>
      <c r="BV747" s="258"/>
      <c r="BW747" s="258"/>
      <c r="BX747" s="258"/>
      <c r="BY747" s="258"/>
      <c r="BZ747" s="258"/>
      <c r="CA747" s="258"/>
      <c r="CB747" s="258"/>
      <c r="CC747" s="258"/>
      <c r="CD747" s="258"/>
      <c r="CE747" s="258"/>
      <c r="CF747" s="258"/>
      <c r="CG747" s="258"/>
      <c r="CH747" s="258"/>
      <c r="CI747" s="258"/>
      <c r="CJ747" s="258"/>
      <c r="CK747" s="258"/>
      <c r="CL747" s="258"/>
      <c r="CM747" s="258"/>
      <c r="CN747" s="258"/>
      <c r="CO747" s="258"/>
      <c r="CP747" s="258"/>
      <c r="CQ747" s="258"/>
      <c r="CR747" s="258"/>
      <c r="CS747" s="258"/>
      <c r="CT747" s="258"/>
      <c r="CU747" s="258"/>
      <c r="CV747" s="258"/>
      <c r="CW747" s="258"/>
      <c r="CX747" s="258"/>
    </row>
    <row r="748" spans="1:102" s="191" customFormat="1" ht="18">
      <c r="A748" s="180"/>
      <c r="B748" s="181" t="s">
        <v>77</v>
      </c>
      <c r="C748" s="192">
        <f>SUM(C747)</f>
        <v>10</v>
      </c>
      <c r="D748" s="193"/>
      <c r="E748" s="192">
        <f>SUM(C748:D748)</f>
        <v>10</v>
      </c>
      <c r="F748" s="183">
        <f>SUM(F747)</f>
        <v>0.01</v>
      </c>
      <c r="G748" s="183">
        <f>SUM(G747)</f>
        <v>0</v>
      </c>
      <c r="H748" s="194">
        <f>SUM(F748:G748)</f>
        <v>0.01</v>
      </c>
      <c r="I748" s="184">
        <f>SUM(I747)</f>
        <v>0.01</v>
      </c>
      <c r="J748" s="189"/>
      <c r="K748" s="212">
        <f>SUM(I748:J748)</f>
        <v>0.01</v>
      </c>
      <c r="L748" s="184">
        <f>SUM(L747)</f>
        <v>25</v>
      </c>
      <c r="M748" s="189"/>
      <c r="N748" s="184">
        <f>SUM(L748:M748)</f>
        <v>25</v>
      </c>
      <c r="O748" s="189">
        <f>SUM(O747)</f>
        <v>0.01</v>
      </c>
      <c r="P748" s="189"/>
      <c r="Q748" s="184">
        <f>SUM(O748:P748)</f>
        <v>0.01</v>
      </c>
      <c r="R748" s="184">
        <f>SUM(R747)</f>
        <v>0.01</v>
      </c>
      <c r="S748" s="184">
        <f t="shared" ref="S748:W748" si="396">SUM(S747)</f>
        <v>0</v>
      </c>
      <c r="T748" s="184">
        <f t="shared" si="396"/>
        <v>0.01</v>
      </c>
      <c r="U748" s="184">
        <f t="shared" si="396"/>
        <v>0.01</v>
      </c>
      <c r="V748" s="184">
        <f t="shared" si="396"/>
        <v>0</v>
      </c>
      <c r="W748" s="184">
        <f t="shared" si="396"/>
        <v>0.01</v>
      </c>
      <c r="X748" s="263"/>
      <c r="Y748" s="263"/>
      <c r="Z748" s="263"/>
      <c r="AA748" s="263"/>
      <c r="AB748" s="263"/>
      <c r="AC748" s="263"/>
      <c r="AD748" s="263"/>
      <c r="AE748" s="263"/>
      <c r="AF748" s="263"/>
      <c r="AG748" s="263"/>
      <c r="AH748" s="263"/>
      <c r="AI748" s="263"/>
      <c r="AJ748" s="263"/>
      <c r="AK748" s="263"/>
      <c r="AL748" s="263"/>
      <c r="AM748" s="263"/>
      <c r="AN748" s="263"/>
      <c r="AO748" s="263"/>
      <c r="AP748" s="263"/>
      <c r="AQ748" s="263"/>
      <c r="AR748" s="263"/>
      <c r="AS748" s="263"/>
      <c r="AT748" s="263"/>
      <c r="AU748" s="263"/>
      <c r="AV748" s="263"/>
      <c r="AW748" s="263"/>
      <c r="AX748" s="263"/>
      <c r="AY748" s="263"/>
      <c r="AZ748" s="263"/>
      <c r="BA748" s="263"/>
      <c r="BB748" s="263"/>
      <c r="BC748" s="263"/>
      <c r="BD748" s="263"/>
      <c r="BE748" s="263"/>
      <c r="BF748" s="263"/>
      <c r="BG748" s="263"/>
      <c r="BH748" s="263"/>
      <c r="BI748" s="263"/>
      <c r="BJ748" s="263"/>
      <c r="BK748" s="263"/>
      <c r="BL748" s="263"/>
      <c r="BM748" s="263"/>
      <c r="BN748" s="263"/>
      <c r="BO748" s="263"/>
      <c r="BP748" s="263"/>
      <c r="BQ748" s="263"/>
      <c r="BR748" s="263"/>
      <c r="BS748" s="263"/>
      <c r="BT748" s="263"/>
      <c r="BU748" s="263"/>
      <c r="BV748" s="263"/>
      <c r="BW748" s="263"/>
      <c r="BX748" s="263"/>
      <c r="BY748" s="263"/>
      <c r="BZ748" s="263"/>
      <c r="CA748" s="263"/>
      <c r="CB748" s="263"/>
      <c r="CC748" s="263"/>
      <c r="CD748" s="263"/>
      <c r="CE748" s="263"/>
      <c r="CF748" s="263"/>
      <c r="CG748" s="263"/>
      <c r="CH748" s="263"/>
      <c r="CI748" s="263"/>
      <c r="CJ748" s="263"/>
      <c r="CK748" s="263"/>
      <c r="CL748" s="263"/>
      <c r="CM748" s="263"/>
      <c r="CN748" s="263"/>
      <c r="CO748" s="263"/>
      <c r="CP748" s="263"/>
      <c r="CQ748" s="263"/>
      <c r="CR748" s="263"/>
      <c r="CS748" s="263"/>
      <c r="CT748" s="263"/>
      <c r="CU748" s="263"/>
      <c r="CV748" s="263"/>
      <c r="CW748" s="263"/>
      <c r="CX748" s="263"/>
    </row>
    <row r="749" spans="1:102" s="24" customFormat="1" ht="18">
      <c r="A749" s="17">
        <v>20</v>
      </c>
      <c r="B749" s="7" t="s">
        <v>656</v>
      </c>
      <c r="C749" s="9"/>
      <c r="D749" s="9"/>
      <c r="E749" s="9"/>
      <c r="F749" s="6"/>
      <c r="G749" s="6"/>
      <c r="H749" s="3"/>
      <c r="I749" s="18"/>
      <c r="J749" s="18"/>
      <c r="K749" s="213"/>
      <c r="L749" s="18"/>
      <c r="M749" s="18"/>
      <c r="N749" s="18"/>
      <c r="O749" s="18"/>
      <c r="P749" s="18"/>
      <c r="Q749" s="18"/>
      <c r="R749" s="18"/>
      <c r="S749" s="107"/>
      <c r="T749" s="107"/>
      <c r="U749" s="107"/>
      <c r="V749" s="107"/>
      <c r="W749" s="107"/>
      <c r="X749" s="258"/>
      <c r="Y749" s="258"/>
      <c r="Z749" s="258"/>
      <c r="AA749" s="258"/>
      <c r="AB749" s="258"/>
      <c r="AC749" s="258"/>
      <c r="AD749" s="258"/>
      <c r="AE749" s="258"/>
      <c r="AF749" s="258"/>
      <c r="AG749" s="258"/>
      <c r="AH749" s="258"/>
      <c r="AI749" s="258"/>
      <c r="AJ749" s="258"/>
      <c r="AK749" s="258"/>
      <c r="AL749" s="258"/>
      <c r="AM749" s="258"/>
      <c r="AN749" s="258"/>
      <c r="AO749" s="258"/>
      <c r="AP749" s="258"/>
      <c r="AQ749" s="258"/>
      <c r="AR749" s="258"/>
      <c r="AS749" s="258"/>
      <c r="AT749" s="258"/>
      <c r="AU749" s="258"/>
      <c r="AV749" s="258"/>
      <c r="AW749" s="258"/>
      <c r="AX749" s="258"/>
      <c r="AY749" s="258"/>
      <c r="AZ749" s="258"/>
      <c r="BA749" s="258"/>
      <c r="BB749" s="258"/>
      <c r="BC749" s="258"/>
      <c r="BD749" s="258"/>
      <c r="BE749" s="258"/>
      <c r="BF749" s="258"/>
      <c r="BG749" s="258"/>
      <c r="BH749" s="258"/>
      <c r="BI749" s="258"/>
      <c r="BJ749" s="258"/>
      <c r="BK749" s="258"/>
      <c r="BL749" s="258"/>
      <c r="BM749" s="258"/>
      <c r="BN749" s="258"/>
      <c r="BO749" s="258"/>
      <c r="BP749" s="258"/>
      <c r="BQ749" s="258"/>
      <c r="BR749" s="258"/>
      <c r="BS749" s="258"/>
      <c r="BT749" s="258"/>
      <c r="BU749" s="258"/>
      <c r="BV749" s="258"/>
      <c r="BW749" s="258"/>
      <c r="BX749" s="258"/>
      <c r="BY749" s="258"/>
      <c r="BZ749" s="258"/>
      <c r="CA749" s="258"/>
      <c r="CB749" s="258"/>
      <c r="CC749" s="258"/>
      <c r="CD749" s="258"/>
      <c r="CE749" s="258"/>
      <c r="CF749" s="258"/>
      <c r="CG749" s="258"/>
      <c r="CH749" s="258"/>
      <c r="CI749" s="258"/>
      <c r="CJ749" s="258"/>
      <c r="CK749" s="258"/>
      <c r="CL749" s="258"/>
      <c r="CM749" s="258"/>
      <c r="CN749" s="258"/>
      <c r="CO749" s="258"/>
      <c r="CP749" s="258"/>
      <c r="CQ749" s="258"/>
      <c r="CR749" s="258"/>
      <c r="CS749" s="258"/>
      <c r="CT749" s="258"/>
      <c r="CU749" s="258"/>
      <c r="CV749" s="258"/>
      <c r="CW749" s="258"/>
      <c r="CX749" s="258"/>
    </row>
    <row r="750" spans="1:102" ht="18">
      <c r="A750" s="13">
        <v>1</v>
      </c>
      <c r="B750" s="5" t="s">
        <v>657</v>
      </c>
      <c r="C750" s="20">
        <v>471</v>
      </c>
      <c r="D750" s="20"/>
      <c r="E750" s="21">
        <f>SUM(C750:D750)</f>
        <v>471</v>
      </c>
      <c r="F750" s="2">
        <v>0.03</v>
      </c>
      <c r="G750" s="2">
        <v>0</v>
      </c>
      <c r="H750" s="3">
        <f>SUM(F750:G750)</f>
        <v>0.03</v>
      </c>
      <c r="I750" s="10">
        <v>730</v>
      </c>
      <c r="J750" s="10"/>
      <c r="K750" s="213">
        <f>SUM(I750:J750)</f>
        <v>730</v>
      </c>
      <c r="L750" s="10">
        <v>1210</v>
      </c>
      <c r="M750" s="10"/>
      <c r="N750" s="18">
        <f>SUM(L750:M750)</f>
        <v>1210</v>
      </c>
      <c r="O750" s="10">
        <v>915</v>
      </c>
      <c r="P750" s="10"/>
      <c r="Q750" s="18">
        <f>SUM(O750:P750)</f>
        <v>915</v>
      </c>
      <c r="R750" s="10">
        <v>915</v>
      </c>
      <c r="S750" s="105">
        <v>0</v>
      </c>
      <c r="T750" s="107">
        <f>SUM(R750:S750)</f>
        <v>915</v>
      </c>
      <c r="U750" s="105">
        <v>1185</v>
      </c>
      <c r="V750" s="105"/>
      <c r="W750" s="107">
        <f>SUM(U750:V750)</f>
        <v>1185</v>
      </c>
    </row>
    <row r="751" spans="1:102" s="186" customFormat="1" ht="18">
      <c r="A751" s="187"/>
      <c r="B751" s="181" t="s">
        <v>78</v>
      </c>
      <c r="C751" s="192">
        <f>SUM(C750)</f>
        <v>471</v>
      </c>
      <c r="D751" s="193"/>
      <c r="E751" s="192">
        <f>SUM(C751:D751)</f>
        <v>471</v>
      </c>
      <c r="F751" s="183">
        <f>SUM(F750)</f>
        <v>0.03</v>
      </c>
      <c r="G751" s="183">
        <f>SUM(G750)</f>
        <v>0</v>
      </c>
      <c r="H751" s="194">
        <f>SUM(F751:G751)</f>
        <v>0.03</v>
      </c>
      <c r="I751" s="184">
        <f>SUM(I750)</f>
        <v>730</v>
      </c>
      <c r="J751" s="184"/>
      <c r="K751" s="212">
        <f>SUM(I751:J751)</f>
        <v>730</v>
      </c>
      <c r="L751" s="184">
        <f>SUM(L750)</f>
        <v>1210</v>
      </c>
      <c r="M751" s="184"/>
      <c r="N751" s="184">
        <f>SUM(L751:M751)</f>
        <v>1210</v>
      </c>
      <c r="O751" s="189">
        <f>SUM(O750)</f>
        <v>915</v>
      </c>
      <c r="P751" s="184"/>
      <c r="Q751" s="184">
        <f>SUM(O751:P751)</f>
        <v>915</v>
      </c>
      <c r="R751" s="184">
        <f>SUM(R750)</f>
        <v>915</v>
      </c>
      <c r="S751" s="184">
        <f t="shared" ref="S751:W751" si="397">SUM(S750)</f>
        <v>0</v>
      </c>
      <c r="T751" s="184">
        <f t="shared" si="397"/>
        <v>915</v>
      </c>
      <c r="U751" s="184">
        <f t="shared" si="397"/>
        <v>1185</v>
      </c>
      <c r="V751" s="184">
        <f t="shared" si="397"/>
        <v>0</v>
      </c>
      <c r="W751" s="184">
        <f t="shared" si="397"/>
        <v>1185</v>
      </c>
      <c r="X751" s="264"/>
      <c r="Y751" s="264"/>
      <c r="Z751" s="264"/>
      <c r="AA751" s="264"/>
      <c r="AB751" s="264"/>
      <c r="AC751" s="264"/>
      <c r="AD751" s="264"/>
      <c r="AE751" s="264"/>
      <c r="AF751" s="264"/>
      <c r="AG751" s="264"/>
      <c r="AH751" s="264"/>
      <c r="AI751" s="264"/>
      <c r="AJ751" s="264"/>
      <c r="AK751" s="264"/>
      <c r="AL751" s="264"/>
      <c r="AM751" s="264"/>
      <c r="AN751" s="264"/>
      <c r="AO751" s="264"/>
      <c r="AP751" s="264"/>
      <c r="AQ751" s="264"/>
      <c r="AR751" s="264"/>
      <c r="AS751" s="264"/>
      <c r="AT751" s="264"/>
      <c r="AU751" s="264"/>
      <c r="AV751" s="264"/>
      <c r="AW751" s="264"/>
      <c r="AX751" s="264"/>
      <c r="AY751" s="264"/>
      <c r="AZ751" s="264"/>
      <c r="BA751" s="264"/>
      <c r="BB751" s="264"/>
      <c r="BC751" s="264"/>
      <c r="BD751" s="264"/>
      <c r="BE751" s="264"/>
      <c r="BF751" s="264"/>
      <c r="BG751" s="264"/>
      <c r="BH751" s="264"/>
      <c r="BI751" s="264"/>
      <c r="BJ751" s="264"/>
      <c r="BK751" s="264"/>
      <c r="BL751" s="264"/>
      <c r="BM751" s="264"/>
      <c r="BN751" s="264"/>
      <c r="BO751" s="264"/>
      <c r="BP751" s="264"/>
      <c r="BQ751" s="264"/>
      <c r="BR751" s="264"/>
      <c r="BS751" s="264"/>
      <c r="BT751" s="264"/>
      <c r="BU751" s="264"/>
      <c r="BV751" s="264"/>
      <c r="BW751" s="264"/>
      <c r="BX751" s="264"/>
      <c r="BY751" s="264"/>
      <c r="BZ751" s="264"/>
      <c r="CA751" s="264"/>
      <c r="CB751" s="264"/>
      <c r="CC751" s="264"/>
      <c r="CD751" s="264"/>
      <c r="CE751" s="264"/>
      <c r="CF751" s="264"/>
      <c r="CG751" s="264"/>
      <c r="CH751" s="264"/>
      <c r="CI751" s="264"/>
      <c r="CJ751" s="264"/>
      <c r="CK751" s="264"/>
      <c r="CL751" s="264"/>
      <c r="CM751" s="264"/>
      <c r="CN751" s="264"/>
      <c r="CO751" s="264"/>
      <c r="CP751" s="264"/>
      <c r="CQ751" s="264"/>
      <c r="CR751" s="264"/>
      <c r="CS751" s="264"/>
      <c r="CT751" s="264"/>
      <c r="CU751" s="264"/>
      <c r="CV751" s="264"/>
      <c r="CW751" s="264"/>
      <c r="CX751" s="264"/>
    </row>
    <row r="752" spans="1:102" s="24" customFormat="1" ht="18">
      <c r="A752" s="17">
        <v>21</v>
      </c>
      <c r="B752" s="7" t="s">
        <v>658</v>
      </c>
      <c r="C752" s="9"/>
      <c r="D752" s="9"/>
      <c r="E752" s="9"/>
      <c r="F752" s="6"/>
      <c r="G752" s="6"/>
      <c r="H752" s="3"/>
      <c r="I752" s="18"/>
      <c r="J752" s="18"/>
      <c r="K752" s="213"/>
      <c r="L752" s="18"/>
      <c r="M752" s="18"/>
      <c r="N752" s="18"/>
      <c r="O752" s="18"/>
      <c r="P752" s="18"/>
      <c r="Q752" s="18"/>
      <c r="R752" s="18"/>
      <c r="S752" s="107"/>
      <c r="T752" s="107"/>
      <c r="U752" s="107"/>
      <c r="V752" s="107"/>
      <c r="W752" s="107"/>
      <c r="X752" s="258"/>
      <c r="Y752" s="258"/>
      <c r="Z752" s="258"/>
      <c r="AA752" s="258"/>
      <c r="AB752" s="258"/>
      <c r="AC752" s="258"/>
      <c r="AD752" s="258"/>
      <c r="AE752" s="258"/>
      <c r="AF752" s="258"/>
      <c r="AG752" s="258"/>
      <c r="AH752" s="258"/>
      <c r="AI752" s="258"/>
      <c r="AJ752" s="258"/>
      <c r="AK752" s="258"/>
      <c r="AL752" s="258"/>
      <c r="AM752" s="258"/>
      <c r="AN752" s="258"/>
      <c r="AO752" s="258"/>
      <c r="AP752" s="258"/>
      <c r="AQ752" s="258"/>
      <c r="AR752" s="258"/>
      <c r="AS752" s="258"/>
      <c r="AT752" s="258"/>
      <c r="AU752" s="258"/>
      <c r="AV752" s="258"/>
      <c r="AW752" s="258"/>
      <c r="AX752" s="258"/>
      <c r="AY752" s="258"/>
      <c r="AZ752" s="258"/>
      <c r="BA752" s="258"/>
      <c r="BB752" s="258"/>
      <c r="BC752" s="258"/>
      <c r="BD752" s="258"/>
      <c r="BE752" s="258"/>
      <c r="BF752" s="258"/>
      <c r="BG752" s="258"/>
      <c r="BH752" s="258"/>
      <c r="BI752" s="258"/>
      <c r="BJ752" s="258"/>
      <c r="BK752" s="258"/>
      <c r="BL752" s="258"/>
      <c r="BM752" s="258"/>
      <c r="BN752" s="258"/>
      <c r="BO752" s="258"/>
      <c r="BP752" s="258"/>
      <c r="BQ752" s="258"/>
      <c r="BR752" s="258"/>
      <c r="BS752" s="258"/>
      <c r="BT752" s="258"/>
      <c r="BU752" s="258"/>
      <c r="BV752" s="258"/>
      <c r="BW752" s="258"/>
      <c r="BX752" s="258"/>
      <c r="BY752" s="258"/>
      <c r="BZ752" s="258"/>
      <c r="CA752" s="258"/>
      <c r="CB752" s="258"/>
      <c r="CC752" s="258"/>
      <c r="CD752" s="258"/>
      <c r="CE752" s="258"/>
      <c r="CF752" s="258"/>
      <c r="CG752" s="258"/>
      <c r="CH752" s="258"/>
      <c r="CI752" s="258"/>
      <c r="CJ752" s="258"/>
      <c r="CK752" s="258"/>
      <c r="CL752" s="258"/>
      <c r="CM752" s="258"/>
      <c r="CN752" s="258"/>
      <c r="CO752" s="258"/>
      <c r="CP752" s="258"/>
      <c r="CQ752" s="258"/>
      <c r="CR752" s="258"/>
      <c r="CS752" s="258"/>
      <c r="CT752" s="258"/>
      <c r="CU752" s="258"/>
      <c r="CV752" s="258"/>
      <c r="CW752" s="258"/>
      <c r="CX752" s="258"/>
    </row>
    <row r="753" spans="1:102" s="24" customFormat="1" ht="18">
      <c r="A753" s="13">
        <v>1</v>
      </c>
      <c r="B753" s="5" t="s">
        <v>2027</v>
      </c>
      <c r="C753" s="9"/>
      <c r="D753" s="9"/>
      <c r="E753" s="9"/>
      <c r="F753" s="6"/>
      <c r="G753" s="6"/>
      <c r="H753" s="3"/>
      <c r="I753" s="18"/>
      <c r="J753" s="18"/>
      <c r="K753" s="213"/>
      <c r="L753" s="18">
        <v>0.01</v>
      </c>
      <c r="M753" s="18"/>
      <c r="N753" s="18">
        <f>SUM(L753:M753)</f>
        <v>0.01</v>
      </c>
      <c r="O753" s="18">
        <v>0.01</v>
      </c>
      <c r="P753" s="18"/>
      <c r="Q753" s="18">
        <f>SUM(O753:P753)</f>
        <v>0.01</v>
      </c>
      <c r="R753" s="18">
        <v>3000</v>
      </c>
      <c r="S753" s="107">
        <v>0</v>
      </c>
      <c r="T753" s="107">
        <f>SUM(R753:S753)</f>
        <v>3000</v>
      </c>
      <c r="U753" s="107">
        <v>0.01</v>
      </c>
      <c r="V753" s="107"/>
      <c r="W753" s="107">
        <f>SUM(U753:V753)</f>
        <v>0.01</v>
      </c>
      <c r="X753" s="258"/>
      <c r="Y753" s="258"/>
      <c r="Z753" s="258"/>
      <c r="AA753" s="258"/>
      <c r="AB753" s="258"/>
      <c r="AC753" s="258"/>
      <c r="AD753" s="258"/>
      <c r="AE753" s="258"/>
      <c r="AF753" s="258"/>
      <c r="AG753" s="258"/>
      <c r="AH753" s="258"/>
      <c r="AI753" s="258"/>
      <c r="AJ753" s="258"/>
      <c r="AK753" s="258"/>
      <c r="AL753" s="258"/>
      <c r="AM753" s="258"/>
      <c r="AN753" s="258"/>
      <c r="AO753" s="258"/>
      <c r="AP753" s="258"/>
      <c r="AQ753" s="258"/>
      <c r="AR753" s="258"/>
      <c r="AS753" s="258"/>
      <c r="AT753" s="258"/>
      <c r="AU753" s="258"/>
      <c r="AV753" s="258"/>
      <c r="AW753" s="258"/>
      <c r="AX753" s="258"/>
      <c r="AY753" s="258"/>
      <c r="AZ753" s="258"/>
      <c r="BA753" s="258"/>
      <c r="BB753" s="258"/>
      <c r="BC753" s="258"/>
      <c r="BD753" s="258"/>
      <c r="BE753" s="258"/>
      <c r="BF753" s="258"/>
      <c r="BG753" s="258"/>
      <c r="BH753" s="258"/>
      <c r="BI753" s="258"/>
      <c r="BJ753" s="258"/>
      <c r="BK753" s="258"/>
      <c r="BL753" s="258"/>
      <c r="BM753" s="258"/>
      <c r="BN753" s="258"/>
      <c r="BO753" s="258"/>
      <c r="BP753" s="258"/>
      <c r="BQ753" s="258"/>
      <c r="BR753" s="258"/>
      <c r="BS753" s="258"/>
      <c r="BT753" s="258"/>
      <c r="BU753" s="258"/>
      <c r="BV753" s="258"/>
      <c r="BW753" s="258"/>
      <c r="BX753" s="258"/>
      <c r="BY753" s="258"/>
      <c r="BZ753" s="258"/>
      <c r="CA753" s="258"/>
      <c r="CB753" s="258"/>
      <c r="CC753" s="258"/>
      <c r="CD753" s="258"/>
      <c r="CE753" s="258"/>
      <c r="CF753" s="258"/>
      <c r="CG753" s="258"/>
      <c r="CH753" s="258"/>
      <c r="CI753" s="258"/>
      <c r="CJ753" s="258"/>
      <c r="CK753" s="258"/>
      <c r="CL753" s="258"/>
      <c r="CM753" s="258"/>
      <c r="CN753" s="258"/>
      <c r="CO753" s="258"/>
      <c r="CP753" s="258"/>
      <c r="CQ753" s="258"/>
      <c r="CR753" s="258"/>
      <c r="CS753" s="258"/>
      <c r="CT753" s="258"/>
      <c r="CU753" s="258"/>
      <c r="CV753" s="258"/>
      <c r="CW753" s="258"/>
      <c r="CX753" s="258"/>
    </row>
    <row r="754" spans="1:102" ht="18">
      <c r="A754" s="13">
        <v>2</v>
      </c>
      <c r="B754" s="5" t="s">
        <v>659</v>
      </c>
      <c r="C754" s="8"/>
      <c r="D754" s="8"/>
      <c r="F754" s="2">
        <v>12200</v>
      </c>
      <c r="G754" s="2">
        <v>0</v>
      </c>
      <c r="H754" s="3">
        <f>SUM(F754:G754)</f>
        <v>12200</v>
      </c>
      <c r="I754" s="10">
        <v>11400</v>
      </c>
      <c r="J754" s="10"/>
      <c r="K754" s="213">
        <f>SUM(I754:J754)</f>
        <v>11400</v>
      </c>
      <c r="L754" s="10">
        <v>11500</v>
      </c>
      <c r="M754" s="10"/>
      <c r="N754" s="18">
        <f>SUM(L754:M754)</f>
        <v>11500</v>
      </c>
      <c r="O754" s="10">
        <v>11500</v>
      </c>
      <c r="P754" s="10"/>
      <c r="Q754" s="18">
        <f>SUM(O754:P754)</f>
        <v>11500</v>
      </c>
      <c r="R754" s="10">
        <v>11500</v>
      </c>
      <c r="S754" s="105">
        <v>0</v>
      </c>
      <c r="T754" s="107">
        <f>SUM(R754:S754)</f>
        <v>11500</v>
      </c>
      <c r="U754" s="105">
        <v>11500</v>
      </c>
      <c r="V754" s="105"/>
      <c r="W754" s="107">
        <f>SUM(U754:V754)</f>
        <v>11500</v>
      </c>
    </row>
    <row r="755" spans="1:102" s="191" customFormat="1" ht="18">
      <c r="A755" s="180"/>
      <c r="B755" s="181" t="s">
        <v>79</v>
      </c>
      <c r="C755" s="188"/>
      <c r="D755" s="188"/>
      <c r="E755" s="188"/>
      <c r="F755" s="183">
        <f>SUM(F754)</f>
        <v>12200</v>
      </c>
      <c r="G755" s="183">
        <f>SUM(G754)</f>
        <v>0</v>
      </c>
      <c r="H755" s="194">
        <f>SUM(F755:G755)</f>
        <v>12200</v>
      </c>
      <c r="I755" s="184">
        <f>SUM(I754)</f>
        <v>11400</v>
      </c>
      <c r="J755" s="189"/>
      <c r="K755" s="212">
        <f>SUM(I755:J755)</f>
        <v>11400</v>
      </c>
      <c r="L755" s="184">
        <f>SUM(L753:L754)</f>
        <v>11500.01</v>
      </c>
      <c r="M755" s="184">
        <f t="shared" ref="M755" si="398">SUM(M753:M754)</f>
        <v>0</v>
      </c>
      <c r="N755" s="184">
        <f>SUM(L755:M755)</f>
        <v>11500.01</v>
      </c>
      <c r="O755" s="184">
        <f>SUM(O753:O754)</f>
        <v>11500.01</v>
      </c>
      <c r="P755" s="184"/>
      <c r="Q755" s="184">
        <f>SUM(O755:P755)</f>
        <v>11500.01</v>
      </c>
      <c r="R755" s="184">
        <f>SUM(R753:R754)</f>
        <v>14500</v>
      </c>
      <c r="S755" s="184">
        <f t="shared" ref="S755:W755" si="399">SUM(S753:S754)</f>
        <v>0</v>
      </c>
      <c r="T755" s="184">
        <f t="shared" si="399"/>
        <v>14500</v>
      </c>
      <c r="U755" s="184">
        <f t="shared" si="399"/>
        <v>11500.01</v>
      </c>
      <c r="V755" s="184">
        <f t="shared" si="399"/>
        <v>0</v>
      </c>
      <c r="W755" s="184">
        <f t="shared" si="399"/>
        <v>11500.01</v>
      </c>
      <c r="X755" s="263"/>
      <c r="Y755" s="263"/>
      <c r="Z755" s="263"/>
      <c r="AA755" s="263"/>
      <c r="AB755" s="263"/>
      <c r="AC755" s="263"/>
      <c r="AD755" s="263"/>
      <c r="AE755" s="263"/>
      <c r="AF755" s="263"/>
      <c r="AG755" s="263"/>
      <c r="AH755" s="263"/>
      <c r="AI755" s="263"/>
      <c r="AJ755" s="263"/>
      <c r="AK755" s="263"/>
      <c r="AL755" s="263"/>
      <c r="AM755" s="263"/>
      <c r="AN755" s="263"/>
      <c r="AO755" s="263"/>
      <c r="AP755" s="263"/>
      <c r="AQ755" s="263"/>
      <c r="AR755" s="263"/>
      <c r="AS755" s="263"/>
      <c r="AT755" s="263"/>
      <c r="AU755" s="263"/>
      <c r="AV755" s="263"/>
      <c r="AW755" s="263"/>
      <c r="AX755" s="263"/>
      <c r="AY755" s="263"/>
      <c r="AZ755" s="263"/>
      <c r="BA755" s="263"/>
      <c r="BB755" s="263"/>
      <c r="BC755" s="263"/>
      <c r="BD755" s="263"/>
      <c r="BE755" s="263"/>
      <c r="BF755" s="263"/>
      <c r="BG755" s="263"/>
      <c r="BH755" s="263"/>
      <c r="BI755" s="263"/>
      <c r="BJ755" s="263"/>
      <c r="BK755" s="263"/>
      <c r="BL755" s="263"/>
      <c r="BM755" s="263"/>
      <c r="BN755" s="263"/>
      <c r="BO755" s="263"/>
      <c r="BP755" s="263"/>
      <c r="BQ755" s="263"/>
      <c r="BR755" s="263"/>
      <c r="BS755" s="263"/>
      <c r="BT755" s="263"/>
      <c r="BU755" s="263"/>
      <c r="BV755" s="263"/>
      <c r="BW755" s="263"/>
      <c r="BX755" s="263"/>
      <c r="BY755" s="263"/>
      <c r="BZ755" s="263"/>
      <c r="CA755" s="263"/>
      <c r="CB755" s="263"/>
      <c r="CC755" s="263"/>
      <c r="CD755" s="263"/>
      <c r="CE755" s="263"/>
      <c r="CF755" s="263"/>
      <c r="CG755" s="263"/>
      <c r="CH755" s="263"/>
      <c r="CI755" s="263"/>
      <c r="CJ755" s="263"/>
      <c r="CK755" s="263"/>
      <c r="CL755" s="263"/>
      <c r="CM755" s="263"/>
      <c r="CN755" s="263"/>
      <c r="CO755" s="263"/>
      <c r="CP755" s="263"/>
      <c r="CQ755" s="263"/>
      <c r="CR755" s="263"/>
      <c r="CS755" s="263"/>
      <c r="CT755" s="263"/>
      <c r="CU755" s="263"/>
      <c r="CV755" s="263"/>
      <c r="CW755" s="263"/>
      <c r="CX755" s="263"/>
    </row>
    <row r="756" spans="1:102" s="24" customFormat="1" ht="18">
      <c r="A756" s="17">
        <v>21</v>
      </c>
      <c r="B756" s="7" t="s">
        <v>660</v>
      </c>
      <c r="C756" s="9"/>
      <c r="D756" s="9"/>
      <c r="E756" s="9"/>
      <c r="F756" s="6"/>
      <c r="G756" s="6"/>
      <c r="H756" s="3"/>
      <c r="I756" s="18"/>
      <c r="J756" s="18"/>
      <c r="K756" s="213"/>
      <c r="L756" s="18"/>
      <c r="M756" s="18"/>
      <c r="N756" s="18"/>
      <c r="O756" s="18"/>
      <c r="P756" s="18"/>
      <c r="Q756" s="18"/>
      <c r="R756" s="18"/>
      <c r="S756" s="107"/>
      <c r="T756" s="107"/>
      <c r="U756" s="107"/>
      <c r="V756" s="107"/>
      <c r="W756" s="107"/>
      <c r="X756" s="258"/>
      <c r="Y756" s="258"/>
      <c r="Z756" s="258"/>
      <c r="AA756" s="258"/>
      <c r="AB756" s="258"/>
      <c r="AC756" s="258"/>
      <c r="AD756" s="258"/>
      <c r="AE756" s="258"/>
      <c r="AF756" s="258"/>
      <c r="AG756" s="258"/>
      <c r="AH756" s="258"/>
      <c r="AI756" s="258"/>
      <c r="AJ756" s="258"/>
      <c r="AK756" s="258"/>
      <c r="AL756" s="258"/>
      <c r="AM756" s="258"/>
      <c r="AN756" s="258"/>
      <c r="AO756" s="258"/>
      <c r="AP756" s="258"/>
      <c r="AQ756" s="258"/>
      <c r="AR756" s="258"/>
      <c r="AS756" s="258"/>
      <c r="AT756" s="258"/>
      <c r="AU756" s="258"/>
      <c r="AV756" s="258"/>
      <c r="AW756" s="258"/>
      <c r="AX756" s="258"/>
      <c r="AY756" s="258"/>
      <c r="AZ756" s="258"/>
      <c r="BA756" s="258"/>
      <c r="BB756" s="258"/>
      <c r="BC756" s="258"/>
      <c r="BD756" s="258"/>
      <c r="BE756" s="258"/>
      <c r="BF756" s="258"/>
      <c r="BG756" s="258"/>
      <c r="BH756" s="258"/>
      <c r="BI756" s="258"/>
      <c r="BJ756" s="258"/>
      <c r="BK756" s="258"/>
      <c r="BL756" s="258"/>
      <c r="BM756" s="258"/>
      <c r="BN756" s="258"/>
      <c r="BO756" s="258"/>
      <c r="BP756" s="258"/>
      <c r="BQ756" s="258"/>
      <c r="BR756" s="258"/>
      <c r="BS756" s="258"/>
      <c r="BT756" s="258"/>
      <c r="BU756" s="258"/>
      <c r="BV756" s="258"/>
      <c r="BW756" s="258"/>
      <c r="BX756" s="258"/>
      <c r="BY756" s="258"/>
      <c r="BZ756" s="258"/>
      <c r="CA756" s="258"/>
      <c r="CB756" s="258"/>
      <c r="CC756" s="258"/>
      <c r="CD756" s="258"/>
      <c r="CE756" s="258"/>
      <c r="CF756" s="258"/>
      <c r="CG756" s="258"/>
      <c r="CH756" s="258"/>
      <c r="CI756" s="258"/>
      <c r="CJ756" s="258"/>
      <c r="CK756" s="258"/>
      <c r="CL756" s="258"/>
      <c r="CM756" s="258"/>
      <c r="CN756" s="258"/>
      <c r="CO756" s="258"/>
      <c r="CP756" s="258"/>
      <c r="CQ756" s="258"/>
      <c r="CR756" s="258"/>
      <c r="CS756" s="258"/>
      <c r="CT756" s="258"/>
      <c r="CU756" s="258"/>
      <c r="CV756" s="258"/>
      <c r="CW756" s="258"/>
      <c r="CX756" s="258"/>
    </row>
    <row r="757" spans="1:102" s="24" customFormat="1" ht="18">
      <c r="A757" s="13">
        <v>1</v>
      </c>
      <c r="B757" s="5" t="s">
        <v>661</v>
      </c>
      <c r="C757" s="8">
        <v>0.03</v>
      </c>
      <c r="D757" s="8"/>
      <c r="E757" s="9">
        <f>SUM(C757:D757)</f>
        <v>0.03</v>
      </c>
      <c r="F757" s="2">
        <v>102</v>
      </c>
      <c r="G757" s="2">
        <v>0</v>
      </c>
      <c r="H757" s="3">
        <f>SUM(F757:G757)</f>
        <v>102</v>
      </c>
      <c r="I757" s="10">
        <v>1510</v>
      </c>
      <c r="J757" s="18"/>
      <c r="K757" s="213">
        <f>SUM(I757:J757)</f>
        <v>1510</v>
      </c>
      <c r="L757" s="18">
        <v>4900.03</v>
      </c>
      <c r="M757" s="18"/>
      <c r="N757" s="18">
        <f>SUM(L757:M757)</f>
        <v>4900.03</v>
      </c>
      <c r="O757" s="18">
        <v>0.03</v>
      </c>
      <c r="P757" s="18"/>
      <c r="Q757" s="18">
        <f>SUM(O757:P757)</f>
        <v>0.03</v>
      </c>
      <c r="R757" s="18">
        <v>0.03</v>
      </c>
      <c r="S757" s="107">
        <v>0</v>
      </c>
      <c r="T757" s="107">
        <f>SUM(R757:S757)</f>
        <v>0.03</v>
      </c>
      <c r="U757" s="107">
        <v>0.03</v>
      </c>
      <c r="V757" s="107"/>
      <c r="W757" s="107">
        <f>SUM(U757:V757)</f>
        <v>0.03</v>
      </c>
      <c r="X757" s="258"/>
      <c r="Y757" s="258"/>
      <c r="Z757" s="258"/>
      <c r="AA757" s="258"/>
      <c r="AB757" s="258"/>
      <c r="AC757" s="258"/>
      <c r="AD757" s="258"/>
      <c r="AE757" s="258"/>
      <c r="AF757" s="258"/>
      <c r="AG757" s="258"/>
      <c r="AH757" s="258"/>
      <c r="AI757" s="258"/>
      <c r="AJ757" s="258"/>
      <c r="AK757" s="258"/>
      <c r="AL757" s="258"/>
      <c r="AM757" s="258"/>
      <c r="AN757" s="258"/>
      <c r="AO757" s="258"/>
      <c r="AP757" s="258"/>
      <c r="AQ757" s="258"/>
      <c r="AR757" s="258"/>
      <c r="AS757" s="258"/>
      <c r="AT757" s="258"/>
      <c r="AU757" s="258"/>
      <c r="AV757" s="258"/>
      <c r="AW757" s="258"/>
      <c r="AX757" s="258"/>
      <c r="AY757" s="258"/>
      <c r="AZ757" s="258"/>
      <c r="BA757" s="258"/>
      <c r="BB757" s="258"/>
      <c r="BC757" s="258"/>
      <c r="BD757" s="258"/>
      <c r="BE757" s="258"/>
      <c r="BF757" s="258"/>
      <c r="BG757" s="258"/>
      <c r="BH757" s="258"/>
      <c r="BI757" s="258"/>
      <c r="BJ757" s="258"/>
      <c r="BK757" s="258"/>
      <c r="BL757" s="258"/>
      <c r="BM757" s="258"/>
      <c r="BN757" s="258"/>
      <c r="BO757" s="258"/>
      <c r="BP757" s="258"/>
      <c r="BQ757" s="258"/>
      <c r="BR757" s="258"/>
      <c r="BS757" s="258"/>
      <c r="BT757" s="258"/>
      <c r="BU757" s="258"/>
      <c r="BV757" s="258"/>
      <c r="BW757" s="258"/>
      <c r="BX757" s="258"/>
      <c r="BY757" s="258"/>
      <c r="BZ757" s="258"/>
      <c r="CA757" s="258"/>
      <c r="CB757" s="258"/>
      <c r="CC757" s="258"/>
      <c r="CD757" s="258"/>
      <c r="CE757" s="258"/>
      <c r="CF757" s="258"/>
      <c r="CG757" s="258"/>
      <c r="CH757" s="258"/>
      <c r="CI757" s="258"/>
      <c r="CJ757" s="258"/>
      <c r="CK757" s="258"/>
      <c r="CL757" s="258"/>
      <c r="CM757" s="258"/>
      <c r="CN757" s="258"/>
      <c r="CO757" s="258"/>
      <c r="CP757" s="258"/>
      <c r="CQ757" s="258"/>
      <c r="CR757" s="258"/>
      <c r="CS757" s="258"/>
      <c r="CT757" s="258"/>
      <c r="CU757" s="258"/>
      <c r="CV757" s="258"/>
      <c r="CW757" s="258"/>
      <c r="CX757" s="258"/>
    </row>
    <row r="758" spans="1:102" s="191" customFormat="1" ht="18">
      <c r="A758" s="180"/>
      <c r="B758" s="181" t="s">
        <v>80</v>
      </c>
      <c r="C758" s="182">
        <v>0.03</v>
      </c>
      <c r="D758" s="188"/>
      <c r="E758" s="182">
        <f>SUM(C758:D758)</f>
        <v>0.03</v>
      </c>
      <c r="F758" s="183">
        <f>SUM(F757)</f>
        <v>102</v>
      </c>
      <c r="G758" s="183">
        <f>SUM(G757)</f>
        <v>0</v>
      </c>
      <c r="H758" s="194">
        <f>SUM(F758:G758)</f>
        <v>102</v>
      </c>
      <c r="I758" s="184">
        <f>SUM(I757)</f>
        <v>1510</v>
      </c>
      <c r="J758" s="189"/>
      <c r="K758" s="212">
        <f>SUM(I758:J758)</f>
        <v>1510</v>
      </c>
      <c r="L758" s="189">
        <f>SUM(L757)</f>
        <v>4900.03</v>
      </c>
      <c r="M758" s="189"/>
      <c r="N758" s="184">
        <f>SUM(L758:M758)</f>
        <v>4900.03</v>
      </c>
      <c r="O758" s="184">
        <v>0.03</v>
      </c>
      <c r="P758" s="189"/>
      <c r="Q758" s="184">
        <f>SUM(O758:P758)</f>
        <v>0.03</v>
      </c>
      <c r="R758" s="184">
        <f>R757</f>
        <v>0.03</v>
      </c>
      <c r="S758" s="184">
        <f t="shared" ref="S758:W758" si="400">S757</f>
        <v>0</v>
      </c>
      <c r="T758" s="184">
        <f t="shared" si="400"/>
        <v>0.03</v>
      </c>
      <c r="U758" s="184">
        <f t="shared" si="400"/>
        <v>0.03</v>
      </c>
      <c r="V758" s="184">
        <f t="shared" si="400"/>
        <v>0</v>
      </c>
      <c r="W758" s="184">
        <f t="shared" si="400"/>
        <v>0.03</v>
      </c>
      <c r="X758" s="263"/>
      <c r="Y758" s="263"/>
      <c r="Z758" s="263"/>
      <c r="AA758" s="263"/>
      <c r="AB758" s="263"/>
      <c r="AC758" s="263"/>
      <c r="AD758" s="263"/>
      <c r="AE758" s="263"/>
      <c r="AF758" s="263"/>
      <c r="AG758" s="263"/>
      <c r="AH758" s="263"/>
      <c r="AI758" s="263"/>
      <c r="AJ758" s="263"/>
      <c r="AK758" s="263"/>
      <c r="AL758" s="263"/>
      <c r="AM758" s="263"/>
      <c r="AN758" s="263"/>
      <c r="AO758" s="263"/>
      <c r="AP758" s="263"/>
      <c r="AQ758" s="263"/>
      <c r="AR758" s="263"/>
      <c r="AS758" s="263"/>
      <c r="AT758" s="263"/>
      <c r="AU758" s="263"/>
      <c r="AV758" s="263"/>
      <c r="AW758" s="263"/>
      <c r="AX758" s="263"/>
      <c r="AY758" s="263"/>
      <c r="AZ758" s="263"/>
      <c r="BA758" s="263"/>
      <c r="BB758" s="263"/>
      <c r="BC758" s="263"/>
      <c r="BD758" s="263"/>
      <c r="BE758" s="263"/>
      <c r="BF758" s="263"/>
      <c r="BG758" s="263"/>
      <c r="BH758" s="263"/>
      <c r="BI758" s="263"/>
      <c r="BJ758" s="263"/>
      <c r="BK758" s="263"/>
      <c r="BL758" s="263"/>
      <c r="BM758" s="263"/>
      <c r="BN758" s="263"/>
      <c r="BO758" s="263"/>
      <c r="BP758" s="263"/>
      <c r="BQ758" s="263"/>
      <c r="BR758" s="263"/>
      <c r="BS758" s="263"/>
      <c r="BT758" s="263"/>
      <c r="BU758" s="263"/>
      <c r="BV758" s="263"/>
      <c r="BW758" s="263"/>
      <c r="BX758" s="263"/>
      <c r="BY758" s="263"/>
      <c r="BZ758" s="263"/>
      <c r="CA758" s="263"/>
      <c r="CB758" s="263"/>
      <c r="CC758" s="263"/>
      <c r="CD758" s="263"/>
      <c r="CE758" s="263"/>
      <c r="CF758" s="263"/>
      <c r="CG758" s="263"/>
      <c r="CH758" s="263"/>
      <c r="CI758" s="263"/>
      <c r="CJ758" s="263"/>
      <c r="CK758" s="263"/>
      <c r="CL758" s="263"/>
      <c r="CM758" s="263"/>
      <c r="CN758" s="263"/>
      <c r="CO758" s="263"/>
      <c r="CP758" s="263"/>
      <c r="CQ758" s="263"/>
      <c r="CR758" s="263"/>
      <c r="CS758" s="263"/>
      <c r="CT758" s="263"/>
      <c r="CU758" s="263"/>
      <c r="CV758" s="263"/>
      <c r="CW758" s="263"/>
      <c r="CX758" s="263"/>
    </row>
    <row r="759" spans="1:102" s="24" customFormat="1" ht="18">
      <c r="A759" s="17">
        <v>22</v>
      </c>
      <c r="B759" s="7" t="s">
        <v>662</v>
      </c>
      <c r="C759" s="9"/>
      <c r="D759" s="9"/>
      <c r="E759" s="9"/>
      <c r="F759" s="6"/>
      <c r="G759" s="6"/>
      <c r="H759" s="3"/>
      <c r="I759" s="18"/>
      <c r="J759" s="18"/>
      <c r="K759" s="213"/>
      <c r="L759" s="18"/>
      <c r="M759" s="18"/>
      <c r="N759" s="18"/>
      <c r="O759" s="18"/>
      <c r="P759" s="18"/>
      <c r="Q759" s="18"/>
      <c r="R759" s="18"/>
      <c r="S759" s="107"/>
      <c r="T759" s="107"/>
      <c r="U759" s="107"/>
      <c r="V759" s="107"/>
      <c r="W759" s="107"/>
      <c r="X759" s="258"/>
      <c r="Y759" s="258"/>
      <c r="Z759" s="258"/>
      <c r="AA759" s="258"/>
      <c r="AB759" s="258"/>
      <c r="AC759" s="258"/>
      <c r="AD759" s="258"/>
      <c r="AE759" s="258"/>
      <c r="AF759" s="258"/>
      <c r="AG759" s="258"/>
      <c r="AH759" s="258"/>
      <c r="AI759" s="258"/>
      <c r="AJ759" s="258"/>
      <c r="AK759" s="258"/>
      <c r="AL759" s="258"/>
      <c r="AM759" s="258"/>
      <c r="AN759" s="258"/>
      <c r="AO759" s="258"/>
      <c r="AP759" s="258"/>
      <c r="AQ759" s="258"/>
      <c r="AR759" s="258"/>
      <c r="AS759" s="258"/>
      <c r="AT759" s="258"/>
      <c r="AU759" s="258"/>
      <c r="AV759" s="258"/>
      <c r="AW759" s="258"/>
      <c r="AX759" s="258"/>
      <c r="AY759" s="258"/>
      <c r="AZ759" s="258"/>
      <c r="BA759" s="258"/>
      <c r="BB759" s="258"/>
      <c r="BC759" s="258"/>
      <c r="BD759" s="258"/>
      <c r="BE759" s="258"/>
      <c r="BF759" s="258"/>
      <c r="BG759" s="258"/>
      <c r="BH759" s="258"/>
      <c r="BI759" s="258"/>
      <c r="BJ759" s="258"/>
      <c r="BK759" s="258"/>
      <c r="BL759" s="258"/>
      <c r="BM759" s="258"/>
      <c r="BN759" s="258"/>
      <c r="BO759" s="258"/>
      <c r="BP759" s="258"/>
      <c r="BQ759" s="258"/>
      <c r="BR759" s="258"/>
      <c r="BS759" s="258"/>
      <c r="BT759" s="258"/>
      <c r="BU759" s="258"/>
      <c r="BV759" s="258"/>
      <c r="BW759" s="258"/>
      <c r="BX759" s="258"/>
      <c r="BY759" s="258"/>
      <c r="BZ759" s="258"/>
      <c r="CA759" s="258"/>
      <c r="CB759" s="258"/>
      <c r="CC759" s="258"/>
      <c r="CD759" s="258"/>
      <c r="CE759" s="258"/>
      <c r="CF759" s="258"/>
      <c r="CG759" s="258"/>
      <c r="CH759" s="258"/>
      <c r="CI759" s="258"/>
      <c r="CJ759" s="258"/>
      <c r="CK759" s="258"/>
      <c r="CL759" s="258"/>
      <c r="CM759" s="258"/>
      <c r="CN759" s="258"/>
      <c r="CO759" s="258"/>
      <c r="CP759" s="258"/>
      <c r="CQ759" s="258"/>
      <c r="CR759" s="258"/>
      <c r="CS759" s="258"/>
      <c r="CT759" s="258"/>
      <c r="CU759" s="258"/>
      <c r="CV759" s="258"/>
      <c r="CW759" s="258"/>
      <c r="CX759" s="258"/>
    </row>
    <row r="760" spans="1:102" ht="18">
      <c r="A760" s="13">
        <v>1</v>
      </c>
      <c r="B760" s="5" t="s">
        <v>663</v>
      </c>
      <c r="C760" s="8">
        <v>832.85</v>
      </c>
      <c r="D760" s="8"/>
      <c r="E760" s="9">
        <f t="shared" ref="E760:E768" si="401">SUM(C760:D760)</f>
        <v>832.85</v>
      </c>
      <c r="F760" s="2">
        <v>1140.73</v>
      </c>
      <c r="G760" s="2">
        <v>0</v>
      </c>
      <c r="H760" s="3">
        <f>SUM(F760:G760)</f>
        <v>1140.73</v>
      </c>
      <c r="I760" s="10">
        <v>906.59</v>
      </c>
      <c r="J760" s="10"/>
      <c r="K760" s="213">
        <f t="shared" ref="K760:K767" si="402">SUM(I760:J760)</f>
        <v>906.59</v>
      </c>
      <c r="L760" s="10">
        <v>1438.59</v>
      </c>
      <c r="M760" s="10"/>
      <c r="N760" s="18">
        <f t="shared" ref="N760:N767" si="403">SUM(L760:M760)</f>
        <v>1438.59</v>
      </c>
      <c r="O760" s="10">
        <v>1650.11</v>
      </c>
      <c r="P760" s="10"/>
      <c r="Q760" s="18">
        <f t="shared" ref="Q760:Q767" si="404">SUM(O760:P760)</f>
        <v>1650.11</v>
      </c>
      <c r="R760" s="10">
        <v>1650.11</v>
      </c>
      <c r="S760" s="105">
        <v>0</v>
      </c>
      <c r="T760" s="107">
        <f t="shared" ref="T760:T767" si="405">SUM(R760:S760)</f>
        <v>1650.11</v>
      </c>
      <c r="U760" s="105">
        <v>1745.07</v>
      </c>
      <c r="V760" s="105"/>
      <c r="W760" s="107">
        <f t="shared" ref="W760:W767" si="406">SUM(U760:V760)</f>
        <v>1745.07</v>
      </c>
    </row>
    <row r="761" spans="1:102" s="24" customFormat="1" ht="18">
      <c r="A761" s="13">
        <v>2</v>
      </c>
      <c r="B761" s="5" t="s">
        <v>664</v>
      </c>
      <c r="C761" s="8">
        <v>6766</v>
      </c>
      <c r="D761" s="8"/>
      <c r="E761" s="9">
        <f t="shared" si="401"/>
        <v>6766</v>
      </c>
      <c r="F761" s="2">
        <v>8400</v>
      </c>
      <c r="G761" s="2">
        <v>0</v>
      </c>
      <c r="H761" s="3">
        <f t="shared" ref="H761:H767" si="407">SUM(F761:G761)</f>
        <v>8400</v>
      </c>
      <c r="I761" s="10">
        <v>7063</v>
      </c>
      <c r="J761" s="10"/>
      <c r="K761" s="213">
        <f t="shared" si="402"/>
        <v>7063</v>
      </c>
      <c r="L761" s="10">
        <v>14250</v>
      </c>
      <c r="M761" s="10"/>
      <c r="N761" s="18">
        <f t="shared" si="403"/>
        <v>14250</v>
      </c>
      <c r="O761" s="10">
        <v>21700</v>
      </c>
      <c r="P761" s="10"/>
      <c r="Q761" s="18">
        <f t="shared" si="404"/>
        <v>21700</v>
      </c>
      <c r="R761" s="10">
        <v>23700</v>
      </c>
      <c r="S761" s="105">
        <v>0</v>
      </c>
      <c r="T761" s="107">
        <f t="shared" si="405"/>
        <v>23700</v>
      </c>
      <c r="U761" s="105">
        <v>31000</v>
      </c>
      <c r="V761" s="105"/>
      <c r="W761" s="107">
        <f t="shared" si="406"/>
        <v>31000</v>
      </c>
      <c r="X761" s="258"/>
      <c r="Y761" s="258"/>
      <c r="Z761" s="258"/>
      <c r="AA761" s="258"/>
      <c r="AB761" s="258"/>
      <c r="AC761" s="258"/>
      <c r="AD761" s="258"/>
      <c r="AE761" s="258"/>
      <c r="AF761" s="258"/>
      <c r="AG761" s="258"/>
      <c r="AH761" s="258"/>
      <c r="AI761" s="258"/>
      <c r="AJ761" s="258"/>
      <c r="AK761" s="258"/>
      <c r="AL761" s="258"/>
      <c r="AM761" s="258"/>
      <c r="AN761" s="258"/>
      <c r="AO761" s="258"/>
      <c r="AP761" s="258"/>
      <c r="AQ761" s="258"/>
      <c r="AR761" s="258"/>
      <c r="AS761" s="258"/>
      <c r="AT761" s="258"/>
      <c r="AU761" s="258"/>
      <c r="AV761" s="258"/>
      <c r="AW761" s="258"/>
      <c r="AX761" s="258"/>
      <c r="AY761" s="258"/>
      <c r="AZ761" s="258"/>
      <c r="BA761" s="258"/>
      <c r="BB761" s="258"/>
      <c r="BC761" s="258"/>
      <c r="BD761" s="258"/>
      <c r="BE761" s="258"/>
      <c r="BF761" s="258"/>
      <c r="BG761" s="258"/>
      <c r="BH761" s="258"/>
      <c r="BI761" s="258"/>
      <c r="BJ761" s="258"/>
      <c r="BK761" s="258"/>
      <c r="BL761" s="258"/>
      <c r="BM761" s="258"/>
      <c r="BN761" s="258"/>
      <c r="BO761" s="258"/>
      <c r="BP761" s="258"/>
      <c r="BQ761" s="258"/>
      <c r="BR761" s="258"/>
      <c r="BS761" s="258"/>
      <c r="BT761" s="258"/>
      <c r="BU761" s="258"/>
      <c r="BV761" s="258"/>
      <c r="BW761" s="258"/>
      <c r="BX761" s="258"/>
      <c r="BY761" s="258"/>
      <c r="BZ761" s="258"/>
      <c r="CA761" s="258"/>
      <c r="CB761" s="258"/>
      <c r="CC761" s="258"/>
      <c r="CD761" s="258"/>
      <c r="CE761" s="258"/>
      <c r="CF761" s="258"/>
      <c r="CG761" s="258"/>
      <c r="CH761" s="258"/>
      <c r="CI761" s="258"/>
      <c r="CJ761" s="258"/>
      <c r="CK761" s="258"/>
      <c r="CL761" s="258"/>
      <c r="CM761" s="258"/>
      <c r="CN761" s="258"/>
      <c r="CO761" s="258"/>
      <c r="CP761" s="258"/>
      <c r="CQ761" s="258"/>
      <c r="CR761" s="258"/>
      <c r="CS761" s="258"/>
      <c r="CT761" s="258"/>
      <c r="CU761" s="258"/>
      <c r="CV761" s="258"/>
      <c r="CW761" s="258"/>
      <c r="CX761" s="258"/>
    </row>
    <row r="762" spans="1:102" ht="18">
      <c r="A762" s="13">
        <v>3</v>
      </c>
      <c r="B762" s="5" t="s">
        <v>665</v>
      </c>
      <c r="C762" s="8">
        <v>1050</v>
      </c>
      <c r="D762" s="8"/>
      <c r="E762" s="9">
        <f t="shared" si="401"/>
        <v>1050</v>
      </c>
      <c r="F762" s="2">
        <v>1000</v>
      </c>
      <c r="G762" s="2">
        <v>0</v>
      </c>
      <c r="H762" s="3">
        <f t="shared" si="407"/>
        <v>1000</v>
      </c>
      <c r="I762" s="10">
        <v>2200</v>
      </c>
      <c r="J762" s="10"/>
      <c r="K762" s="213">
        <f t="shared" si="402"/>
        <v>2200</v>
      </c>
      <c r="L762" s="10">
        <v>2200</v>
      </c>
      <c r="M762" s="10"/>
      <c r="N762" s="18">
        <f t="shared" si="403"/>
        <v>2200</v>
      </c>
      <c r="O762" s="10">
        <v>2500</v>
      </c>
      <c r="P762" s="10"/>
      <c r="Q762" s="18">
        <f t="shared" si="404"/>
        <v>2500</v>
      </c>
      <c r="R762" s="10">
        <v>2500</v>
      </c>
      <c r="S762" s="105">
        <v>0</v>
      </c>
      <c r="T762" s="107">
        <f t="shared" si="405"/>
        <v>2500</v>
      </c>
      <c r="U762" s="105">
        <v>4000</v>
      </c>
      <c r="V762" s="105"/>
      <c r="W762" s="107">
        <f t="shared" si="406"/>
        <v>4000</v>
      </c>
    </row>
    <row r="763" spans="1:102" ht="18">
      <c r="A763" s="13">
        <v>4</v>
      </c>
      <c r="B763" s="5" t="s">
        <v>666</v>
      </c>
      <c r="C763" s="8">
        <v>1600</v>
      </c>
      <c r="D763" s="8"/>
      <c r="E763" s="9">
        <f t="shared" si="401"/>
        <v>1600</v>
      </c>
      <c r="F763" s="2">
        <v>1600</v>
      </c>
      <c r="G763" s="2">
        <v>0</v>
      </c>
      <c r="H763" s="3">
        <f t="shared" si="407"/>
        <v>1600</v>
      </c>
      <c r="I763" s="10">
        <v>500</v>
      </c>
      <c r="J763" s="10"/>
      <c r="K763" s="213">
        <f t="shared" si="402"/>
        <v>500</v>
      </c>
      <c r="L763" s="10">
        <v>3500</v>
      </c>
      <c r="M763" s="10"/>
      <c r="N763" s="18">
        <f t="shared" si="403"/>
        <v>3500</v>
      </c>
      <c r="O763" s="10">
        <v>3500</v>
      </c>
      <c r="P763" s="10"/>
      <c r="Q763" s="18">
        <f t="shared" si="404"/>
        <v>3500</v>
      </c>
      <c r="R763" s="10">
        <v>3500</v>
      </c>
      <c r="S763" s="105">
        <v>0</v>
      </c>
      <c r="T763" s="107">
        <f t="shared" si="405"/>
        <v>3500</v>
      </c>
      <c r="U763" s="105">
        <v>4500</v>
      </c>
      <c r="V763" s="105"/>
      <c r="W763" s="107">
        <f t="shared" si="406"/>
        <v>4500</v>
      </c>
    </row>
    <row r="764" spans="1:102" s="24" customFormat="1" ht="18">
      <c r="A764" s="13">
        <v>5</v>
      </c>
      <c r="B764" s="5" t="s">
        <v>667</v>
      </c>
      <c r="C764" s="8">
        <v>160</v>
      </c>
      <c r="D764" s="8"/>
      <c r="E764" s="9">
        <f t="shared" si="401"/>
        <v>160</v>
      </c>
      <c r="F764" s="2">
        <v>269.17</v>
      </c>
      <c r="G764" s="2">
        <v>0</v>
      </c>
      <c r="H764" s="3">
        <f t="shared" si="407"/>
        <v>269.17</v>
      </c>
      <c r="I764" s="10">
        <v>308.06</v>
      </c>
      <c r="J764" s="10"/>
      <c r="K764" s="213">
        <f t="shared" si="402"/>
        <v>308.06</v>
      </c>
      <c r="L764" s="10">
        <v>1000</v>
      </c>
      <c r="M764" s="10"/>
      <c r="N764" s="18">
        <f t="shared" si="403"/>
        <v>1000</v>
      </c>
      <c r="O764" s="10">
        <v>481.71</v>
      </c>
      <c r="P764" s="10"/>
      <c r="Q764" s="18">
        <f t="shared" si="404"/>
        <v>481.71</v>
      </c>
      <c r="R764" s="10">
        <v>481.71</v>
      </c>
      <c r="S764" s="105">
        <v>0</v>
      </c>
      <c r="T764" s="107">
        <f t="shared" si="405"/>
        <v>481.71</v>
      </c>
      <c r="U764" s="105">
        <v>414.71</v>
      </c>
      <c r="V764" s="105"/>
      <c r="W764" s="107">
        <f t="shared" si="406"/>
        <v>414.71</v>
      </c>
      <c r="X764" s="258"/>
      <c r="Y764" s="258"/>
      <c r="Z764" s="258"/>
      <c r="AA764" s="258"/>
      <c r="AB764" s="258"/>
      <c r="AC764" s="258"/>
      <c r="AD764" s="258"/>
      <c r="AE764" s="258"/>
      <c r="AF764" s="258"/>
      <c r="AG764" s="258"/>
      <c r="AH764" s="258"/>
      <c r="AI764" s="258"/>
      <c r="AJ764" s="258"/>
      <c r="AK764" s="258"/>
      <c r="AL764" s="258"/>
      <c r="AM764" s="258"/>
      <c r="AN764" s="258"/>
      <c r="AO764" s="258"/>
      <c r="AP764" s="258"/>
      <c r="AQ764" s="258"/>
      <c r="AR764" s="258"/>
      <c r="AS764" s="258"/>
      <c r="AT764" s="258"/>
      <c r="AU764" s="258"/>
      <c r="AV764" s="258"/>
      <c r="AW764" s="258"/>
      <c r="AX764" s="258"/>
      <c r="AY764" s="258"/>
      <c r="AZ764" s="258"/>
      <c r="BA764" s="258"/>
      <c r="BB764" s="258"/>
      <c r="BC764" s="258"/>
      <c r="BD764" s="258"/>
      <c r="BE764" s="258"/>
      <c r="BF764" s="258"/>
      <c r="BG764" s="258"/>
      <c r="BH764" s="258"/>
      <c r="BI764" s="258"/>
      <c r="BJ764" s="258"/>
      <c r="BK764" s="258"/>
      <c r="BL764" s="258"/>
      <c r="BM764" s="258"/>
      <c r="BN764" s="258"/>
      <c r="BO764" s="258"/>
      <c r="BP764" s="258"/>
      <c r="BQ764" s="258"/>
      <c r="BR764" s="258"/>
      <c r="BS764" s="258"/>
      <c r="BT764" s="258"/>
      <c r="BU764" s="258"/>
      <c r="BV764" s="258"/>
      <c r="BW764" s="258"/>
      <c r="BX764" s="258"/>
      <c r="BY764" s="258"/>
      <c r="BZ764" s="258"/>
      <c r="CA764" s="258"/>
      <c r="CB764" s="258"/>
      <c r="CC764" s="258"/>
      <c r="CD764" s="258"/>
      <c r="CE764" s="258"/>
      <c r="CF764" s="258"/>
      <c r="CG764" s="258"/>
      <c r="CH764" s="258"/>
      <c r="CI764" s="258"/>
      <c r="CJ764" s="258"/>
      <c r="CK764" s="258"/>
      <c r="CL764" s="258"/>
      <c r="CM764" s="258"/>
      <c r="CN764" s="258"/>
      <c r="CO764" s="258"/>
      <c r="CP764" s="258"/>
      <c r="CQ764" s="258"/>
      <c r="CR764" s="258"/>
      <c r="CS764" s="258"/>
      <c r="CT764" s="258"/>
      <c r="CU764" s="258"/>
      <c r="CV764" s="258"/>
      <c r="CW764" s="258"/>
      <c r="CX764" s="258"/>
    </row>
    <row r="765" spans="1:102" ht="18">
      <c r="A765" s="13">
        <v>6</v>
      </c>
      <c r="B765" s="5" t="s">
        <v>2480</v>
      </c>
      <c r="C765" s="8">
        <v>281.91000000000003</v>
      </c>
      <c r="D765" s="8"/>
      <c r="E765" s="9">
        <f t="shared" si="401"/>
        <v>281.91000000000003</v>
      </c>
      <c r="F765" s="2">
        <v>3623.56</v>
      </c>
      <c r="G765" s="2">
        <v>0</v>
      </c>
      <c r="H765" s="3">
        <f t="shared" si="407"/>
        <v>3623.56</v>
      </c>
      <c r="I765" s="10">
        <v>3796.25</v>
      </c>
      <c r="J765" s="10"/>
      <c r="K765" s="213">
        <f t="shared" si="402"/>
        <v>3796.25</v>
      </c>
      <c r="L765" s="10">
        <v>401.46</v>
      </c>
      <c r="M765" s="10"/>
      <c r="N765" s="18">
        <f t="shared" si="403"/>
        <v>401.46</v>
      </c>
      <c r="O765" s="10">
        <v>7300.44</v>
      </c>
      <c r="P765" s="10"/>
      <c r="Q765" s="18">
        <f t="shared" si="404"/>
        <v>7300.44</v>
      </c>
      <c r="R765" s="10">
        <v>7300.44</v>
      </c>
      <c r="S765" s="105">
        <v>0</v>
      </c>
      <c r="T765" s="107">
        <f t="shared" si="405"/>
        <v>7300.44</v>
      </c>
      <c r="U765" s="105">
        <v>7757.89</v>
      </c>
      <c r="V765" s="105"/>
      <c r="W765" s="107">
        <f t="shared" si="406"/>
        <v>7757.89</v>
      </c>
    </row>
    <row r="766" spans="1:102" ht="18">
      <c r="A766" s="13">
        <v>7</v>
      </c>
      <c r="B766" s="179" t="s">
        <v>669</v>
      </c>
      <c r="C766" s="8">
        <v>1941.08</v>
      </c>
      <c r="D766" s="8"/>
      <c r="E766" s="9">
        <f t="shared" si="401"/>
        <v>1941.08</v>
      </c>
      <c r="F766" s="2">
        <v>15</v>
      </c>
      <c r="G766" s="2">
        <v>35.020000000000003</v>
      </c>
      <c r="H766" s="3">
        <f t="shared" si="407"/>
        <v>50.02</v>
      </c>
      <c r="I766" s="10">
        <v>15</v>
      </c>
      <c r="J766" s="10">
        <v>35</v>
      </c>
      <c r="K766" s="213">
        <f t="shared" si="402"/>
        <v>50</v>
      </c>
      <c r="L766" s="10">
        <v>4512.8500000000004</v>
      </c>
      <c r="M766" s="10"/>
      <c r="N766" s="18">
        <f t="shared" si="403"/>
        <v>4512.8500000000004</v>
      </c>
      <c r="O766" s="10">
        <v>15</v>
      </c>
      <c r="P766" s="10">
        <v>35</v>
      </c>
      <c r="Q766" s="18">
        <f t="shared" si="404"/>
        <v>50</v>
      </c>
      <c r="R766" s="10">
        <v>15</v>
      </c>
      <c r="S766" s="105">
        <v>35</v>
      </c>
      <c r="T766" s="107">
        <f t="shared" si="405"/>
        <v>50</v>
      </c>
      <c r="U766" s="105"/>
      <c r="V766" s="105"/>
      <c r="W766" s="107">
        <f t="shared" si="406"/>
        <v>0</v>
      </c>
    </row>
    <row r="767" spans="1:102" s="24" customFormat="1" ht="18">
      <c r="A767" s="13">
        <v>8</v>
      </c>
      <c r="B767" s="179" t="s">
        <v>668</v>
      </c>
      <c r="C767" s="8">
        <v>15</v>
      </c>
      <c r="D767" s="8">
        <v>35.020000000000003</v>
      </c>
      <c r="E767" s="9">
        <f t="shared" si="401"/>
        <v>50.02</v>
      </c>
      <c r="F767" s="2">
        <v>0</v>
      </c>
      <c r="G767" s="2">
        <v>2000</v>
      </c>
      <c r="H767" s="3">
        <f t="shared" si="407"/>
        <v>2000</v>
      </c>
      <c r="I767" s="10"/>
      <c r="J767" s="10">
        <v>2600</v>
      </c>
      <c r="K767" s="213">
        <f t="shared" si="402"/>
        <v>2600</v>
      </c>
      <c r="L767" s="10">
        <v>15</v>
      </c>
      <c r="M767" s="10">
        <v>35</v>
      </c>
      <c r="N767" s="18">
        <f t="shared" si="403"/>
        <v>50</v>
      </c>
      <c r="O767" s="10"/>
      <c r="P767" s="10">
        <v>1200</v>
      </c>
      <c r="Q767" s="18">
        <f t="shared" si="404"/>
        <v>1200</v>
      </c>
      <c r="R767" s="10">
        <v>0</v>
      </c>
      <c r="S767" s="105">
        <v>1200</v>
      </c>
      <c r="T767" s="107">
        <f t="shared" si="405"/>
        <v>1200</v>
      </c>
      <c r="U767" s="105"/>
      <c r="V767" s="105"/>
      <c r="W767" s="107">
        <f t="shared" si="406"/>
        <v>0</v>
      </c>
      <c r="X767" s="258"/>
      <c r="Y767" s="258"/>
      <c r="Z767" s="258"/>
      <c r="AA767" s="258"/>
      <c r="AB767" s="258"/>
      <c r="AC767" s="258"/>
      <c r="AD767" s="258"/>
      <c r="AE767" s="258"/>
      <c r="AF767" s="258"/>
      <c r="AG767" s="258"/>
      <c r="AH767" s="258"/>
      <c r="AI767" s="258"/>
      <c r="AJ767" s="258"/>
      <c r="AK767" s="258"/>
      <c r="AL767" s="258"/>
      <c r="AM767" s="258"/>
      <c r="AN767" s="258"/>
      <c r="AO767" s="258"/>
      <c r="AP767" s="258"/>
      <c r="AQ767" s="258"/>
      <c r="AR767" s="258"/>
      <c r="AS767" s="258"/>
      <c r="AT767" s="258"/>
      <c r="AU767" s="258"/>
      <c r="AV767" s="258"/>
      <c r="AW767" s="258"/>
      <c r="AX767" s="258"/>
      <c r="AY767" s="258"/>
      <c r="AZ767" s="258"/>
      <c r="BA767" s="258"/>
      <c r="BB767" s="258"/>
      <c r="BC767" s="258"/>
      <c r="BD767" s="258"/>
      <c r="BE767" s="258"/>
      <c r="BF767" s="258"/>
      <c r="BG767" s="258"/>
      <c r="BH767" s="258"/>
      <c r="BI767" s="258"/>
      <c r="BJ767" s="258"/>
      <c r="BK767" s="258"/>
      <c r="BL767" s="258"/>
      <c r="BM767" s="258"/>
      <c r="BN767" s="258"/>
      <c r="BO767" s="258"/>
      <c r="BP767" s="258"/>
      <c r="BQ767" s="258"/>
      <c r="BR767" s="258"/>
      <c r="BS767" s="258"/>
      <c r="BT767" s="258"/>
      <c r="BU767" s="258"/>
      <c r="BV767" s="258"/>
      <c r="BW767" s="258"/>
      <c r="BX767" s="258"/>
      <c r="BY767" s="258"/>
      <c r="BZ767" s="258"/>
      <c r="CA767" s="258"/>
      <c r="CB767" s="258"/>
      <c r="CC767" s="258"/>
      <c r="CD767" s="258"/>
      <c r="CE767" s="258"/>
      <c r="CF767" s="258"/>
      <c r="CG767" s="258"/>
      <c r="CH767" s="258"/>
      <c r="CI767" s="258"/>
      <c r="CJ767" s="258"/>
      <c r="CK767" s="258"/>
      <c r="CL767" s="258"/>
      <c r="CM767" s="258"/>
      <c r="CN767" s="258"/>
      <c r="CO767" s="258"/>
      <c r="CP767" s="258"/>
      <c r="CQ767" s="258"/>
      <c r="CR767" s="258"/>
      <c r="CS767" s="258"/>
      <c r="CT767" s="258"/>
      <c r="CU767" s="258"/>
      <c r="CV767" s="258"/>
      <c r="CW767" s="258"/>
      <c r="CX767" s="258"/>
    </row>
    <row r="768" spans="1:102" s="191" customFormat="1" ht="18">
      <c r="A768" s="180"/>
      <c r="B768" s="181" t="s">
        <v>1429</v>
      </c>
      <c r="C768" s="182">
        <f>SUM(C760:C767)</f>
        <v>12646.84</v>
      </c>
      <c r="D768" s="182">
        <f>SUM(D760:D767)</f>
        <v>35.020000000000003</v>
      </c>
      <c r="E768" s="182">
        <f t="shared" si="401"/>
        <v>12681.86</v>
      </c>
      <c r="F768" s="183">
        <f>SUM(F760:F767)</f>
        <v>16048.46</v>
      </c>
      <c r="G768" s="183">
        <f>SUM(G760:G767)</f>
        <v>2035.02</v>
      </c>
      <c r="H768" s="194">
        <f>SUM(H760:H767)</f>
        <v>18083.48</v>
      </c>
      <c r="I768" s="184">
        <f>SUM(I760:I767)</f>
        <v>14788.9</v>
      </c>
      <c r="J768" s="184">
        <f>SUM(J760:J767)</f>
        <v>2635</v>
      </c>
      <c r="K768" s="212">
        <f>SUM(I768:J768)</f>
        <v>17423.900000000001</v>
      </c>
      <c r="L768" s="184">
        <f>SUM(L760:L767)</f>
        <v>27317.9</v>
      </c>
      <c r="M768" s="184">
        <f>SUM(M760:M767)</f>
        <v>35</v>
      </c>
      <c r="N768" s="184">
        <f>SUM(L768:M768)</f>
        <v>27352.9</v>
      </c>
      <c r="O768" s="184">
        <f>SUM(O760:O767)</f>
        <v>37147.26</v>
      </c>
      <c r="P768" s="184">
        <f t="shared" ref="P768:Q768" si="408">SUM(P760:P767)</f>
        <v>1235</v>
      </c>
      <c r="Q768" s="184">
        <f t="shared" si="408"/>
        <v>38382.26</v>
      </c>
      <c r="R768" s="184">
        <f>SUM(R760:R767)</f>
        <v>39147.26</v>
      </c>
      <c r="S768" s="184">
        <f t="shared" ref="S768:W768" si="409">SUM(S760:S767)</f>
        <v>1235</v>
      </c>
      <c r="T768" s="184">
        <f t="shared" si="409"/>
        <v>40382.26</v>
      </c>
      <c r="U768" s="184">
        <f t="shared" si="409"/>
        <v>49417.67</v>
      </c>
      <c r="V768" s="184">
        <f t="shared" si="409"/>
        <v>0</v>
      </c>
      <c r="W768" s="184">
        <f t="shared" si="409"/>
        <v>49417.67</v>
      </c>
      <c r="X768" s="263"/>
      <c r="Y768" s="263"/>
      <c r="Z768" s="263"/>
      <c r="AA768" s="263"/>
      <c r="AB768" s="263"/>
      <c r="AC768" s="263"/>
      <c r="AD768" s="263"/>
      <c r="AE768" s="263"/>
      <c r="AF768" s="263"/>
      <c r="AG768" s="263"/>
      <c r="AH768" s="263"/>
      <c r="AI768" s="263"/>
      <c r="AJ768" s="263"/>
      <c r="AK768" s="263"/>
      <c r="AL768" s="263"/>
      <c r="AM768" s="263"/>
      <c r="AN768" s="263"/>
      <c r="AO768" s="263"/>
      <c r="AP768" s="263"/>
      <c r="AQ768" s="263"/>
      <c r="AR768" s="263"/>
      <c r="AS768" s="263"/>
      <c r="AT768" s="263"/>
      <c r="AU768" s="263"/>
      <c r="AV768" s="263"/>
      <c r="AW768" s="263"/>
      <c r="AX768" s="263"/>
      <c r="AY768" s="263"/>
      <c r="AZ768" s="263"/>
      <c r="BA768" s="263"/>
      <c r="BB768" s="263"/>
      <c r="BC768" s="263"/>
      <c r="BD768" s="263"/>
      <c r="BE768" s="263"/>
      <c r="BF768" s="263"/>
      <c r="BG768" s="263"/>
      <c r="BH768" s="263"/>
      <c r="BI768" s="263"/>
      <c r="BJ768" s="263"/>
      <c r="BK768" s="263"/>
      <c r="BL768" s="263"/>
      <c r="BM768" s="263"/>
      <c r="BN768" s="263"/>
      <c r="BO768" s="263"/>
      <c r="BP768" s="263"/>
      <c r="BQ768" s="263"/>
      <c r="BR768" s="263"/>
      <c r="BS768" s="263"/>
      <c r="BT768" s="263"/>
      <c r="BU768" s="263"/>
      <c r="BV768" s="263"/>
      <c r="BW768" s="263"/>
      <c r="BX768" s="263"/>
      <c r="BY768" s="263"/>
      <c r="BZ768" s="263"/>
      <c r="CA768" s="263"/>
      <c r="CB768" s="263"/>
      <c r="CC768" s="263"/>
      <c r="CD768" s="263"/>
      <c r="CE768" s="263"/>
      <c r="CF768" s="263"/>
      <c r="CG768" s="263"/>
      <c r="CH768" s="263"/>
      <c r="CI768" s="263"/>
      <c r="CJ768" s="263"/>
      <c r="CK768" s="263"/>
      <c r="CL768" s="263"/>
      <c r="CM768" s="263"/>
      <c r="CN768" s="263"/>
      <c r="CO768" s="263"/>
      <c r="CP768" s="263"/>
      <c r="CQ768" s="263"/>
      <c r="CR768" s="263"/>
      <c r="CS768" s="263"/>
      <c r="CT768" s="263"/>
      <c r="CU768" s="263"/>
      <c r="CV768" s="263"/>
      <c r="CW768" s="263"/>
      <c r="CX768" s="263"/>
    </row>
    <row r="769" spans="1:102" s="24" customFormat="1" ht="18">
      <c r="A769" s="17">
        <v>23</v>
      </c>
      <c r="B769" s="7" t="s">
        <v>670</v>
      </c>
      <c r="C769" s="9"/>
      <c r="D769" s="9"/>
      <c r="E769" s="9"/>
      <c r="F769" s="6"/>
      <c r="G769" s="6"/>
      <c r="H769" s="3"/>
      <c r="I769" s="18"/>
      <c r="J769" s="18"/>
      <c r="K769" s="213"/>
      <c r="L769" s="18"/>
      <c r="M769" s="18"/>
      <c r="N769" s="18"/>
      <c r="O769" s="18"/>
      <c r="P769" s="18"/>
      <c r="Q769" s="18"/>
      <c r="R769" s="18"/>
      <c r="S769" s="107"/>
      <c r="T769" s="107"/>
      <c r="U769" s="107"/>
      <c r="V769" s="107"/>
      <c r="W769" s="107"/>
      <c r="X769" s="258"/>
      <c r="Y769" s="258"/>
      <c r="Z769" s="258"/>
      <c r="AA769" s="258"/>
      <c r="AB769" s="258"/>
      <c r="AC769" s="258"/>
      <c r="AD769" s="258"/>
      <c r="AE769" s="258"/>
      <c r="AF769" s="258"/>
      <c r="AG769" s="258"/>
      <c r="AH769" s="258"/>
      <c r="AI769" s="258"/>
      <c r="AJ769" s="258"/>
      <c r="AK769" s="258"/>
      <c r="AL769" s="258"/>
      <c r="AM769" s="258"/>
      <c r="AN769" s="258"/>
      <c r="AO769" s="258"/>
      <c r="AP769" s="258"/>
      <c r="AQ769" s="258"/>
      <c r="AR769" s="258"/>
      <c r="AS769" s="258"/>
      <c r="AT769" s="258"/>
      <c r="AU769" s="258"/>
      <c r="AV769" s="258"/>
      <c r="AW769" s="258"/>
      <c r="AX769" s="258"/>
      <c r="AY769" s="258"/>
      <c r="AZ769" s="258"/>
      <c r="BA769" s="258"/>
      <c r="BB769" s="258"/>
      <c r="BC769" s="258"/>
      <c r="BD769" s="258"/>
      <c r="BE769" s="258"/>
      <c r="BF769" s="258"/>
      <c r="BG769" s="258"/>
      <c r="BH769" s="258"/>
      <c r="BI769" s="258"/>
      <c r="BJ769" s="258"/>
      <c r="BK769" s="258"/>
      <c r="BL769" s="258"/>
      <c r="BM769" s="258"/>
      <c r="BN769" s="258"/>
      <c r="BO769" s="258"/>
      <c r="BP769" s="258"/>
      <c r="BQ769" s="258"/>
      <c r="BR769" s="258"/>
      <c r="BS769" s="258"/>
      <c r="BT769" s="258"/>
      <c r="BU769" s="258"/>
      <c r="BV769" s="258"/>
      <c r="BW769" s="258"/>
      <c r="BX769" s="258"/>
      <c r="BY769" s="258"/>
      <c r="BZ769" s="258"/>
      <c r="CA769" s="258"/>
      <c r="CB769" s="258"/>
      <c r="CC769" s="258"/>
      <c r="CD769" s="258"/>
      <c r="CE769" s="258"/>
      <c r="CF769" s="258"/>
      <c r="CG769" s="258"/>
      <c r="CH769" s="258"/>
      <c r="CI769" s="258"/>
      <c r="CJ769" s="258"/>
      <c r="CK769" s="258"/>
      <c r="CL769" s="258"/>
      <c r="CM769" s="258"/>
      <c r="CN769" s="258"/>
      <c r="CO769" s="258"/>
      <c r="CP769" s="258"/>
      <c r="CQ769" s="258"/>
      <c r="CR769" s="258"/>
      <c r="CS769" s="258"/>
      <c r="CT769" s="258"/>
      <c r="CU769" s="258"/>
      <c r="CV769" s="258"/>
      <c r="CW769" s="258"/>
      <c r="CX769" s="258"/>
    </row>
    <row r="770" spans="1:102" s="24" customFormat="1" ht="18">
      <c r="A770" s="13">
        <v>1</v>
      </c>
      <c r="B770" s="5" t="s">
        <v>671</v>
      </c>
      <c r="C770" s="8"/>
      <c r="D770" s="8"/>
      <c r="E770" s="8"/>
      <c r="F770" s="2">
        <v>0.02</v>
      </c>
      <c r="G770" s="2">
        <v>0</v>
      </c>
      <c r="H770" s="3">
        <f>SUM(F770:G770)</f>
        <v>0.02</v>
      </c>
      <c r="I770" s="10">
        <v>500</v>
      </c>
      <c r="J770" s="18"/>
      <c r="K770" s="213">
        <f>SUM(I770:J770)</f>
        <v>500</v>
      </c>
      <c r="L770" s="10">
        <v>600.01</v>
      </c>
      <c r="M770" s="18"/>
      <c r="N770" s="18">
        <f>SUM(L770:M770)</f>
        <v>600.01</v>
      </c>
      <c r="O770" s="10">
        <v>700</v>
      </c>
      <c r="P770" s="18"/>
      <c r="Q770" s="18">
        <f>SUM(O770:P770)</f>
        <v>700</v>
      </c>
      <c r="R770" s="10">
        <v>700</v>
      </c>
      <c r="S770" s="107">
        <v>0</v>
      </c>
      <c r="T770" s="107">
        <f>SUM(R770:S770)</f>
        <v>700</v>
      </c>
      <c r="U770" s="105">
        <v>900</v>
      </c>
      <c r="V770" s="107"/>
      <c r="W770" s="107">
        <f>SUM(U770:V770)</f>
        <v>900</v>
      </c>
      <c r="X770" s="258"/>
      <c r="Y770" s="258"/>
      <c r="Z770" s="258"/>
      <c r="AA770" s="258"/>
      <c r="AB770" s="258"/>
      <c r="AC770" s="258"/>
      <c r="AD770" s="258"/>
      <c r="AE770" s="258"/>
      <c r="AF770" s="258"/>
      <c r="AG770" s="258"/>
      <c r="AH770" s="258"/>
      <c r="AI770" s="258"/>
      <c r="AJ770" s="258"/>
      <c r="AK770" s="258"/>
      <c r="AL770" s="258"/>
      <c r="AM770" s="258"/>
      <c r="AN770" s="258"/>
      <c r="AO770" s="258"/>
      <c r="AP770" s="258"/>
      <c r="AQ770" s="258"/>
      <c r="AR770" s="258"/>
      <c r="AS770" s="258"/>
      <c r="AT770" s="258"/>
      <c r="AU770" s="258"/>
      <c r="AV770" s="258"/>
      <c r="AW770" s="258"/>
      <c r="AX770" s="258"/>
      <c r="AY770" s="258"/>
      <c r="AZ770" s="258"/>
      <c r="BA770" s="258"/>
      <c r="BB770" s="258"/>
      <c r="BC770" s="258"/>
      <c r="BD770" s="258"/>
      <c r="BE770" s="258"/>
      <c r="BF770" s="258"/>
      <c r="BG770" s="258"/>
      <c r="BH770" s="258"/>
      <c r="BI770" s="258"/>
      <c r="BJ770" s="258"/>
      <c r="BK770" s="258"/>
      <c r="BL770" s="258"/>
      <c r="BM770" s="258"/>
      <c r="BN770" s="258"/>
      <c r="BO770" s="258"/>
      <c r="BP770" s="258"/>
      <c r="BQ770" s="258"/>
      <c r="BR770" s="258"/>
      <c r="BS770" s="258"/>
      <c r="BT770" s="258"/>
      <c r="BU770" s="258"/>
      <c r="BV770" s="258"/>
      <c r="BW770" s="258"/>
      <c r="BX770" s="258"/>
      <c r="BY770" s="258"/>
      <c r="BZ770" s="258"/>
      <c r="CA770" s="258"/>
      <c r="CB770" s="258"/>
      <c r="CC770" s="258"/>
      <c r="CD770" s="258"/>
      <c r="CE770" s="258"/>
      <c r="CF770" s="258"/>
      <c r="CG770" s="258"/>
      <c r="CH770" s="258"/>
      <c r="CI770" s="258"/>
      <c r="CJ770" s="258"/>
      <c r="CK770" s="258"/>
      <c r="CL770" s="258"/>
      <c r="CM770" s="258"/>
      <c r="CN770" s="258"/>
      <c r="CO770" s="258"/>
      <c r="CP770" s="258"/>
      <c r="CQ770" s="258"/>
      <c r="CR770" s="258"/>
      <c r="CS770" s="258"/>
      <c r="CT770" s="258"/>
      <c r="CU770" s="258"/>
      <c r="CV770" s="258"/>
      <c r="CW770" s="258"/>
      <c r="CX770" s="258"/>
    </row>
    <row r="771" spans="1:102" ht="18">
      <c r="A771" s="13">
        <v>2</v>
      </c>
      <c r="B771" s="5" t="s">
        <v>672</v>
      </c>
      <c r="C771" s="8">
        <v>0.01</v>
      </c>
      <c r="D771" s="8"/>
      <c r="E771" s="9">
        <f>SUM(C771:D771)</f>
        <v>0.01</v>
      </c>
      <c r="F771" s="2">
        <v>0.01</v>
      </c>
      <c r="G771" s="2">
        <v>0</v>
      </c>
      <c r="H771" s="3">
        <f>SUM(F771:G771)</f>
        <v>0.01</v>
      </c>
      <c r="I771" s="10"/>
      <c r="J771" s="10"/>
      <c r="L771" s="10"/>
      <c r="M771" s="10"/>
      <c r="O771" s="10">
        <v>0</v>
      </c>
      <c r="P771" s="10"/>
      <c r="Q771" s="18">
        <v>0</v>
      </c>
      <c r="R771" s="10">
        <v>0</v>
      </c>
      <c r="S771" s="105">
        <v>0</v>
      </c>
      <c r="T771" s="107">
        <v>0</v>
      </c>
      <c r="U771" s="105"/>
      <c r="V771" s="105"/>
      <c r="W771" s="107">
        <v>0</v>
      </c>
    </row>
    <row r="772" spans="1:102" s="191" customFormat="1" ht="18">
      <c r="A772" s="180"/>
      <c r="B772" s="181" t="s">
        <v>82</v>
      </c>
      <c r="C772" s="182">
        <f>SUM(C771)</f>
        <v>0.01</v>
      </c>
      <c r="D772" s="188"/>
      <c r="E772" s="182">
        <f>SUM(C772:D772)</f>
        <v>0.01</v>
      </c>
      <c r="F772" s="183">
        <f>SUM(F770:F771)</f>
        <v>0.03</v>
      </c>
      <c r="G772" s="183">
        <f>SUM(G770:G771)</f>
        <v>0</v>
      </c>
      <c r="H772" s="194">
        <f>SUM(H770:H771)</f>
        <v>0.03</v>
      </c>
      <c r="I772" s="184">
        <f>SUM(I770:I771)</f>
        <v>500</v>
      </c>
      <c r="J772" s="189"/>
      <c r="K772" s="212">
        <f>SUM(I772:J772)</f>
        <v>500</v>
      </c>
      <c r="L772" s="184">
        <f>SUM(L770:L771)</f>
        <v>600.01</v>
      </c>
      <c r="M772" s="189"/>
      <c r="N772" s="184">
        <f>SUM(L772:M772)</f>
        <v>600.01</v>
      </c>
      <c r="O772" s="184">
        <f>SUM(O770:O771)</f>
        <v>700</v>
      </c>
      <c r="P772" s="189"/>
      <c r="Q772" s="184">
        <f>SUM(O772:P772)</f>
        <v>700</v>
      </c>
      <c r="R772" s="184">
        <f>SUM(R770:R771)</f>
        <v>700</v>
      </c>
      <c r="S772" s="184">
        <f t="shared" ref="S772:W772" si="410">SUM(S770:S771)</f>
        <v>0</v>
      </c>
      <c r="T772" s="184">
        <f t="shared" si="410"/>
        <v>700</v>
      </c>
      <c r="U772" s="184">
        <f t="shared" si="410"/>
        <v>900</v>
      </c>
      <c r="V772" s="184">
        <f t="shared" si="410"/>
        <v>0</v>
      </c>
      <c r="W772" s="184">
        <f t="shared" si="410"/>
        <v>900</v>
      </c>
      <c r="X772" s="263"/>
      <c r="Y772" s="263"/>
      <c r="Z772" s="263"/>
      <c r="AA772" s="263"/>
      <c r="AB772" s="263"/>
      <c r="AC772" s="263"/>
      <c r="AD772" s="263"/>
      <c r="AE772" s="263"/>
      <c r="AF772" s="263"/>
      <c r="AG772" s="263"/>
      <c r="AH772" s="263"/>
      <c r="AI772" s="263"/>
      <c r="AJ772" s="263"/>
      <c r="AK772" s="263"/>
      <c r="AL772" s="263"/>
      <c r="AM772" s="263"/>
      <c r="AN772" s="263"/>
      <c r="AO772" s="263"/>
      <c r="AP772" s="263"/>
      <c r="AQ772" s="263"/>
      <c r="AR772" s="263"/>
      <c r="AS772" s="263"/>
      <c r="AT772" s="263"/>
      <c r="AU772" s="263"/>
      <c r="AV772" s="263"/>
      <c r="AW772" s="263"/>
      <c r="AX772" s="263"/>
      <c r="AY772" s="263"/>
      <c r="AZ772" s="263"/>
      <c r="BA772" s="263"/>
      <c r="BB772" s="263"/>
      <c r="BC772" s="263"/>
      <c r="BD772" s="263"/>
      <c r="BE772" s="263"/>
      <c r="BF772" s="263"/>
      <c r="BG772" s="263"/>
      <c r="BH772" s="263"/>
      <c r="BI772" s="263"/>
      <c r="BJ772" s="263"/>
      <c r="BK772" s="263"/>
      <c r="BL772" s="263"/>
      <c r="BM772" s="263"/>
      <c r="BN772" s="263"/>
      <c r="BO772" s="263"/>
      <c r="BP772" s="263"/>
      <c r="BQ772" s="263"/>
      <c r="BR772" s="263"/>
      <c r="BS772" s="263"/>
      <c r="BT772" s="263"/>
      <c r="BU772" s="263"/>
      <c r="BV772" s="263"/>
      <c r="BW772" s="263"/>
      <c r="BX772" s="263"/>
      <c r="BY772" s="263"/>
      <c r="BZ772" s="263"/>
      <c r="CA772" s="263"/>
      <c r="CB772" s="263"/>
      <c r="CC772" s="263"/>
      <c r="CD772" s="263"/>
      <c r="CE772" s="263"/>
      <c r="CF772" s="263"/>
      <c r="CG772" s="263"/>
      <c r="CH772" s="263"/>
      <c r="CI772" s="263"/>
      <c r="CJ772" s="263"/>
      <c r="CK772" s="263"/>
      <c r="CL772" s="263"/>
      <c r="CM772" s="263"/>
      <c r="CN772" s="263"/>
      <c r="CO772" s="263"/>
      <c r="CP772" s="263"/>
      <c r="CQ772" s="263"/>
      <c r="CR772" s="263"/>
      <c r="CS772" s="263"/>
      <c r="CT772" s="263"/>
      <c r="CU772" s="263"/>
      <c r="CV772" s="263"/>
      <c r="CW772" s="263"/>
      <c r="CX772" s="263"/>
    </row>
    <row r="773" spans="1:102" s="24" customFormat="1" ht="18">
      <c r="A773" s="17">
        <v>24</v>
      </c>
      <c r="B773" s="7" t="s">
        <v>495</v>
      </c>
      <c r="C773" s="9"/>
      <c r="D773" s="9"/>
      <c r="E773" s="9"/>
      <c r="F773" s="6"/>
      <c r="G773" s="6"/>
      <c r="H773" s="3"/>
      <c r="I773" s="18"/>
      <c r="J773" s="18"/>
      <c r="K773" s="213"/>
      <c r="L773" s="18"/>
      <c r="M773" s="18"/>
      <c r="N773" s="18"/>
      <c r="O773" s="18"/>
      <c r="P773" s="18"/>
      <c r="Q773" s="18"/>
      <c r="R773" s="18"/>
      <c r="S773" s="107"/>
      <c r="T773" s="107"/>
      <c r="U773" s="107"/>
      <c r="V773" s="107"/>
      <c r="W773" s="107"/>
      <c r="X773" s="258"/>
      <c r="Y773" s="258"/>
      <c r="Z773" s="258"/>
      <c r="AA773" s="258"/>
      <c r="AB773" s="258"/>
      <c r="AC773" s="258"/>
      <c r="AD773" s="258"/>
      <c r="AE773" s="258"/>
      <c r="AF773" s="258"/>
      <c r="AG773" s="258"/>
      <c r="AH773" s="258"/>
      <c r="AI773" s="258"/>
      <c r="AJ773" s="258"/>
      <c r="AK773" s="258"/>
      <c r="AL773" s="258"/>
      <c r="AM773" s="258"/>
      <c r="AN773" s="258"/>
      <c r="AO773" s="258"/>
      <c r="AP773" s="258"/>
      <c r="AQ773" s="258"/>
      <c r="AR773" s="258"/>
      <c r="AS773" s="258"/>
      <c r="AT773" s="258"/>
      <c r="AU773" s="258"/>
      <c r="AV773" s="258"/>
      <c r="AW773" s="258"/>
      <c r="AX773" s="258"/>
      <c r="AY773" s="258"/>
      <c r="AZ773" s="258"/>
      <c r="BA773" s="258"/>
      <c r="BB773" s="258"/>
      <c r="BC773" s="258"/>
      <c r="BD773" s="258"/>
      <c r="BE773" s="258"/>
      <c r="BF773" s="258"/>
      <c r="BG773" s="258"/>
      <c r="BH773" s="258"/>
      <c r="BI773" s="258"/>
      <c r="BJ773" s="258"/>
      <c r="BK773" s="258"/>
      <c r="BL773" s="258"/>
      <c r="BM773" s="258"/>
      <c r="BN773" s="258"/>
      <c r="BO773" s="258"/>
      <c r="BP773" s="258"/>
      <c r="BQ773" s="258"/>
      <c r="BR773" s="258"/>
      <c r="BS773" s="258"/>
      <c r="BT773" s="258"/>
      <c r="BU773" s="258"/>
      <c r="BV773" s="258"/>
      <c r="BW773" s="258"/>
      <c r="BX773" s="258"/>
      <c r="BY773" s="258"/>
      <c r="BZ773" s="258"/>
      <c r="CA773" s="258"/>
      <c r="CB773" s="258"/>
      <c r="CC773" s="258"/>
      <c r="CD773" s="258"/>
      <c r="CE773" s="258"/>
      <c r="CF773" s="258"/>
      <c r="CG773" s="258"/>
      <c r="CH773" s="258"/>
      <c r="CI773" s="258"/>
      <c r="CJ773" s="258"/>
      <c r="CK773" s="258"/>
      <c r="CL773" s="258"/>
      <c r="CM773" s="258"/>
      <c r="CN773" s="258"/>
      <c r="CO773" s="258"/>
      <c r="CP773" s="258"/>
      <c r="CQ773" s="258"/>
      <c r="CR773" s="258"/>
      <c r="CS773" s="258"/>
      <c r="CT773" s="258"/>
      <c r="CU773" s="258"/>
      <c r="CV773" s="258"/>
      <c r="CW773" s="258"/>
      <c r="CX773" s="258"/>
    </row>
    <row r="774" spans="1:102" ht="18">
      <c r="A774" s="13">
        <v>1</v>
      </c>
      <c r="B774" s="5" t="s">
        <v>673</v>
      </c>
      <c r="C774" s="8">
        <v>301.10000000000002</v>
      </c>
      <c r="D774" s="8"/>
      <c r="E774" s="9">
        <f t="shared" ref="E774:E790" si="411">SUM(C774:D774)</f>
        <v>301.10000000000002</v>
      </c>
      <c r="F774" s="2">
        <v>290.3</v>
      </c>
      <c r="G774" s="2">
        <v>0</v>
      </c>
      <c r="H774" s="3">
        <f>SUM(F774:G774)</f>
        <v>290.3</v>
      </c>
      <c r="I774" s="10">
        <v>400.31</v>
      </c>
      <c r="J774" s="10"/>
      <c r="K774" s="213">
        <f t="shared" ref="K774:K785" si="412">SUM(I774:J774)</f>
        <v>400.31</v>
      </c>
      <c r="L774" s="10">
        <v>415.41</v>
      </c>
      <c r="M774" s="10"/>
      <c r="N774" s="18">
        <f t="shared" ref="N774:N789" si="413">SUM(L774:M774)</f>
        <v>415.41</v>
      </c>
      <c r="O774" s="10">
        <v>506.46</v>
      </c>
      <c r="P774" s="10"/>
      <c r="Q774" s="18">
        <f t="shared" ref="Q774:Q789" si="414">SUM(O774:P774)</f>
        <v>506.46</v>
      </c>
      <c r="R774" s="10">
        <v>506.46</v>
      </c>
      <c r="S774" s="105">
        <v>0</v>
      </c>
      <c r="T774" s="107">
        <f t="shared" ref="T774:T789" si="415">SUM(R774:S774)</f>
        <v>506.46</v>
      </c>
      <c r="U774" s="105">
        <v>500.46</v>
      </c>
      <c r="V774" s="105"/>
      <c r="W774" s="107">
        <f t="shared" ref="W774:W789" si="416">SUM(U774:V774)</f>
        <v>500.46</v>
      </c>
    </row>
    <row r="775" spans="1:102" ht="18">
      <c r="A775" s="13">
        <v>2</v>
      </c>
      <c r="B775" s="5" t="s">
        <v>674</v>
      </c>
      <c r="C775" s="8">
        <v>100.45</v>
      </c>
      <c r="D775" s="8"/>
      <c r="E775" s="9">
        <f t="shared" si="411"/>
        <v>100.45</v>
      </c>
      <c r="F775" s="2">
        <v>115.9</v>
      </c>
      <c r="G775" s="2">
        <v>0</v>
      </c>
      <c r="H775" s="3">
        <f t="shared" ref="H775:H789" si="417">SUM(F775:G775)</f>
        <v>115.9</v>
      </c>
      <c r="I775" s="10">
        <v>144.31</v>
      </c>
      <c r="J775" s="10"/>
      <c r="K775" s="213">
        <f t="shared" si="412"/>
        <v>144.31</v>
      </c>
      <c r="L775" s="10">
        <v>201.31</v>
      </c>
      <c r="M775" s="10"/>
      <c r="N775" s="18">
        <f t="shared" si="413"/>
        <v>201.31</v>
      </c>
      <c r="O775" s="10">
        <v>236.31</v>
      </c>
      <c r="P775" s="10"/>
      <c r="Q775" s="18">
        <f t="shared" si="414"/>
        <v>236.31</v>
      </c>
      <c r="R775" s="10">
        <v>236.31</v>
      </c>
      <c r="S775" s="105">
        <v>0</v>
      </c>
      <c r="T775" s="107">
        <f t="shared" si="415"/>
        <v>236.31</v>
      </c>
      <c r="U775" s="105">
        <v>251.31</v>
      </c>
      <c r="V775" s="105"/>
      <c r="W775" s="107">
        <f t="shared" si="416"/>
        <v>251.31</v>
      </c>
    </row>
    <row r="776" spans="1:102" s="24" customFormat="1" ht="18">
      <c r="A776" s="13">
        <v>3</v>
      </c>
      <c r="B776" s="5" t="s">
        <v>675</v>
      </c>
      <c r="C776" s="8">
        <v>1562.5</v>
      </c>
      <c r="D776" s="8"/>
      <c r="E776" s="9">
        <f t="shared" si="411"/>
        <v>1562.5</v>
      </c>
      <c r="F776" s="2">
        <v>1862.5</v>
      </c>
      <c r="G776" s="2">
        <v>0</v>
      </c>
      <c r="H776" s="3">
        <f t="shared" si="417"/>
        <v>1862.5</v>
      </c>
      <c r="I776" s="10">
        <v>2577.5100000000002</v>
      </c>
      <c r="J776" s="10"/>
      <c r="K776" s="213">
        <f t="shared" si="412"/>
        <v>2577.5100000000002</v>
      </c>
      <c r="L776" s="10">
        <v>4009.51</v>
      </c>
      <c r="M776" s="10"/>
      <c r="N776" s="18">
        <f t="shared" si="413"/>
        <v>4009.51</v>
      </c>
      <c r="O776" s="10">
        <v>2810.51</v>
      </c>
      <c r="P776" s="10"/>
      <c r="Q776" s="18">
        <f t="shared" si="414"/>
        <v>2810.51</v>
      </c>
      <c r="R776" s="10">
        <v>2810.51</v>
      </c>
      <c r="S776" s="105">
        <v>0</v>
      </c>
      <c r="T776" s="107">
        <f t="shared" si="415"/>
        <v>2810.51</v>
      </c>
      <c r="U776" s="105">
        <v>3010.51</v>
      </c>
      <c r="V776" s="105"/>
      <c r="W776" s="107">
        <f t="shared" si="416"/>
        <v>3010.51</v>
      </c>
      <c r="X776" s="258"/>
      <c r="Y776" s="258"/>
      <c r="Z776" s="258"/>
      <c r="AA776" s="258"/>
      <c r="AB776" s="258"/>
      <c r="AC776" s="258"/>
      <c r="AD776" s="258"/>
      <c r="AE776" s="258"/>
      <c r="AF776" s="258"/>
      <c r="AG776" s="258"/>
      <c r="AH776" s="258"/>
      <c r="AI776" s="258"/>
      <c r="AJ776" s="258"/>
      <c r="AK776" s="258"/>
      <c r="AL776" s="258"/>
      <c r="AM776" s="258"/>
      <c r="AN776" s="258"/>
      <c r="AO776" s="258"/>
      <c r="AP776" s="258"/>
      <c r="AQ776" s="258"/>
      <c r="AR776" s="258"/>
      <c r="AS776" s="258"/>
      <c r="AT776" s="258"/>
      <c r="AU776" s="258"/>
      <c r="AV776" s="258"/>
      <c r="AW776" s="258"/>
      <c r="AX776" s="258"/>
      <c r="AY776" s="258"/>
      <c r="AZ776" s="258"/>
      <c r="BA776" s="258"/>
      <c r="BB776" s="258"/>
      <c r="BC776" s="258"/>
      <c r="BD776" s="258"/>
      <c r="BE776" s="258"/>
      <c r="BF776" s="258"/>
      <c r="BG776" s="258"/>
      <c r="BH776" s="258"/>
      <c r="BI776" s="258"/>
      <c r="BJ776" s="258"/>
      <c r="BK776" s="258"/>
      <c r="BL776" s="258"/>
      <c r="BM776" s="258"/>
      <c r="BN776" s="258"/>
      <c r="BO776" s="258"/>
      <c r="BP776" s="258"/>
      <c r="BQ776" s="258"/>
      <c r="BR776" s="258"/>
      <c r="BS776" s="258"/>
      <c r="BT776" s="258"/>
      <c r="BU776" s="258"/>
      <c r="BV776" s="258"/>
      <c r="BW776" s="258"/>
      <c r="BX776" s="258"/>
      <c r="BY776" s="258"/>
      <c r="BZ776" s="258"/>
      <c r="CA776" s="258"/>
      <c r="CB776" s="258"/>
      <c r="CC776" s="258"/>
      <c r="CD776" s="258"/>
      <c r="CE776" s="258"/>
      <c r="CF776" s="258"/>
      <c r="CG776" s="258"/>
      <c r="CH776" s="258"/>
      <c r="CI776" s="258"/>
      <c r="CJ776" s="258"/>
      <c r="CK776" s="258"/>
      <c r="CL776" s="258"/>
      <c r="CM776" s="258"/>
      <c r="CN776" s="258"/>
      <c r="CO776" s="258"/>
      <c r="CP776" s="258"/>
      <c r="CQ776" s="258"/>
      <c r="CR776" s="258"/>
      <c r="CS776" s="258"/>
      <c r="CT776" s="258"/>
      <c r="CU776" s="258"/>
      <c r="CV776" s="258"/>
      <c r="CW776" s="258"/>
      <c r="CX776" s="258"/>
    </row>
    <row r="777" spans="1:102" ht="18">
      <c r="A777" s="13">
        <v>4</v>
      </c>
      <c r="B777" s="5" t="s">
        <v>676</v>
      </c>
      <c r="C777" s="8">
        <v>66.45</v>
      </c>
      <c r="D777" s="8"/>
      <c r="E777" s="9">
        <f t="shared" si="411"/>
        <v>66.45</v>
      </c>
      <c r="F777" s="2">
        <v>81.5</v>
      </c>
      <c r="G777" s="2">
        <v>0</v>
      </c>
      <c r="H777" s="3">
        <f t="shared" si="417"/>
        <v>81.5</v>
      </c>
      <c r="I777" s="10">
        <v>109.31</v>
      </c>
      <c r="J777" s="10"/>
      <c r="K777" s="213">
        <f t="shared" si="412"/>
        <v>109.31</v>
      </c>
      <c r="L777" s="10">
        <v>101.81</v>
      </c>
      <c r="M777" s="10"/>
      <c r="N777" s="18">
        <f t="shared" si="413"/>
        <v>101.81</v>
      </c>
      <c r="O777" s="10">
        <v>96.81</v>
      </c>
      <c r="P777" s="10"/>
      <c r="Q777" s="18">
        <f t="shared" si="414"/>
        <v>96.81</v>
      </c>
      <c r="R777" s="10">
        <v>96.81</v>
      </c>
      <c r="S777" s="105">
        <v>0</v>
      </c>
      <c r="T777" s="107">
        <f t="shared" si="415"/>
        <v>96.81</v>
      </c>
      <c r="U777" s="105">
        <v>103.51</v>
      </c>
      <c r="V777" s="105"/>
      <c r="W777" s="107">
        <f t="shared" si="416"/>
        <v>103.51</v>
      </c>
    </row>
    <row r="778" spans="1:102" ht="18">
      <c r="A778" s="13">
        <v>5</v>
      </c>
      <c r="B778" s="5" t="s">
        <v>1436</v>
      </c>
      <c r="C778" s="8">
        <v>101.18</v>
      </c>
      <c r="D778" s="8"/>
      <c r="E778" s="9">
        <f t="shared" si="411"/>
        <v>101.18</v>
      </c>
      <c r="F778" s="2">
        <v>126.3</v>
      </c>
      <c r="G778" s="2">
        <v>0</v>
      </c>
      <c r="H778" s="3">
        <f t="shared" si="417"/>
        <v>126.3</v>
      </c>
      <c r="I778" s="10">
        <v>156.13</v>
      </c>
      <c r="J778" s="10"/>
      <c r="K778" s="213">
        <f t="shared" si="412"/>
        <v>156.13</v>
      </c>
      <c r="L778" s="10">
        <v>103.36</v>
      </c>
      <c r="M778" s="10"/>
      <c r="N778" s="18">
        <f t="shared" si="413"/>
        <v>103.36</v>
      </c>
      <c r="O778" s="10">
        <v>135.31</v>
      </c>
      <c r="P778" s="10"/>
      <c r="Q778" s="18">
        <f t="shared" si="414"/>
        <v>135.31</v>
      </c>
      <c r="R778" s="10">
        <v>135.31</v>
      </c>
      <c r="S778" s="105">
        <v>0</v>
      </c>
      <c r="T778" s="107">
        <f t="shared" si="415"/>
        <v>135.31</v>
      </c>
      <c r="U778" s="105">
        <v>141.51</v>
      </c>
      <c r="V778" s="105"/>
      <c r="W778" s="107">
        <f t="shared" si="416"/>
        <v>141.51</v>
      </c>
    </row>
    <row r="779" spans="1:102" s="24" customFormat="1" ht="18">
      <c r="A779" s="13">
        <v>6</v>
      </c>
      <c r="B779" s="5" t="s">
        <v>1437</v>
      </c>
      <c r="C779" s="8">
        <v>0.01</v>
      </c>
      <c r="D779" s="8"/>
      <c r="E779" s="9">
        <f t="shared" si="411"/>
        <v>0.01</v>
      </c>
      <c r="F779" s="2">
        <v>0</v>
      </c>
      <c r="G779" s="2">
        <v>22.69</v>
      </c>
      <c r="H779" s="3">
        <f t="shared" si="417"/>
        <v>22.69</v>
      </c>
      <c r="I779" s="10"/>
      <c r="J779" s="10">
        <v>14.73</v>
      </c>
      <c r="K779" s="213">
        <f t="shared" si="412"/>
        <v>14.73</v>
      </c>
      <c r="L779" s="10"/>
      <c r="M779" s="10">
        <v>11.53</v>
      </c>
      <c r="N779" s="18">
        <f t="shared" si="413"/>
        <v>11.53</v>
      </c>
      <c r="O779" s="10">
        <v>0</v>
      </c>
      <c r="P779" s="10">
        <v>11.53</v>
      </c>
      <c r="Q779" s="18">
        <f t="shared" si="414"/>
        <v>11.53</v>
      </c>
      <c r="R779" s="10">
        <v>0</v>
      </c>
      <c r="S779" s="105">
        <v>11.53</v>
      </c>
      <c r="T779" s="107">
        <f t="shared" si="415"/>
        <v>11.53</v>
      </c>
      <c r="U779" s="105"/>
      <c r="V779" s="105">
        <v>0.06</v>
      </c>
      <c r="W779" s="107">
        <f t="shared" si="416"/>
        <v>0.06</v>
      </c>
      <c r="X779" s="258"/>
      <c r="Y779" s="258"/>
      <c r="Z779" s="258"/>
      <c r="AA779" s="258"/>
      <c r="AB779" s="258"/>
      <c r="AC779" s="258"/>
      <c r="AD779" s="258"/>
      <c r="AE779" s="258"/>
      <c r="AF779" s="258"/>
      <c r="AG779" s="258"/>
      <c r="AH779" s="258"/>
      <c r="AI779" s="258"/>
      <c r="AJ779" s="258"/>
      <c r="AK779" s="258"/>
      <c r="AL779" s="258"/>
      <c r="AM779" s="258"/>
      <c r="AN779" s="258"/>
      <c r="AO779" s="258"/>
      <c r="AP779" s="258"/>
      <c r="AQ779" s="258"/>
      <c r="AR779" s="258"/>
      <c r="AS779" s="258"/>
      <c r="AT779" s="258"/>
      <c r="AU779" s="258"/>
      <c r="AV779" s="258"/>
      <c r="AW779" s="258"/>
      <c r="AX779" s="258"/>
      <c r="AY779" s="258"/>
      <c r="AZ779" s="258"/>
      <c r="BA779" s="258"/>
      <c r="BB779" s="258"/>
      <c r="BC779" s="258"/>
      <c r="BD779" s="258"/>
      <c r="BE779" s="258"/>
      <c r="BF779" s="258"/>
      <c r="BG779" s="258"/>
      <c r="BH779" s="258"/>
      <c r="BI779" s="258"/>
      <c r="BJ779" s="258"/>
      <c r="BK779" s="258"/>
      <c r="BL779" s="258"/>
      <c r="BM779" s="258"/>
      <c r="BN779" s="258"/>
      <c r="BO779" s="258"/>
      <c r="BP779" s="258"/>
      <c r="BQ779" s="258"/>
      <c r="BR779" s="258"/>
      <c r="BS779" s="258"/>
      <c r="BT779" s="258"/>
      <c r="BU779" s="258"/>
      <c r="BV779" s="258"/>
      <c r="BW779" s="258"/>
      <c r="BX779" s="258"/>
      <c r="BY779" s="258"/>
      <c r="BZ779" s="258"/>
      <c r="CA779" s="258"/>
      <c r="CB779" s="258"/>
      <c r="CC779" s="258"/>
      <c r="CD779" s="258"/>
      <c r="CE779" s="258"/>
      <c r="CF779" s="258"/>
      <c r="CG779" s="258"/>
      <c r="CH779" s="258"/>
      <c r="CI779" s="258"/>
      <c r="CJ779" s="258"/>
      <c r="CK779" s="258"/>
      <c r="CL779" s="258"/>
      <c r="CM779" s="258"/>
      <c r="CN779" s="258"/>
      <c r="CO779" s="258"/>
      <c r="CP779" s="258"/>
      <c r="CQ779" s="258"/>
      <c r="CR779" s="258"/>
      <c r="CS779" s="258"/>
      <c r="CT779" s="258"/>
      <c r="CU779" s="258"/>
      <c r="CV779" s="258"/>
      <c r="CW779" s="258"/>
      <c r="CX779" s="258"/>
    </row>
    <row r="780" spans="1:102" s="24" customFormat="1" ht="18">
      <c r="A780" s="13">
        <v>7</v>
      </c>
      <c r="B780" s="179" t="s">
        <v>2371</v>
      </c>
      <c r="C780" s="8"/>
      <c r="D780" s="8"/>
      <c r="E780" s="9"/>
      <c r="F780" s="2"/>
      <c r="G780" s="2"/>
      <c r="H780" s="3"/>
      <c r="I780" s="10"/>
      <c r="J780" s="10"/>
      <c r="K780" s="213"/>
      <c r="L780" s="10"/>
      <c r="M780" s="10"/>
      <c r="N780" s="18"/>
      <c r="O780" s="10"/>
      <c r="P780" s="10"/>
      <c r="Q780" s="18"/>
      <c r="R780" s="10">
        <v>2500</v>
      </c>
      <c r="S780" s="105">
        <v>0</v>
      </c>
      <c r="T780" s="107">
        <f t="shared" si="415"/>
        <v>2500</v>
      </c>
      <c r="U780" s="105"/>
      <c r="V780" s="105"/>
      <c r="W780" s="107">
        <f t="shared" si="416"/>
        <v>0</v>
      </c>
      <c r="X780" s="258"/>
      <c r="Y780" s="258"/>
      <c r="Z780" s="258"/>
      <c r="AA780" s="258"/>
      <c r="AB780" s="258"/>
      <c r="AC780" s="258"/>
      <c r="AD780" s="258"/>
      <c r="AE780" s="258"/>
      <c r="AF780" s="258"/>
      <c r="AG780" s="258"/>
      <c r="AH780" s="258"/>
      <c r="AI780" s="258"/>
      <c r="AJ780" s="258"/>
      <c r="AK780" s="258"/>
      <c r="AL780" s="258"/>
      <c r="AM780" s="258"/>
      <c r="AN780" s="258"/>
      <c r="AO780" s="258"/>
      <c r="AP780" s="258"/>
      <c r="AQ780" s="258"/>
      <c r="AR780" s="258"/>
      <c r="AS780" s="258"/>
      <c r="AT780" s="258"/>
      <c r="AU780" s="258"/>
      <c r="AV780" s="258"/>
      <c r="AW780" s="258"/>
      <c r="AX780" s="258"/>
      <c r="AY780" s="258"/>
      <c r="AZ780" s="258"/>
      <c r="BA780" s="258"/>
      <c r="BB780" s="258"/>
      <c r="BC780" s="258"/>
      <c r="BD780" s="258"/>
      <c r="BE780" s="258"/>
      <c r="BF780" s="258"/>
      <c r="BG780" s="258"/>
      <c r="BH780" s="258"/>
      <c r="BI780" s="258"/>
      <c r="BJ780" s="258"/>
      <c r="BK780" s="258"/>
      <c r="BL780" s="258"/>
      <c r="BM780" s="258"/>
      <c r="BN780" s="258"/>
      <c r="BO780" s="258"/>
      <c r="BP780" s="258"/>
      <c r="BQ780" s="258"/>
      <c r="BR780" s="258"/>
      <c r="BS780" s="258"/>
      <c r="BT780" s="258"/>
      <c r="BU780" s="258"/>
      <c r="BV780" s="258"/>
      <c r="BW780" s="258"/>
      <c r="BX780" s="258"/>
      <c r="BY780" s="258"/>
      <c r="BZ780" s="258"/>
      <c r="CA780" s="258"/>
      <c r="CB780" s="258"/>
      <c r="CC780" s="258"/>
      <c r="CD780" s="258"/>
      <c r="CE780" s="258"/>
      <c r="CF780" s="258"/>
      <c r="CG780" s="258"/>
      <c r="CH780" s="258"/>
      <c r="CI780" s="258"/>
      <c r="CJ780" s="258"/>
      <c r="CK780" s="258"/>
      <c r="CL780" s="258"/>
      <c r="CM780" s="258"/>
      <c r="CN780" s="258"/>
      <c r="CO780" s="258"/>
      <c r="CP780" s="258"/>
      <c r="CQ780" s="258"/>
      <c r="CR780" s="258"/>
      <c r="CS780" s="258"/>
      <c r="CT780" s="258"/>
      <c r="CU780" s="258"/>
      <c r="CV780" s="258"/>
      <c r="CW780" s="258"/>
      <c r="CX780" s="258"/>
    </row>
    <row r="781" spans="1:102" ht="18">
      <c r="A781" s="13">
        <v>8</v>
      </c>
      <c r="B781" s="5" t="s">
        <v>677</v>
      </c>
      <c r="C781" s="8"/>
      <c r="D781" s="8">
        <v>34</v>
      </c>
      <c r="E781" s="9">
        <f t="shared" si="411"/>
        <v>34</v>
      </c>
      <c r="F781" s="2">
        <v>50</v>
      </c>
      <c r="G781" s="2">
        <v>0</v>
      </c>
      <c r="H781" s="3">
        <f t="shared" si="417"/>
        <v>50</v>
      </c>
      <c r="I781" s="10">
        <v>200</v>
      </c>
      <c r="J781" s="10"/>
      <c r="K781" s="213">
        <f t="shared" si="412"/>
        <v>200</v>
      </c>
      <c r="L781" s="10">
        <v>0.01</v>
      </c>
      <c r="M781" s="10"/>
      <c r="N781" s="18">
        <f t="shared" si="413"/>
        <v>0.01</v>
      </c>
      <c r="O781" s="10">
        <v>0.01</v>
      </c>
      <c r="P781" s="10"/>
      <c r="Q781" s="18">
        <f t="shared" si="414"/>
        <v>0.01</v>
      </c>
      <c r="R781" s="10">
        <v>0.01</v>
      </c>
      <c r="S781" s="105">
        <v>0</v>
      </c>
      <c r="T781" s="107">
        <f t="shared" si="415"/>
        <v>0.01</v>
      </c>
      <c r="U781" s="105">
        <v>0.01</v>
      </c>
      <c r="V781" s="105"/>
      <c r="W781" s="107">
        <f t="shared" si="416"/>
        <v>0.01</v>
      </c>
    </row>
    <row r="782" spans="1:102" ht="18">
      <c r="A782" s="13">
        <v>9</v>
      </c>
      <c r="B782" s="5" t="s">
        <v>678</v>
      </c>
      <c r="C782" s="8">
        <v>50</v>
      </c>
      <c r="D782" s="8"/>
      <c r="E782" s="9">
        <f t="shared" si="411"/>
        <v>50</v>
      </c>
      <c r="F782" s="2">
        <v>303</v>
      </c>
      <c r="G782" s="2">
        <v>0</v>
      </c>
      <c r="H782" s="3">
        <f t="shared" si="417"/>
        <v>303</v>
      </c>
      <c r="I782" s="10">
        <v>407.51</v>
      </c>
      <c r="J782" s="10"/>
      <c r="K782" s="213">
        <f t="shared" si="412"/>
        <v>407.51</v>
      </c>
      <c r="L782" s="10">
        <v>639.52</v>
      </c>
      <c r="M782" s="10"/>
      <c r="N782" s="18">
        <f t="shared" si="413"/>
        <v>639.52</v>
      </c>
      <c r="O782" s="10">
        <v>906.02</v>
      </c>
      <c r="P782" s="10"/>
      <c r="Q782" s="18">
        <f t="shared" si="414"/>
        <v>906.02</v>
      </c>
      <c r="R782" s="10">
        <v>996.02</v>
      </c>
      <c r="S782" s="105">
        <v>0</v>
      </c>
      <c r="T782" s="107">
        <f t="shared" si="415"/>
        <v>996.02</v>
      </c>
      <c r="U782" s="105">
        <v>1006.52</v>
      </c>
      <c r="V782" s="105"/>
      <c r="W782" s="107">
        <f t="shared" si="416"/>
        <v>1006.52</v>
      </c>
    </row>
    <row r="783" spans="1:102" ht="18">
      <c r="A783" s="13">
        <v>10</v>
      </c>
      <c r="B783" s="5" t="s">
        <v>679</v>
      </c>
      <c r="C783" s="8">
        <v>250.3</v>
      </c>
      <c r="D783" s="8"/>
      <c r="E783" s="9">
        <f t="shared" si="411"/>
        <v>250.3</v>
      </c>
      <c r="F783" s="2">
        <v>221.97</v>
      </c>
      <c r="G783" s="2">
        <v>175.03</v>
      </c>
      <c r="H783" s="3">
        <f t="shared" si="417"/>
        <v>397</v>
      </c>
      <c r="I783" s="10">
        <v>2231.44</v>
      </c>
      <c r="J783" s="10">
        <v>1095.1500000000001</v>
      </c>
      <c r="K783" s="213">
        <f t="shared" si="412"/>
        <v>3326.59</v>
      </c>
      <c r="L783" s="10">
        <v>2294.73</v>
      </c>
      <c r="M783" s="10">
        <v>0.06</v>
      </c>
      <c r="N783" s="18">
        <f t="shared" si="413"/>
        <v>2294.79</v>
      </c>
      <c r="O783" s="10">
        <v>2308.9499999999998</v>
      </c>
      <c r="P783" s="10">
        <v>588.42999999999995</v>
      </c>
      <c r="Q783" s="18">
        <f t="shared" si="414"/>
        <v>2897.3799999999997</v>
      </c>
      <c r="R783" s="10">
        <v>2698.94</v>
      </c>
      <c r="S783" s="105">
        <v>588.42999999999995</v>
      </c>
      <c r="T783" s="107">
        <f t="shared" si="415"/>
        <v>3287.37</v>
      </c>
      <c r="U783" s="105">
        <v>4040.03</v>
      </c>
      <c r="V783" s="105">
        <v>7.0000000000000007E-2</v>
      </c>
      <c r="W783" s="107">
        <f t="shared" si="416"/>
        <v>4040.1000000000004</v>
      </c>
    </row>
    <row r="784" spans="1:102" ht="18">
      <c r="A784" s="13">
        <v>11</v>
      </c>
      <c r="B784" s="5" t="s">
        <v>680</v>
      </c>
      <c r="C784" s="8">
        <v>179.02</v>
      </c>
      <c r="D784" s="8">
        <v>1449.26</v>
      </c>
      <c r="E784" s="9">
        <f t="shared" si="411"/>
        <v>1628.28</v>
      </c>
      <c r="F784" s="2">
        <v>0.02</v>
      </c>
      <c r="G784" s="2">
        <v>0</v>
      </c>
      <c r="H784" s="3">
        <f t="shared" si="417"/>
        <v>0.02</v>
      </c>
      <c r="I784" s="10">
        <v>100.01</v>
      </c>
      <c r="J784" s="10"/>
      <c r="K784" s="213">
        <f t="shared" si="412"/>
        <v>100.01</v>
      </c>
      <c r="L784" s="10">
        <v>0.02</v>
      </c>
      <c r="M784" s="10"/>
      <c r="N784" s="18">
        <f t="shared" si="413"/>
        <v>0.02</v>
      </c>
      <c r="O784" s="10">
        <v>0.02</v>
      </c>
      <c r="P784" s="10"/>
      <c r="Q784" s="18">
        <f t="shared" si="414"/>
        <v>0.02</v>
      </c>
      <c r="R784" s="10">
        <v>0.02</v>
      </c>
      <c r="S784" s="105">
        <v>0</v>
      </c>
      <c r="T784" s="107">
        <f t="shared" si="415"/>
        <v>0.02</v>
      </c>
      <c r="U784" s="105">
        <v>0.02</v>
      </c>
      <c r="V784" s="105"/>
      <c r="W784" s="107">
        <f t="shared" si="416"/>
        <v>0.02</v>
      </c>
    </row>
    <row r="785" spans="1:102" ht="18">
      <c r="A785" s="13">
        <v>12</v>
      </c>
      <c r="B785" s="5" t="s">
        <v>681</v>
      </c>
      <c r="C785" s="8">
        <v>0.02</v>
      </c>
      <c r="D785" s="8"/>
      <c r="E785" s="9">
        <f t="shared" si="411"/>
        <v>0.02</v>
      </c>
      <c r="F785" s="2">
        <v>120.2</v>
      </c>
      <c r="G785" s="2">
        <v>0</v>
      </c>
      <c r="H785" s="3">
        <f t="shared" si="417"/>
        <v>120.2</v>
      </c>
      <c r="I785" s="10">
        <v>97.21</v>
      </c>
      <c r="J785" s="10"/>
      <c r="K785" s="213">
        <f t="shared" si="412"/>
        <v>97.21</v>
      </c>
      <c r="L785" s="10">
        <v>77.319999999999993</v>
      </c>
      <c r="M785" s="10"/>
      <c r="N785" s="18">
        <f t="shared" si="413"/>
        <v>77.319999999999993</v>
      </c>
      <c r="O785" s="10">
        <v>80.37</v>
      </c>
      <c r="P785" s="10"/>
      <c r="Q785" s="18">
        <f t="shared" si="414"/>
        <v>80.37</v>
      </c>
      <c r="R785" s="10">
        <v>80.37</v>
      </c>
      <c r="S785" s="105">
        <v>0</v>
      </c>
      <c r="T785" s="107">
        <f t="shared" si="415"/>
        <v>80.37</v>
      </c>
      <c r="U785" s="105">
        <v>70.37</v>
      </c>
      <c r="V785" s="105"/>
      <c r="W785" s="107">
        <f t="shared" si="416"/>
        <v>70.37</v>
      </c>
    </row>
    <row r="786" spans="1:102" ht="18">
      <c r="A786" s="13">
        <v>13</v>
      </c>
      <c r="B786" s="5" t="s">
        <v>2226</v>
      </c>
      <c r="C786" s="8"/>
      <c r="D786" s="8"/>
      <c r="E786" s="9"/>
      <c r="F786" s="2"/>
      <c r="G786" s="2"/>
      <c r="H786" s="3"/>
      <c r="I786" s="10"/>
      <c r="J786" s="10"/>
      <c r="L786" s="10"/>
      <c r="M786" s="10"/>
      <c r="O786" s="10">
        <v>150.02000000000001</v>
      </c>
      <c r="P786" s="10"/>
      <c r="Q786" s="18">
        <f t="shared" si="414"/>
        <v>150.02000000000001</v>
      </c>
      <c r="R786" s="10">
        <v>153.02000000000001</v>
      </c>
      <c r="S786" s="105">
        <v>0</v>
      </c>
      <c r="T786" s="107">
        <f t="shared" si="415"/>
        <v>153.02000000000001</v>
      </c>
      <c r="U786" s="105">
        <v>174.11</v>
      </c>
      <c r="V786" s="105"/>
      <c r="W786" s="107">
        <f t="shared" si="416"/>
        <v>174.11</v>
      </c>
    </row>
    <row r="787" spans="1:102" ht="18">
      <c r="A787" s="13">
        <v>14</v>
      </c>
      <c r="B787" s="179" t="s">
        <v>1435</v>
      </c>
      <c r="C787" s="8"/>
      <c r="D787" s="8"/>
      <c r="E787" s="9"/>
      <c r="F787" s="2"/>
      <c r="G787" s="2"/>
      <c r="H787" s="3"/>
      <c r="I787" s="10">
        <v>1500</v>
      </c>
      <c r="J787" s="10"/>
      <c r="L787" s="10">
        <v>577.01</v>
      </c>
      <c r="M787" s="10"/>
      <c r="N787" s="18">
        <f t="shared" si="413"/>
        <v>577.01</v>
      </c>
      <c r="O787" s="10">
        <v>0</v>
      </c>
      <c r="P787" s="10"/>
      <c r="Q787" s="18">
        <f t="shared" si="414"/>
        <v>0</v>
      </c>
      <c r="R787" s="10">
        <v>0</v>
      </c>
      <c r="S787" s="105">
        <v>0</v>
      </c>
      <c r="T787" s="107">
        <f t="shared" si="415"/>
        <v>0</v>
      </c>
      <c r="U787" s="105"/>
      <c r="V787" s="105"/>
      <c r="W787" s="107">
        <f t="shared" si="416"/>
        <v>0</v>
      </c>
    </row>
    <row r="788" spans="1:102" ht="18">
      <c r="A788" s="13">
        <v>15</v>
      </c>
      <c r="B788" s="5" t="s">
        <v>2028</v>
      </c>
      <c r="C788" s="8"/>
      <c r="D788" s="8"/>
      <c r="E788" s="9"/>
      <c r="F788" s="2"/>
      <c r="G788" s="2"/>
      <c r="H788" s="3"/>
      <c r="I788" s="10"/>
      <c r="J788" s="10"/>
      <c r="L788" s="10">
        <v>600</v>
      </c>
      <c r="M788" s="10"/>
      <c r="N788" s="18">
        <f t="shared" si="413"/>
        <v>600</v>
      </c>
      <c r="O788" s="10">
        <v>300</v>
      </c>
      <c r="P788" s="10"/>
      <c r="Q788" s="18">
        <f t="shared" si="414"/>
        <v>300</v>
      </c>
      <c r="R788" s="10">
        <v>300</v>
      </c>
      <c r="S788" s="105">
        <v>0</v>
      </c>
      <c r="T788" s="107">
        <f t="shared" si="415"/>
        <v>300</v>
      </c>
      <c r="U788" s="105">
        <v>100</v>
      </c>
      <c r="V788" s="105"/>
      <c r="W788" s="107">
        <f t="shared" si="416"/>
        <v>100</v>
      </c>
    </row>
    <row r="789" spans="1:102" ht="18">
      <c r="A789" s="13">
        <v>16</v>
      </c>
      <c r="B789" s="5" t="s">
        <v>1430</v>
      </c>
      <c r="C789" s="8">
        <v>135.5</v>
      </c>
      <c r="D789" s="8"/>
      <c r="E789" s="9">
        <f t="shared" si="411"/>
        <v>135.5</v>
      </c>
      <c r="F789" s="2">
        <v>255</v>
      </c>
      <c r="G789" s="2">
        <v>0</v>
      </c>
      <c r="H789" s="3">
        <f t="shared" si="417"/>
        <v>255</v>
      </c>
      <c r="I789" s="10">
        <v>255</v>
      </c>
      <c r="J789" s="10"/>
      <c r="K789" s="213">
        <f>SUM(I789:J789)</f>
        <v>255</v>
      </c>
      <c r="L789" s="10">
        <v>290</v>
      </c>
      <c r="M789" s="10"/>
      <c r="N789" s="18">
        <f t="shared" si="413"/>
        <v>290</v>
      </c>
      <c r="O789" s="10">
        <v>85</v>
      </c>
      <c r="P789" s="10"/>
      <c r="Q789" s="18">
        <f t="shared" si="414"/>
        <v>85</v>
      </c>
      <c r="R789" s="10">
        <v>85</v>
      </c>
      <c r="S789" s="105">
        <v>0</v>
      </c>
      <c r="T789" s="107">
        <f t="shared" si="415"/>
        <v>85</v>
      </c>
      <c r="U789" s="105">
        <v>85</v>
      </c>
      <c r="V789" s="105"/>
      <c r="W789" s="107">
        <f t="shared" si="416"/>
        <v>85</v>
      </c>
    </row>
    <row r="790" spans="1:102" ht="18">
      <c r="A790" s="13">
        <v>17</v>
      </c>
      <c r="B790" s="5" t="s">
        <v>1434</v>
      </c>
      <c r="C790" s="8">
        <v>329.5</v>
      </c>
      <c r="D790" s="8"/>
      <c r="E790" s="9">
        <f t="shared" si="411"/>
        <v>329.5</v>
      </c>
      <c r="F790" s="2"/>
      <c r="G790" s="2"/>
      <c r="H790" s="3"/>
      <c r="I790" s="10">
        <v>0.01</v>
      </c>
      <c r="J790" s="10"/>
      <c r="K790" s="213">
        <f>SUM(I790:J790)</f>
        <v>0.01</v>
      </c>
      <c r="L790" s="30">
        <v>0.01</v>
      </c>
      <c r="M790" s="10"/>
      <c r="N790" s="18">
        <f>SUM(L790:M790)</f>
        <v>0.01</v>
      </c>
      <c r="O790" s="30">
        <v>0.01</v>
      </c>
      <c r="P790" s="10"/>
      <c r="Q790" s="18">
        <f>SUM(O790:P790)</f>
        <v>0.01</v>
      </c>
      <c r="R790" s="30">
        <v>0.01</v>
      </c>
      <c r="S790" s="105">
        <v>0</v>
      </c>
      <c r="T790" s="107">
        <f>SUM(R790:S790)</f>
        <v>0.01</v>
      </c>
      <c r="U790" s="46">
        <v>50</v>
      </c>
      <c r="V790" s="105"/>
      <c r="W790" s="107">
        <f>SUM(U790:V790)</f>
        <v>50</v>
      </c>
    </row>
    <row r="791" spans="1:102" s="191" customFormat="1" ht="18">
      <c r="A791" s="180"/>
      <c r="B791" s="181" t="s">
        <v>1433</v>
      </c>
      <c r="C791" s="182">
        <f t="shared" ref="C791:H791" si="418">SUM(C773:C790)</f>
        <v>3076.03</v>
      </c>
      <c r="D791" s="182">
        <f t="shared" si="418"/>
        <v>1483.26</v>
      </c>
      <c r="E791" s="182">
        <f t="shared" si="418"/>
        <v>4559.2900000000009</v>
      </c>
      <c r="F791" s="182">
        <f t="shared" si="418"/>
        <v>3426.6899999999996</v>
      </c>
      <c r="G791" s="182">
        <f t="shared" si="418"/>
        <v>197.72</v>
      </c>
      <c r="H791" s="197">
        <f t="shared" si="418"/>
        <v>3624.41</v>
      </c>
      <c r="I791" s="184">
        <f>SUM(I774:I790)</f>
        <v>8178.7500000000009</v>
      </c>
      <c r="J791" s="184">
        <f>SUM(J774:J790)</f>
        <v>1109.8800000000001</v>
      </c>
      <c r="K791" s="212">
        <f>SUM(I791:J791)</f>
        <v>9288.630000000001</v>
      </c>
      <c r="L791" s="184">
        <f>SUM(L774:L790)</f>
        <v>9310.02</v>
      </c>
      <c r="M791" s="184">
        <f>SUM(M774:M790)</f>
        <v>11.59</v>
      </c>
      <c r="N791" s="184">
        <f>SUM(L791:M791)</f>
        <v>9321.61</v>
      </c>
      <c r="O791" s="184">
        <f>SUM(O774:O790)</f>
        <v>7615.8000000000011</v>
      </c>
      <c r="P791" s="184">
        <f>SUM(P774:P790)</f>
        <v>599.95999999999992</v>
      </c>
      <c r="Q791" s="184">
        <f>SUM(O791:P791)</f>
        <v>8215.76</v>
      </c>
      <c r="R791" s="184">
        <f>SUM(R774:R790)</f>
        <v>10598.790000000003</v>
      </c>
      <c r="S791" s="184">
        <f t="shared" ref="S791:W791" si="419">SUM(S774:S790)</f>
        <v>599.95999999999992</v>
      </c>
      <c r="T791" s="184">
        <f t="shared" si="419"/>
        <v>11198.750000000004</v>
      </c>
      <c r="U791" s="184">
        <f t="shared" si="419"/>
        <v>9533.3600000000024</v>
      </c>
      <c r="V791" s="184">
        <f t="shared" si="419"/>
        <v>0.13</v>
      </c>
      <c r="W791" s="184">
        <f t="shared" si="419"/>
        <v>9533.4900000000034</v>
      </c>
      <c r="X791" s="263"/>
      <c r="Y791" s="263"/>
      <c r="Z791" s="263"/>
      <c r="AA791" s="263"/>
      <c r="AB791" s="263"/>
      <c r="AC791" s="263"/>
      <c r="AD791" s="263"/>
      <c r="AE791" s="263"/>
      <c r="AF791" s="263"/>
      <c r="AG791" s="263"/>
      <c r="AH791" s="263"/>
      <c r="AI791" s="263"/>
      <c r="AJ791" s="263"/>
      <c r="AK791" s="263"/>
      <c r="AL791" s="263"/>
      <c r="AM791" s="263"/>
      <c r="AN791" s="263"/>
      <c r="AO791" s="263"/>
      <c r="AP791" s="263"/>
      <c r="AQ791" s="263"/>
      <c r="AR791" s="263"/>
      <c r="AS791" s="263"/>
      <c r="AT791" s="263"/>
      <c r="AU791" s="263"/>
      <c r="AV791" s="263"/>
      <c r="AW791" s="263"/>
      <c r="AX791" s="263"/>
      <c r="AY791" s="263"/>
      <c r="AZ791" s="263"/>
      <c r="BA791" s="263"/>
      <c r="BB791" s="263"/>
      <c r="BC791" s="263"/>
      <c r="BD791" s="263"/>
      <c r="BE791" s="263"/>
      <c r="BF791" s="263"/>
      <c r="BG791" s="263"/>
      <c r="BH791" s="263"/>
      <c r="BI791" s="263"/>
      <c r="BJ791" s="263"/>
      <c r="BK791" s="263"/>
      <c r="BL791" s="263"/>
      <c r="BM791" s="263"/>
      <c r="BN791" s="263"/>
      <c r="BO791" s="263"/>
      <c r="BP791" s="263"/>
      <c r="BQ791" s="263"/>
      <c r="BR791" s="263"/>
      <c r="BS791" s="263"/>
      <c r="BT791" s="263"/>
      <c r="BU791" s="263"/>
      <c r="BV791" s="263"/>
      <c r="BW791" s="263"/>
      <c r="BX791" s="263"/>
      <c r="BY791" s="263"/>
      <c r="BZ791" s="263"/>
      <c r="CA791" s="263"/>
      <c r="CB791" s="263"/>
      <c r="CC791" s="263"/>
      <c r="CD791" s="263"/>
      <c r="CE791" s="263"/>
      <c r="CF791" s="263"/>
      <c r="CG791" s="263"/>
      <c r="CH791" s="263"/>
      <c r="CI791" s="263"/>
      <c r="CJ791" s="263"/>
      <c r="CK791" s="263"/>
      <c r="CL791" s="263"/>
      <c r="CM791" s="263"/>
      <c r="CN791" s="263"/>
      <c r="CO791" s="263"/>
      <c r="CP791" s="263"/>
      <c r="CQ791" s="263"/>
      <c r="CR791" s="263"/>
      <c r="CS791" s="263"/>
      <c r="CT791" s="263"/>
      <c r="CU791" s="263"/>
      <c r="CV791" s="263"/>
      <c r="CW791" s="263"/>
      <c r="CX791" s="263"/>
    </row>
    <row r="792" spans="1:102" s="24" customFormat="1" ht="18">
      <c r="A792" s="17">
        <v>25</v>
      </c>
      <c r="B792" s="7" t="s">
        <v>1432</v>
      </c>
      <c r="C792" s="9"/>
      <c r="D792" s="9"/>
      <c r="E792" s="9"/>
      <c r="F792" s="6"/>
      <c r="G792" s="6"/>
      <c r="H792" s="3"/>
      <c r="I792" s="18"/>
      <c r="J792" s="18"/>
      <c r="K792" s="213"/>
      <c r="L792" s="18"/>
      <c r="M792" s="18"/>
      <c r="N792" s="18"/>
      <c r="O792" s="18"/>
      <c r="P792" s="18"/>
      <c r="Q792" s="18"/>
      <c r="R792" s="18"/>
      <c r="S792" s="107"/>
      <c r="T792" s="107"/>
      <c r="U792" s="107"/>
      <c r="V792" s="107"/>
      <c r="W792" s="107"/>
      <c r="X792" s="258"/>
      <c r="Y792" s="258"/>
      <c r="Z792" s="258"/>
      <c r="AA792" s="258"/>
      <c r="AB792" s="258"/>
      <c r="AC792" s="258"/>
      <c r="AD792" s="258"/>
      <c r="AE792" s="258"/>
      <c r="AF792" s="258"/>
      <c r="AG792" s="258"/>
      <c r="AH792" s="258"/>
      <c r="AI792" s="258"/>
      <c r="AJ792" s="258"/>
      <c r="AK792" s="258"/>
      <c r="AL792" s="258"/>
      <c r="AM792" s="258"/>
      <c r="AN792" s="258"/>
      <c r="AO792" s="258"/>
      <c r="AP792" s="258"/>
      <c r="AQ792" s="258"/>
      <c r="AR792" s="258"/>
      <c r="AS792" s="258"/>
      <c r="AT792" s="258"/>
      <c r="AU792" s="258"/>
      <c r="AV792" s="258"/>
      <c r="AW792" s="258"/>
      <c r="AX792" s="258"/>
      <c r="AY792" s="258"/>
      <c r="AZ792" s="258"/>
      <c r="BA792" s="258"/>
      <c r="BB792" s="258"/>
      <c r="BC792" s="258"/>
      <c r="BD792" s="258"/>
      <c r="BE792" s="258"/>
      <c r="BF792" s="258"/>
      <c r="BG792" s="258"/>
      <c r="BH792" s="258"/>
      <c r="BI792" s="258"/>
      <c r="BJ792" s="258"/>
      <c r="BK792" s="258"/>
      <c r="BL792" s="258"/>
      <c r="BM792" s="258"/>
      <c r="BN792" s="258"/>
      <c r="BO792" s="258"/>
      <c r="BP792" s="258"/>
      <c r="BQ792" s="258"/>
      <c r="BR792" s="258"/>
      <c r="BS792" s="258"/>
      <c r="BT792" s="258"/>
      <c r="BU792" s="258"/>
      <c r="BV792" s="258"/>
      <c r="BW792" s="258"/>
      <c r="BX792" s="258"/>
      <c r="BY792" s="258"/>
      <c r="BZ792" s="258"/>
      <c r="CA792" s="258"/>
      <c r="CB792" s="258"/>
      <c r="CC792" s="258"/>
      <c r="CD792" s="258"/>
      <c r="CE792" s="258"/>
      <c r="CF792" s="258"/>
      <c r="CG792" s="258"/>
      <c r="CH792" s="258"/>
      <c r="CI792" s="258"/>
      <c r="CJ792" s="258"/>
      <c r="CK792" s="258"/>
      <c r="CL792" s="258"/>
      <c r="CM792" s="258"/>
      <c r="CN792" s="258"/>
      <c r="CO792" s="258"/>
      <c r="CP792" s="258"/>
      <c r="CQ792" s="258"/>
      <c r="CR792" s="258"/>
      <c r="CS792" s="258"/>
      <c r="CT792" s="258"/>
      <c r="CU792" s="258"/>
      <c r="CV792" s="258"/>
      <c r="CW792" s="258"/>
      <c r="CX792" s="258"/>
    </row>
    <row r="793" spans="1:102" ht="18">
      <c r="A793" s="13">
        <v>1</v>
      </c>
      <c r="B793" s="5" t="s">
        <v>1431</v>
      </c>
      <c r="C793" s="8"/>
      <c r="D793" s="8"/>
      <c r="F793" s="2">
        <v>67</v>
      </c>
      <c r="G793" s="2">
        <v>0</v>
      </c>
      <c r="H793" s="3">
        <f>SUM(F793:G793)</f>
        <v>67</v>
      </c>
      <c r="I793" s="10">
        <v>67</v>
      </c>
      <c r="J793" s="10"/>
      <c r="K793" s="213">
        <f>SUM(I793:J793)</f>
        <v>67</v>
      </c>
      <c r="L793" s="10">
        <v>58.03</v>
      </c>
      <c r="M793" s="10"/>
      <c r="N793" s="18">
        <f>SUM(L793:M793)</f>
        <v>58.03</v>
      </c>
      <c r="O793" s="10">
        <v>58.5</v>
      </c>
      <c r="P793" s="10"/>
      <c r="Q793" s="18">
        <f>SUM(O793:P793)</f>
        <v>58.5</v>
      </c>
      <c r="R793" s="10">
        <v>58.5</v>
      </c>
      <c r="S793" s="105">
        <v>0</v>
      </c>
      <c r="T793" s="107">
        <f>SUM(R793:S793)</f>
        <v>58.5</v>
      </c>
      <c r="U793" s="105">
        <v>69</v>
      </c>
      <c r="V793" s="105"/>
      <c r="W793" s="107">
        <f>SUM(U793:V793)</f>
        <v>69</v>
      </c>
    </row>
    <row r="794" spans="1:102" s="186" customFormat="1" ht="18">
      <c r="A794" s="187"/>
      <c r="B794" s="181" t="s">
        <v>83</v>
      </c>
      <c r="C794" s="182"/>
      <c r="D794" s="182"/>
      <c r="E794" s="182"/>
      <c r="F794" s="183">
        <f>SUM(F793)</f>
        <v>67</v>
      </c>
      <c r="G794" s="183">
        <f>SUM(G793)</f>
        <v>0</v>
      </c>
      <c r="H794" s="194">
        <f>SUM(H793)</f>
        <v>67</v>
      </c>
      <c r="I794" s="184">
        <f>SUM(I793)</f>
        <v>67</v>
      </c>
      <c r="J794" s="184"/>
      <c r="K794" s="212">
        <f>SUM(I794:J794)</f>
        <v>67</v>
      </c>
      <c r="L794" s="184">
        <f>SUM(L793)</f>
        <v>58.03</v>
      </c>
      <c r="M794" s="184"/>
      <c r="N794" s="184">
        <f>SUM(L794:M794)</f>
        <v>58.03</v>
      </c>
      <c r="O794" s="189">
        <f>SUM(O793)</f>
        <v>58.5</v>
      </c>
      <c r="P794" s="184"/>
      <c r="Q794" s="184">
        <f>SUM(O794:P794)</f>
        <v>58.5</v>
      </c>
      <c r="R794" s="184">
        <f>SUM(R793)</f>
        <v>58.5</v>
      </c>
      <c r="S794" s="184">
        <f t="shared" ref="S794:W794" si="420">SUM(S793)</f>
        <v>0</v>
      </c>
      <c r="T794" s="184">
        <f t="shared" si="420"/>
        <v>58.5</v>
      </c>
      <c r="U794" s="184">
        <f t="shared" si="420"/>
        <v>69</v>
      </c>
      <c r="V794" s="184">
        <f t="shared" si="420"/>
        <v>0</v>
      </c>
      <c r="W794" s="184">
        <f t="shared" si="420"/>
        <v>69</v>
      </c>
      <c r="X794" s="264"/>
      <c r="Y794" s="264"/>
      <c r="Z794" s="264"/>
      <c r="AA794" s="264"/>
      <c r="AB794" s="264"/>
      <c r="AC794" s="264"/>
      <c r="AD794" s="264"/>
      <c r="AE794" s="264"/>
      <c r="AF794" s="264"/>
      <c r="AG794" s="264"/>
      <c r="AH794" s="264"/>
      <c r="AI794" s="264"/>
      <c r="AJ794" s="264"/>
      <c r="AK794" s="264"/>
      <c r="AL794" s="264"/>
      <c r="AM794" s="264"/>
      <c r="AN794" s="264"/>
      <c r="AO794" s="264"/>
      <c r="AP794" s="264"/>
      <c r="AQ794" s="264"/>
      <c r="AR794" s="264"/>
      <c r="AS794" s="264"/>
      <c r="AT794" s="264"/>
      <c r="AU794" s="264"/>
      <c r="AV794" s="264"/>
      <c r="AW794" s="264"/>
      <c r="AX794" s="264"/>
      <c r="AY794" s="264"/>
      <c r="AZ794" s="264"/>
      <c r="BA794" s="264"/>
      <c r="BB794" s="264"/>
      <c r="BC794" s="264"/>
      <c r="BD794" s="264"/>
      <c r="BE794" s="264"/>
      <c r="BF794" s="264"/>
      <c r="BG794" s="264"/>
      <c r="BH794" s="264"/>
      <c r="BI794" s="264"/>
      <c r="BJ794" s="264"/>
      <c r="BK794" s="264"/>
      <c r="BL794" s="264"/>
      <c r="BM794" s="264"/>
      <c r="BN794" s="264"/>
      <c r="BO794" s="264"/>
      <c r="BP794" s="264"/>
      <c r="BQ794" s="264"/>
      <c r="BR794" s="264"/>
      <c r="BS794" s="264"/>
      <c r="BT794" s="264"/>
      <c r="BU794" s="264"/>
      <c r="BV794" s="264"/>
      <c r="BW794" s="264"/>
      <c r="BX794" s="264"/>
      <c r="BY794" s="264"/>
      <c r="BZ794" s="264"/>
      <c r="CA794" s="264"/>
      <c r="CB794" s="264"/>
      <c r="CC794" s="264"/>
      <c r="CD794" s="264"/>
      <c r="CE794" s="264"/>
      <c r="CF794" s="264"/>
      <c r="CG794" s="264"/>
      <c r="CH794" s="264"/>
      <c r="CI794" s="264"/>
      <c r="CJ794" s="264"/>
      <c r="CK794" s="264"/>
      <c r="CL794" s="264"/>
      <c r="CM794" s="264"/>
      <c r="CN794" s="264"/>
      <c r="CO794" s="264"/>
      <c r="CP794" s="264"/>
      <c r="CQ794" s="264"/>
      <c r="CR794" s="264"/>
      <c r="CS794" s="264"/>
      <c r="CT794" s="264"/>
      <c r="CU794" s="264"/>
      <c r="CV794" s="264"/>
      <c r="CW794" s="264"/>
      <c r="CX794" s="264"/>
    </row>
    <row r="795" spans="1:102" s="24" customFormat="1" ht="18">
      <c r="A795" s="17">
        <v>26</v>
      </c>
      <c r="B795" s="7" t="s">
        <v>498</v>
      </c>
      <c r="C795" s="9"/>
      <c r="D795" s="9"/>
      <c r="E795" s="9"/>
      <c r="F795" s="6"/>
      <c r="G795" s="6"/>
      <c r="H795" s="3"/>
      <c r="I795" s="18"/>
      <c r="J795" s="18"/>
      <c r="K795" s="213"/>
      <c r="L795" s="18"/>
      <c r="M795" s="18"/>
      <c r="N795" s="18"/>
      <c r="O795" s="18"/>
      <c r="P795" s="18"/>
      <c r="Q795" s="18"/>
      <c r="R795" s="18"/>
      <c r="S795" s="107"/>
      <c r="T795" s="107"/>
      <c r="U795" s="107"/>
      <c r="V795" s="107"/>
      <c r="W795" s="107"/>
      <c r="X795" s="258"/>
      <c r="Y795" s="258"/>
      <c r="Z795" s="258"/>
      <c r="AA795" s="258"/>
      <c r="AB795" s="258"/>
      <c r="AC795" s="258"/>
      <c r="AD795" s="258"/>
      <c r="AE795" s="258"/>
      <c r="AF795" s="258"/>
      <c r="AG795" s="258"/>
      <c r="AH795" s="258"/>
      <c r="AI795" s="258"/>
      <c r="AJ795" s="258"/>
      <c r="AK795" s="258"/>
      <c r="AL795" s="258"/>
      <c r="AM795" s="258"/>
      <c r="AN795" s="258"/>
      <c r="AO795" s="258"/>
      <c r="AP795" s="258"/>
      <c r="AQ795" s="258"/>
      <c r="AR795" s="258"/>
      <c r="AS795" s="258"/>
      <c r="AT795" s="258"/>
      <c r="AU795" s="258"/>
      <c r="AV795" s="258"/>
      <c r="AW795" s="258"/>
      <c r="AX795" s="258"/>
      <c r="AY795" s="258"/>
      <c r="AZ795" s="258"/>
      <c r="BA795" s="258"/>
      <c r="BB795" s="258"/>
      <c r="BC795" s="258"/>
      <c r="BD795" s="258"/>
      <c r="BE795" s="258"/>
      <c r="BF795" s="258"/>
      <c r="BG795" s="258"/>
      <c r="BH795" s="258"/>
      <c r="BI795" s="258"/>
      <c r="BJ795" s="258"/>
      <c r="BK795" s="258"/>
      <c r="BL795" s="258"/>
      <c r="BM795" s="258"/>
      <c r="BN795" s="258"/>
      <c r="BO795" s="258"/>
      <c r="BP795" s="258"/>
      <c r="BQ795" s="258"/>
      <c r="BR795" s="258"/>
      <c r="BS795" s="258"/>
      <c r="BT795" s="258"/>
      <c r="BU795" s="258"/>
      <c r="BV795" s="258"/>
      <c r="BW795" s="258"/>
      <c r="BX795" s="258"/>
      <c r="BY795" s="258"/>
      <c r="BZ795" s="258"/>
      <c r="CA795" s="258"/>
      <c r="CB795" s="258"/>
      <c r="CC795" s="258"/>
      <c r="CD795" s="258"/>
      <c r="CE795" s="258"/>
      <c r="CF795" s="258"/>
      <c r="CG795" s="258"/>
      <c r="CH795" s="258"/>
      <c r="CI795" s="258"/>
      <c r="CJ795" s="258"/>
      <c r="CK795" s="258"/>
      <c r="CL795" s="258"/>
      <c r="CM795" s="258"/>
      <c r="CN795" s="258"/>
      <c r="CO795" s="258"/>
      <c r="CP795" s="258"/>
      <c r="CQ795" s="258"/>
      <c r="CR795" s="258"/>
      <c r="CS795" s="258"/>
      <c r="CT795" s="258"/>
      <c r="CU795" s="258"/>
      <c r="CV795" s="258"/>
      <c r="CW795" s="258"/>
      <c r="CX795" s="258"/>
    </row>
    <row r="796" spans="1:102" ht="18">
      <c r="A796" s="13">
        <v>1</v>
      </c>
      <c r="B796" s="5" t="s">
        <v>682</v>
      </c>
      <c r="C796" s="8">
        <v>2</v>
      </c>
      <c r="D796" s="8"/>
      <c r="E796" s="9">
        <f>SUM(C796:D796)</f>
        <v>2</v>
      </c>
      <c r="F796" s="2">
        <v>2</v>
      </c>
      <c r="G796" s="2">
        <v>0</v>
      </c>
      <c r="H796" s="3">
        <f>SUM(F796:G796)</f>
        <v>2</v>
      </c>
      <c r="I796" s="10">
        <v>2</v>
      </c>
      <c r="J796" s="10"/>
      <c r="K796" s="213">
        <f>SUM(I796:J796)</f>
        <v>2</v>
      </c>
      <c r="L796" s="10">
        <v>2</v>
      </c>
      <c r="M796" s="10"/>
      <c r="N796" s="18">
        <f>SUM(L796:M796)</f>
        <v>2</v>
      </c>
      <c r="O796" s="10">
        <v>2</v>
      </c>
      <c r="P796" s="10"/>
      <c r="Q796" s="18">
        <f>SUM(O796:P796)</f>
        <v>2</v>
      </c>
      <c r="R796" s="10">
        <v>2</v>
      </c>
      <c r="S796" s="105">
        <v>0</v>
      </c>
      <c r="T796" s="107">
        <f>SUM(R796:S796)</f>
        <v>2</v>
      </c>
      <c r="U796" s="105">
        <v>2</v>
      </c>
      <c r="V796" s="105"/>
      <c r="W796" s="107">
        <f>SUM(U796:V796)</f>
        <v>2</v>
      </c>
    </row>
    <row r="797" spans="1:102" ht="18">
      <c r="A797" s="13">
        <v>2</v>
      </c>
      <c r="B797" s="5" t="s">
        <v>683</v>
      </c>
      <c r="C797" s="8">
        <v>49.92</v>
      </c>
      <c r="D797" s="8"/>
      <c r="E797" s="9">
        <f>SUM(C797:D797)</f>
        <v>49.92</v>
      </c>
      <c r="F797" s="2">
        <v>50.87</v>
      </c>
      <c r="G797" s="2">
        <v>0</v>
      </c>
      <c r="H797" s="3">
        <f>SUM(F797:G797)</f>
        <v>50.87</v>
      </c>
      <c r="I797" s="10">
        <v>51.13</v>
      </c>
      <c r="J797" s="10"/>
      <c r="K797" s="213">
        <f>SUM(I797:J797)</f>
        <v>51.13</v>
      </c>
      <c r="L797" s="10">
        <v>51.13</v>
      </c>
      <c r="M797" s="10"/>
      <c r="N797" s="18">
        <f>SUM(L797:M797)</f>
        <v>51.13</v>
      </c>
      <c r="O797" s="10">
        <v>58.13</v>
      </c>
      <c r="P797" s="10"/>
      <c r="Q797" s="18">
        <f>SUM(O797:P797)</f>
        <v>58.13</v>
      </c>
      <c r="R797" s="10">
        <v>58.13</v>
      </c>
      <c r="S797" s="105">
        <v>0</v>
      </c>
      <c r="T797" s="107">
        <f>SUM(R797:S797)</f>
        <v>58.13</v>
      </c>
      <c r="U797" s="105">
        <v>57.14</v>
      </c>
      <c r="V797" s="105"/>
      <c r="W797" s="107">
        <f>SUM(U797:V797)</f>
        <v>57.14</v>
      </c>
    </row>
    <row r="798" spans="1:102" s="186" customFormat="1" ht="18">
      <c r="A798" s="187"/>
      <c r="B798" s="181" t="s">
        <v>10</v>
      </c>
      <c r="C798" s="182">
        <f>SUM(C796:C797)</f>
        <v>51.92</v>
      </c>
      <c r="D798" s="188"/>
      <c r="E798" s="182">
        <f>SUM(C798:D798)</f>
        <v>51.92</v>
      </c>
      <c r="F798" s="183">
        <f>SUM(F796:F797)</f>
        <v>52.87</v>
      </c>
      <c r="G798" s="183">
        <f>SUM(G796:G797)</f>
        <v>0</v>
      </c>
      <c r="H798" s="194">
        <f>SUM(H796:H797)</f>
        <v>52.87</v>
      </c>
      <c r="I798" s="184">
        <f>SUM(I796:I797)</f>
        <v>53.13</v>
      </c>
      <c r="J798" s="184"/>
      <c r="K798" s="212">
        <f>SUM(I798:J798)</f>
        <v>53.13</v>
      </c>
      <c r="L798" s="184">
        <f>SUM(L796:L797)</f>
        <v>53.13</v>
      </c>
      <c r="M798" s="184"/>
      <c r="N798" s="184">
        <f>SUM(L798:M798)</f>
        <v>53.13</v>
      </c>
      <c r="O798" s="184">
        <f>SUM(O796:O797)</f>
        <v>60.13</v>
      </c>
      <c r="P798" s="184"/>
      <c r="Q798" s="184">
        <f>SUM(O798:P798)</f>
        <v>60.13</v>
      </c>
      <c r="R798" s="184">
        <f>SUM(R796:R797)</f>
        <v>60.13</v>
      </c>
      <c r="S798" s="184">
        <f t="shared" ref="S798:W798" si="421">SUM(S796:S797)</f>
        <v>0</v>
      </c>
      <c r="T798" s="184">
        <f t="shared" si="421"/>
        <v>60.13</v>
      </c>
      <c r="U798" s="184">
        <f t="shared" si="421"/>
        <v>59.14</v>
      </c>
      <c r="V798" s="184">
        <f t="shared" si="421"/>
        <v>0</v>
      </c>
      <c r="W798" s="184">
        <f t="shared" si="421"/>
        <v>59.14</v>
      </c>
      <c r="X798" s="264"/>
      <c r="Y798" s="264"/>
      <c r="Z798" s="264"/>
      <c r="AA798" s="264"/>
      <c r="AB798" s="264"/>
      <c r="AC798" s="264"/>
      <c r="AD798" s="264"/>
      <c r="AE798" s="264"/>
      <c r="AF798" s="264"/>
      <c r="AG798" s="264"/>
      <c r="AH798" s="264"/>
      <c r="AI798" s="264"/>
      <c r="AJ798" s="264"/>
      <c r="AK798" s="264"/>
      <c r="AL798" s="264"/>
      <c r="AM798" s="264"/>
      <c r="AN798" s="264"/>
      <c r="AO798" s="264"/>
      <c r="AP798" s="264"/>
      <c r="AQ798" s="264"/>
      <c r="AR798" s="264"/>
      <c r="AS798" s="264"/>
      <c r="AT798" s="264"/>
      <c r="AU798" s="264"/>
      <c r="AV798" s="264"/>
      <c r="AW798" s="264"/>
      <c r="AX798" s="264"/>
      <c r="AY798" s="264"/>
      <c r="AZ798" s="264"/>
      <c r="BA798" s="264"/>
      <c r="BB798" s="264"/>
      <c r="BC798" s="264"/>
      <c r="BD798" s="264"/>
      <c r="BE798" s="264"/>
      <c r="BF798" s="264"/>
      <c r="BG798" s="264"/>
      <c r="BH798" s="264"/>
      <c r="BI798" s="264"/>
      <c r="BJ798" s="264"/>
      <c r="BK798" s="264"/>
      <c r="BL798" s="264"/>
      <c r="BM798" s="264"/>
      <c r="BN798" s="264"/>
      <c r="BO798" s="264"/>
      <c r="BP798" s="264"/>
      <c r="BQ798" s="264"/>
      <c r="BR798" s="264"/>
      <c r="BS798" s="264"/>
      <c r="BT798" s="264"/>
      <c r="BU798" s="264"/>
      <c r="BV798" s="264"/>
      <c r="BW798" s="264"/>
      <c r="BX798" s="264"/>
      <c r="BY798" s="264"/>
      <c r="BZ798" s="264"/>
      <c r="CA798" s="264"/>
      <c r="CB798" s="264"/>
      <c r="CC798" s="264"/>
      <c r="CD798" s="264"/>
      <c r="CE798" s="264"/>
      <c r="CF798" s="264"/>
      <c r="CG798" s="264"/>
      <c r="CH798" s="264"/>
      <c r="CI798" s="264"/>
      <c r="CJ798" s="264"/>
      <c r="CK798" s="264"/>
      <c r="CL798" s="264"/>
      <c r="CM798" s="264"/>
      <c r="CN798" s="264"/>
      <c r="CO798" s="264"/>
      <c r="CP798" s="264"/>
      <c r="CQ798" s="264"/>
      <c r="CR798" s="264"/>
      <c r="CS798" s="264"/>
      <c r="CT798" s="264"/>
      <c r="CU798" s="264"/>
      <c r="CV798" s="264"/>
      <c r="CW798" s="264"/>
      <c r="CX798" s="264"/>
    </row>
    <row r="799" spans="1:102" s="24" customFormat="1" ht="18">
      <c r="A799" s="17">
        <v>27</v>
      </c>
      <c r="B799" s="7" t="s">
        <v>684</v>
      </c>
      <c r="C799" s="9"/>
      <c r="D799" s="9"/>
      <c r="E799" s="9"/>
      <c r="F799" s="6"/>
      <c r="G799" s="6"/>
      <c r="H799" s="3"/>
      <c r="I799" s="18"/>
      <c r="J799" s="18"/>
      <c r="K799" s="213"/>
      <c r="L799" s="18"/>
      <c r="M799" s="18"/>
      <c r="N799" s="18"/>
      <c r="O799" s="18"/>
      <c r="P799" s="18"/>
      <c r="Q799" s="18"/>
      <c r="R799" s="18"/>
      <c r="S799" s="107"/>
      <c r="T799" s="107"/>
      <c r="U799" s="107"/>
      <c r="V799" s="107"/>
      <c r="W799" s="107"/>
      <c r="X799" s="258"/>
      <c r="Y799" s="258"/>
      <c r="Z799" s="258"/>
      <c r="AA799" s="258"/>
      <c r="AB799" s="258"/>
      <c r="AC799" s="258"/>
      <c r="AD799" s="258"/>
      <c r="AE799" s="258"/>
      <c r="AF799" s="258"/>
      <c r="AG799" s="258"/>
      <c r="AH799" s="258"/>
      <c r="AI799" s="258"/>
      <c r="AJ799" s="258"/>
      <c r="AK799" s="258"/>
      <c r="AL799" s="258"/>
      <c r="AM799" s="258"/>
      <c r="AN799" s="258"/>
      <c r="AO799" s="258"/>
      <c r="AP799" s="258"/>
      <c r="AQ799" s="258"/>
      <c r="AR799" s="258"/>
      <c r="AS799" s="258"/>
      <c r="AT799" s="258"/>
      <c r="AU799" s="258"/>
      <c r="AV799" s="258"/>
      <c r="AW799" s="258"/>
      <c r="AX799" s="258"/>
      <c r="AY799" s="258"/>
      <c r="AZ799" s="258"/>
      <c r="BA799" s="258"/>
      <c r="BB799" s="258"/>
      <c r="BC799" s="258"/>
      <c r="BD799" s="258"/>
      <c r="BE799" s="258"/>
      <c r="BF799" s="258"/>
      <c r="BG799" s="258"/>
      <c r="BH799" s="258"/>
      <c r="BI799" s="258"/>
      <c r="BJ799" s="258"/>
      <c r="BK799" s="258"/>
      <c r="BL799" s="258"/>
      <c r="BM799" s="258"/>
      <c r="BN799" s="258"/>
      <c r="BO799" s="258"/>
      <c r="BP799" s="258"/>
      <c r="BQ799" s="258"/>
      <c r="BR799" s="258"/>
      <c r="BS799" s="258"/>
      <c r="BT799" s="258"/>
      <c r="BU799" s="258"/>
      <c r="BV799" s="258"/>
      <c r="BW799" s="258"/>
      <c r="BX799" s="258"/>
      <c r="BY799" s="258"/>
      <c r="BZ799" s="258"/>
      <c r="CA799" s="258"/>
      <c r="CB799" s="258"/>
      <c r="CC799" s="258"/>
      <c r="CD799" s="258"/>
      <c r="CE799" s="258"/>
      <c r="CF799" s="258"/>
      <c r="CG799" s="258"/>
      <c r="CH799" s="258"/>
      <c r="CI799" s="258"/>
      <c r="CJ799" s="258"/>
      <c r="CK799" s="258"/>
      <c r="CL799" s="258"/>
      <c r="CM799" s="258"/>
      <c r="CN799" s="258"/>
      <c r="CO799" s="258"/>
      <c r="CP799" s="258"/>
      <c r="CQ799" s="258"/>
      <c r="CR799" s="258"/>
      <c r="CS799" s="258"/>
      <c r="CT799" s="258"/>
      <c r="CU799" s="258"/>
      <c r="CV799" s="258"/>
      <c r="CW799" s="258"/>
      <c r="CX799" s="258"/>
    </row>
    <row r="800" spans="1:102" ht="18">
      <c r="A800" s="17">
        <v>1</v>
      </c>
      <c r="B800" s="5" t="s">
        <v>685</v>
      </c>
      <c r="C800" s="8">
        <v>133.29</v>
      </c>
      <c r="D800" s="8"/>
      <c r="E800" s="9">
        <f>SUM(C800:D800)</f>
        <v>133.29</v>
      </c>
      <c r="F800" s="2">
        <v>144.29</v>
      </c>
      <c r="G800" s="2">
        <v>0</v>
      </c>
      <c r="H800" s="3">
        <f>SUM(F800:G800)</f>
        <v>144.29</v>
      </c>
      <c r="I800" s="10">
        <v>1081.51</v>
      </c>
      <c r="J800" s="10"/>
      <c r="K800" s="213">
        <f>SUM(I800:J800)</f>
        <v>1081.51</v>
      </c>
      <c r="L800" s="10">
        <v>1257.0999999999999</v>
      </c>
      <c r="M800" s="10"/>
      <c r="N800" s="18">
        <f>SUM(L800:M800)</f>
        <v>1257.0999999999999</v>
      </c>
      <c r="O800" s="10">
        <v>447.51</v>
      </c>
      <c r="P800" s="10"/>
      <c r="Q800" s="18">
        <f>SUM(O800:P800)</f>
        <v>447.51</v>
      </c>
      <c r="R800" s="10">
        <v>768.26</v>
      </c>
      <c r="S800" s="105"/>
      <c r="T800" s="107">
        <f>SUM(R800:S800)</f>
        <v>768.26</v>
      </c>
      <c r="U800" s="105">
        <v>501.02</v>
      </c>
      <c r="V800" s="105"/>
      <c r="W800" s="107">
        <f>SUM(U800:V800)</f>
        <v>501.02</v>
      </c>
    </row>
    <row r="801" spans="1:102" s="191" customFormat="1" ht="18">
      <c r="A801" s="180"/>
      <c r="B801" s="181" t="s">
        <v>84</v>
      </c>
      <c r="C801" s="182">
        <f>SUM(C800)</f>
        <v>133.29</v>
      </c>
      <c r="D801" s="188"/>
      <c r="E801" s="182">
        <f>SUM(C801:D801)</f>
        <v>133.29</v>
      </c>
      <c r="F801" s="183">
        <f>SUM(F800)</f>
        <v>144.29</v>
      </c>
      <c r="G801" s="183">
        <f>SUM(G800)</f>
        <v>0</v>
      </c>
      <c r="H801" s="194">
        <f>SUM(H800)</f>
        <v>144.29</v>
      </c>
      <c r="I801" s="184">
        <f>SUM(I800)</f>
        <v>1081.51</v>
      </c>
      <c r="J801" s="189"/>
      <c r="K801" s="212">
        <f>SUM(I801:J801)</f>
        <v>1081.51</v>
      </c>
      <c r="L801" s="189">
        <f>SUM(L800)</f>
        <v>1257.0999999999999</v>
      </c>
      <c r="M801" s="189"/>
      <c r="N801" s="184">
        <f>SUM(L801:M801)</f>
        <v>1257.0999999999999</v>
      </c>
      <c r="O801" s="189">
        <f>SUM(O800)</f>
        <v>447.51</v>
      </c>
      <c r="P801" s="189"/>
      <c r="Q801" s="184">
        <f>SUM(O801:P801)</f>
        <v>447.51</v>
      </c>
      <c r="R801" s="184">
        <f>SUM(R800)</f>
        <v>768.26</v>
      </c>
      <c r="S801" s="184">
        <f t="shared" ref="S801:W801" si="422">SUM(S800)</f>
        <v>0</v>
      </c>
      <c r="T801" s="184">
        <f t="shared" si="422"/>
        <v>768.26</v>
      </c>
      <c r="U801" s="184">
        <f t="shared" si="422"/>
        <v>501.02</v>
      </c>
      <c r="V801" s="184">
        <f t="shared" si="422"/>
        <v>0</v>
      </c>
      <c r="W801" s="184">
        <f t="shared" si="422"/>
        <v>501.02</v>
      </c>
      <c r="X801" s="263"/>
      <c r="Y801" s="263"/>
      <c r="Z801" s="263"/>
      <c r="AA801" s="263"/>
      <c r="AB801" s="263"/>
      <c r="AC801" s="263"/>
      <c r="AD801" s="263"/>
      <c r="AE801" s="263"/>
      <c r="AF801" s="263"/>
      <c r="AG801" s="263"/>
      <c r="AH801" s="263"/>
      <c r="AI801" s="263"/>
      <c r="AJ801" s="263"/>
      <c r="AK801" s="263"/>
      <c r="AL801" s="263"/>
      <c r="AM801" s="263"/>
      <c r="AN801" s="263"/>
      <c r="AO801" s="263"/>
      <c r="AP801" s="263"/>
      <c r="AQ801" s="263"/>
      <c r="AR801" s="263"/>
      <c r="AS801" s="263"/>
      <c r="AT801" s="263"/>
      <c r="AU801" s="263"/>
      <c r="AV801" s="263"/>
      <c r="AW801" s="263"/>
      <c r="AX801" s="263"/>
      <c r="AY801" s="263"/>
      <c r="AZ801" s="263"/>
      <c r="BA801" s="263"/>
      <c r="BB801" s="263"/>
      <c r="BC801" s="263"/>
      <c r="BD801" s="263"/>
      <c r="BE801" s="263"/>
      <c r="BF801" s="263"/>
      <c r="BG801" s="263"/>
      <c r="BH801" s="263"/>
      <c r="BI801" s="263"/>
      <c r="BJ801" s="263"/>
      <c r="BK801" s="263"/>
      <c r="BL801" s="263"/>
      <c r="BM801" s="263"/>
      <c r="BN801" s="263"/>
      <c r="BO801" s="263"/>
      <c r="BP801" s="263"/>
      <c r="BQ801" s="263"/>
      <c r="BR801" s="263"/>
      <c r="BS801" s="263"/>
      <c r="BT801" s="263"/>
      <c r="BU801" s="263"/>
      <c r="BV801" s="263"/>
      <c r="BW801" s="263"/>
      <c r="BX801" s="263"/>
      <c r="BY801" s="263"/>
      <c r="BZ801" s="263"/>
      <c r="CA801" s="263"/>
      <c r="CB801" s="263"/>
      <c r="CC801" s="263"/>
      <c r="CD801" s="263"/>
      <c r="CE801" s="263"/>
      <c r="CF801" s="263"/>
      <c r="CG801" s="263"/>
      <c r="CH801" s="263"/>
      <c r="CI801" s="263"/>
      <c r="CJ801" s="263"/>
      <c r="CK801" s="263"/>
      <c r="CL801" s="263"/>
      <c r="CM801" s="263"/>
      <c r="CN801" s="263"/>
      <c r="CO801" s="263"/>
      <c r="CP801" s="263"/>
      <c r="CQ801" s="263"/>
      <c r="CR801" s="263"/>
      <c r="CS801" s="263"/>
      <c r="CT801" s="263"/>
      <c r="CU801" s="263"/>
      <c r="CV801" s="263"/>
      <c r="CW801" s="263"/>
      <c r="CX801" s="263"/>
    </row>
    <row r="802" spans="1:102" ht="18">
      <c r="A802" s="13"/>
      <c r="B802" s="7" t="s">
        <v>2110</v>
      </c>
      <c r="C802" s="9"/>
      <c r="D802" s="8"/>
      <c r="E802" s="9"/>
      <c r="F802" s="6"/>
      <c r="G802" s="6"/>
      <c r="H802" s="3"/>
      <c r="I802" s="18"/>
      <c r="J802" s="10"/>
      <c r="L802" s="10"/>
      <c r="M802" s="10"/>
      <c r="O802" s="10"/>
      <c r="P802" s="10"/>
      <c r="Q802" s="18"/>
      <c r="R802" s="18"/>
      <c r="S802" s="18"/>
      <c r="T802" s="18"/>
      <c r="U802" s="18"/>
      <c r="V802" s="18"/>
      <c r="W802" s="18"/>
    </row>
    <row r="803" spans="1:102" ht="18">
      <c r="A803" s="13"/>
      <c r="B803" s="5" t="s">
        <v>2481</v>
      </c>
      <c r="C803" s="9"/>
      <c r="D803" s="8"/>
      <c r="E803" s="9"/>
      <c r="F803" s="6"/>
      <c r="G803" s="6"/>
      <c r="H803" s="3"/>
      <c r="I803" s="18"/>
      <c r="J803" s="10"/>
      <c r="L803" s="10"/>
      <c r="M803" s="10"/>
      <c r="O803" s="10"/>
      <c r="P803" s="10"/>
      <c r="Q803" s="18"/>
      <c r="R803" s="18"/>
      <c r="S803" s="18"/>
      <c r="T803" s="18"/>
      <c r="U803" s="10">
        <v>0.03</v>
      </c>
      <c r="V803" s="18"/>
      <c r="W803" s="18">
        <f>SUM(U803:V803)</f>
        <v>0.03</v>
      </c>
    </row>
    <row r="804" spans="1:102" s="191" customFormat="1" ht="18">
      <c r="A804" s="180"/>
      <c r="B804" s="181" t="s">
        <v>2482</v>
      </c>
      <c r="C804" s="182"/>
      <c r="D804" s="188"/>
      <c r="E804" s="182"/>
      <c r="F804" s="183"/>
      <c r="G804" s="183"/>
      <c r="H804" s="194"/>
      <c r="I804" s="184"/>
      <c r="J804" s="189"/>
      <c r="K804" s="212"/>
      <c r="L804" s="189"/>
      <c r="M804" s="189"/>
      <c r="N804" s="184"/>
      <c r="O804" s="189"/>
      <c r="P804" s="189"/>
      <c r="Q804" s="184"/>
      <c r="R804" s="184"/>
      <c r="S804" s="184"/>
      <c r="T804" s="184"/>
      <c r="U804" s="184">
        <f>SUM(U803)</f>
        <v>0.03</v>
      </c>
      <c r="V804" s="184"/>
      <c r="W804" s="184">
        <f>SUM(U804:V804)</f>
        <v>0.03</v>
      </c>
      <c r="X804" s="263"/>
      <c r="Y804" s="263"/>
      <c r="Z804" s="263"/>
      <c r="AA804" s="263"/>
      <c r="AB804" s="263"/>
      <c r="AC804" s="263"/>
      <c r="AD804" s="263"/>
      <c r="AE804" s="263"/>
      <c r="AF804" s="263"/>
      <c r="AG804" s="263"/>
      <c r="AH804" s="263"/>
      <c r="AI804" s="263"/>
      <c r="AJ804" s="263"/>
      <c r="AK804" s="263"/>
      <c r="AL804" s="263"/>
      <c r="AM804" s="263"/>
      <c r="AN804" s="263"/>
      <c r="AO804" s="263"/>
      <c r="AP804" s="263"/>
      <c r="AQ804" s="263"/>
      <c r="AR804" s="263"/>
      <c r="AS804" s="263"/>
      <c r="AT804" s="263"/>
      <c r="AU804" s="263"/>
      <c r="AV804" s="263"/>
      <c r="AW804" s="263"/>
      <c r="AX804" s="263"/>
      <c r="AY804" s="263"/>
      <c r="AZ804" s="263"/>
      <c r="BA804" s="263"/>
      <c r="BB804" s="263"/>
      <c r="BC804" s="263"/>
      <c r="BD804" s="263"/>
      <c r="BE804" s="263"/>
      <c r="BF804" s="263"/>
      <c r="BG804" s="263"/>
      <c r="BH804" s="263"/>
      <c r="BI804" s="263"/>
      <c r="BJ804" s="263"/>
      <c r="BK804" s="263"/>
      <c r="BL804" s="263"/>
      <c r="BM804" s="263"/>
      <c r="BN804" s="263"/>
      <c r="BO804" s="263"/>
      <c r="BP804" s="263"/>
      <c r="BQ804" s="263"/>
      <c r="BR804" s="263"/>
      <c r="BS804" s="263"/>
      <c r="BT804" s="263"/>
      <c r="BU804" s="263"/>
      <c r="BV804" s="263"/>
      <c r="BW804" s="263"/>
      <c r="BX804" s="263"/>
      <c r="BY804" s="263"/>
      <c r="BZ804" s="263"/>
      <c r="CA804" s="263"/>
      <c r="CB804" s="263"/>
      <c r="CC804" s="263"/>
      <c r="CD804" s="263"/>
      <c r="CE804" s="263"/>
      <c r="CF804" s="263"/>
      <c r="CG804" s="263"/>
      <c r="CH804" s="263"/>
      <c r="CI804" s="263"/>
      <c r="CJ804" s="263"/>
      <c r="CK804" s="263"/>
      <c r="CL804" s="263"/>
      <c r="CM804" s="263"/>
      <c r="CN804" s="263"/>
      <c r="CO804" s="263"/>
      <c r="CP804" s="263"/>
      <c r="CQ804" s="263"/>
      <c r="CR804" s="263"/>
      <c r="CS804" s="263"/>
      <c r="CT804" s="263"/>
      <c r="CU804" s="263"/>
      <c r="CV804" s="263"/>
      <c r="CW804" s="263"/>
      <c r="CX804" s="263"/>
    </row>
    <row r="805" spans="1:102" s="24" customFormat="1" ht="18">
      <c r="A805" s="17">
        <v>28</v>
      </c>
      <c r="B805" s="7" t="s">
        <v>686</v>
      </c>
      <c r="C805" s="9"/>
      <c r="D805" s="9"/>
      <c r="E805" s="9"/>
      <c r="F805" s="6"/>
      <c r="G805" s="6"/>
      <c r="H805" s="3"/>
      <c r="I805" s="18"/>
      <c r="J805" s="18"/>
      <c r="K805" s="213"/>
      <c r="L805" s="18"/>
      <c r="M805" s="18"/>
      <c r="N805" s="18"/>
      <c r="O805" s="18"/>
      <c r="P805" s="18"/>
      <c r="Q805" s="18"/>
      <c r="R805" s="18"/>
      <c r="S805" s="107"/>
      <c r="T805" s="107"/>
      <c r="U805" s="107"/>
      <c r="V805" s="107"/>
      <c r="W805" s="107"/>
      <c r="X805" s="258"/>
      <c r="Y805" s="258"/>
      <c r="Z805" s="258"/>
      <c r="AA805" s="258"/>
      <c r="AB805" s="258"/>
      <c r="AC805" s="258"/>
      <c r="AD805" s="258"/>
      <c r="AE805" s="258"/>
      <c r="AF805" s="258"/>
      <c r="AG805" s="258"/>
      <c r="AH805" s="258"/>
      <c r="AI805" s="258"/>
      <c r="AJ805" s="258"/>
      <c r="AK805" s="258"/>
      <c r="AL805" s="258"/>
      <c r="AM805" s="258"/>
      <c r="AN805" s="258"/>
      <c r="AO805" s="258"/>
      <c r="AP805" s="258"/>
      <c r="AQ805" s="258"/>
      <c r="AR805" s="258"/>
      <c r="AS805" s="258"/>
      <c r="AT805" s="258"/>
      <c r="AU805" s="258"/>
      <c r="AV805" s="258"/>
      <c r="AW805" s="258"/>
      <c r="AX805" s="258"/>
      <c r="AY805" s="258"/>
      <c r="AZ805" s="258"/>
      <c r="BA805" s="258"/>
      <c r="BB805" s="258"/>
      <c r="BC805" s="258"/>
      <c r="BD805" s="258"/>
      <c r="BE805" s="258"/>
      <c r="BF805" s="258"/>
      <c r="BG805" s="258"/>
      <c r="BH805" s="258"/>
      <c r="BI805" s="258"/>
      <c r="BJ805" s="258"/>
      <c r="BK805" s="258"/>
      <c r="BL805" s="258"/>
      <c r="BM805" s="258"/>
      <c r="BN805" s="258"/>
      <c r="BO805" s="258"/>
      <c r="BP805" s="258"/>
      <c r="BQ805" s="258"/>
      <c r="BR805" s="258"/>
      <c r="BS805" s="258"/>
      <c r="BT805" s="258"/>
      <c r="BU805" s="258"/>
      <c r="BV805" s="258"/>
      <c r="BW805" s="258"/>
      <c r="BX805" s="258"/>
      <c r="BY805" s="258"/>
      <c r="BZ805" s="258"/>
      <c r="CA805" s="258"/>
      <c r="CB805" s="258"/>
      <c r="CC805" s="258"/>
      <c r="CD805" s="258"/>
      <c r="CE805" s="258"/>
      <c r="CF805" s="258"/>
      <c r="CG805" s="258"/>
      <c r="CH805" s="258"/>
      <c r="CI805" s="258"/>
      <c r="CJ805" s="258"/>
      <c r="CK805" s="258"/>
      <c r="CL805" s="258"/>
      <c r="CM805" s="258"/>
      <c r="CN805" s="258"/>
      <c r="CO805" s="258"/>
      <c r="CP805" s="258"/>
      <c r="CQ805" s="258"/>
      <c r="CR805" s="258"/>
      <c r="CS805" s="258"/>
      <c r="CT805" s="258"/>
      <c r="CU805" s="258"/>
      <c r="CV805" s="258"/>
      <c r="CW805" s="258"/>
      <c r="CX805" s="258"/>
    </row>
    <row r="806" spans="1:102" ht="18">
      <c r="A806" s="17">
        <v>1</v>
      </c>
      <c r="B806" s="5" t="s">
        <v>1930</v>
      </c>
      <c r="C806" s="8"/>
      <c r="D806" s="8"/>
      <c r="F806" s="2">
        <v>35</v>
      </c>
      <c r="G806" s="2">
        <v>0</v>
      </c>
      <c r="H806" s="3">
        <f>SUM(F806:G806)</f>
        <v>35</v>
      </c>
      <c r="I806" s="10">
        <v>82</v>
      </c>
      <c r="J806" s="10"/>
      <c r="K806" s="213">
        <f>SUM(I806:J806)</f>
        <v>82</v>
      </c>
      <c r="L806" s="10">
        <v>82</v>
      </c>
      <c r="M806" s="10"/>
      <c r="N806" s="18">
        <f>SUM(L806:M806)</f>
        <v>82</v>
      </c>
      <c r="O806" s="10">
        <v>157</v>
      </c>
      <c r="P806" s="10"/>
      <c r="Q806" s="18">
        <f>SUM(O806:P806)</f>
        <v>157</v>
      </c>
      <c r="R806" s="10">
        <v>157</v>
      </c>
      <c r="S806" s="105"/>
      <c r="T806" s="107">
        <f>SUM(R806:S806)</f>
        <v>157</v>
      </c>
      <c r="U806" s="105">
        <v>112</v>
      </c>
      <c r="V806" s="105"/>
      <c r="W806" s="107">
        <f>SUM(U806:V806)</f>
        <v>112</v>
      </c>
    </row>
    <row r="807" spans="1:102" s="191" customFormat="1" ht="18">
      <c r="A807" s="180"/>
      <c r="B807" s="181" t="s">
        <v>85</v>
      </c>
      <c r="C807" s="182"/>
      <c r="D807" s="182"/>
      <c r="E807" s="182"/>
      <c r="F807" s="183">
        <f>SUM(F806)</f>
        <v>35</v>
      </c>
      <c r="G807" s="183">
        <f>SUM(G806)</f>
        <v>0</v>
      </c>
      <c r="H807" s="194">
        <f>SUM(H806)</f>
        <v>35</v>
      </c>
      <c r="I807" s="184">
        <f>SUM(I806)</f>
        <v>82</v>
      </c>
      <c r="J807" s="189"/>
      <c r="K807" s="212">
        <f>SUM(I807:J807)</f>
        <v>82</v>
      </c>
      <c r="L807" s="189">
        <f>SUM(L806)</f>
        <v>82</v>
      </c>
      <c r="M807" s="189"/>
      <c r="N807" s="184">
        <f>SUM(L807:M807)</f>
        <v>82</v>
      </c>
      <c r="O807" s="189">
        <f>SUM(O806)</f>
        <v>157</v>
      </c>
      <c r="P807" s="189"/>
      <c r="Q807" s="184">
        <f>SUM(O807:P807)</f>
        <v>157</v>
      </c>
      <c r="R807" s="184">
        <f>SUM(R806)</f>
        <v>157</v>
      </c>
      <c r="S807" s="184">
        <f t="shared" ref="S807:W807" si="423">SUM(S806)</f>
        <v>0</v>
      </c>
      <c r="T807" s="184">
        <f t="shared" si="423"/>
        <v>157</v>
      </c>
      <c r="U807" s="184">
        <f t="shared" si="423"/>
        <v>112</v>
      </c>
      <c r="V807" s="184">
        <f t="shared" si="423"/>
        <v>0</v>
      </c>
      <c r="W807" s="184">
        <f t="shared" si="423"/>
        <v>112</v>
      </c>
      <c r="X807" s="263"/>
      <c r="Y807" s="263"/>
      <c r="Z807" s="263"/>
      <c r="AA807" s="263"/>
      <c r="AB807" s="263"/>
      <c r="AC807" s="263"/>
      <c r="AD807" s="263"/>
      <c r="AE807" s="263"/>
      <c r="AF807" s="263"/>
      <c r="AG807" s="263"/>
      <c r="AH807" s="263"/>
      <c r="AI807" s="263"/>
      <c r="AJ807" s="263"/>
      <c r="AK807" s="263"/>
      <c r="AL807" s="263"/>
      <c r="AM807" s="263"/>
      <c r="AN807" s="263"/>
      <c r="AO807" s="263"/>
      <c r="AP807" s="263"/>
      <c r="AQ807" s="263"/>
      <c r="AR807" s="263"/>
      <c r="AS807" s="263"/>
      <c r="AT807" s="263"/>
      <c r="AU807" s="263"/>
      <c r="AV807" s="263"/>
      <c r="AW807" s="263"/>
      <c r="AX807" s="263"/>
      <c r="AY807" s="263"/>
      <c r="AZ807" s="263"/>
      <c r="BA807" s="263"/>
      <c r="BB807" s="263"/>
      <c r="BC807" s="263"/>
      <c r="BD807" s="263"/>
      <c r="BE807" s="263"/>
      <c r="BF807" s="263"/>
      <c r="BG807" s="263"/>
      <c r="BH807" s="263"/>
      <c r="BI807" s="263"/>
      <c r="BJ807" s="263"/>
      <c r="BK807" s="263"/>
      <c r="BL807" s="263"/>
      <c r="BM807" s="263"/>
      <c r="BN807" s="263"/>
      <c r="BO807" s="263"/>
      <c r="BP807" s="263"/>
      <c r="BQ807" s="263"/>
      <c r="BR807" s="263"/>
      <c r="BS807" s="263"/>
      <c r="BT807" s="263"/>
      <c r="BU807" s="263"/>
      <c r="BV807" s="263"/>
      <c r="BW807" s="263"/>
      <c r="BX807" s="263"/>
      <c r="BY807" s="263"/>
      <c r="BZ807" s="263"/>
      <c r="CA807" s="263"/>
      <c r="CB807" s="263"/>
      <c r="CC807" s="263"/>
      <c r="CD807" s="263"/>
      <c r="CE807" s="263"/>
      <c r="CF807" s="263"/>
      <c r="CG807" s="263"/>
      <c r="CH807" s="263"/>
      <c r="CI807" s="263"/>
      <c r="CJ807" s="263"/>
      <c r="CK807" s="263"/>
      <c r="CL807" s="263"/>
      <c r="CM807" s="263"/>
      <c r="CN807" s="263"/>
      <c r="CO807" s="263"/>
      <c r="CP807" s="263"/>
      <c r="CQ807" s="263"/>
      <c r="CR807" s="263"/>
      <c r="CS807" s="263"/>
      <c r="CT807" s="263"/>
      <c r="CU807" s="263"/>
      <c r="CV807" s="263"/>
      <c r="CW807" s="263"/>
      <c r="CX807" s="263"/>
    </row>
    <row r="808" spans="1:102" s="24" customFormat="1" ht="18">
      <c r="A808" s="17">
        <v>29</v>
      </c>
      <c r="B808" s="7" t="s">
        <v>687</v>
      </c>
      <c r="C808" s="9"/>
      <c r="D808" s="9"/>
      <c r="E808" s="9"/>
      <c r="F808" s="6"/>
      <c r="G808" s="6"/>
      <c r="H808" s="3"/>
      <c r="I808" s="18"/>
      <c r="J808" s="18"/>
      <c r="K808" s="213"/>
      <c r="L808" s="18"/>
      <c r="M808" s="18"/>
      <c r="N808" s="18"/>
      <c r="O808" s="18"/>
      <c r="P808" s="18"/>
      <c r="Q808" s="18"/>
      <c r="R808" s="18"/>
      <c r="S808" s="107"/>
      <c r="T808" s="107"/>
      <c r="U808" s="107"/>
      <c r="V808" s="107"/>
      <c r="W808" s="107"/>
      <c r="X808" s="258"/>
      <c r="Y808" s="258"/>
      <c r="Z808" s="258"/>
      <c r="AA808" s="258"/>
      <c r="AB808" s="258"/>
      <c r="AC808" s="258"/>
      <c r="AD808" s="258"/>
      <c r="AE808" s="258"/>
      <c r="AF808" s="258"/>
      <c r="AG808" s="258"/>
      <c r="AH808" s="258"/>
      <c r="AI808" s="258"/>
      <c r="AJ808" s="258"/>
      <c r="AK808" s="258"/>
      <c r="AL808" s="258"/>
      <c r="AM808" s="258"/>
      <c r="AN808" s="258"/>
      <c r="AO808" s="258"/>
      <c r="AP808" s="258"/>
      <c r="AQ808" s="258"/>
      <c r="AR808" s="258"/>
      <c r="AS808" s="258"/>
      <c r="AT808" s="258"/>
      <c r="AU808" s="258"/>
      <c r="AV808" s="258"/>
      <c r="AW808" s="258"/>
      <c r="AX808" s="258"/>
      <c r="AY808" s="258"/>
      <c r="AZ808" s="258"/>
      <c r="BA808" s="258"/>
      <c r="BB808" s="258"/>
      <c r="BC808" s="258"/>
      <c r="BD808" s="258"/>
      <c r="BE808" s="258"/>
      <c r="BF808" s="258"/>
      <c r="BG808" s="258"/>
      <c r="BH808" s="258"/>
      <c r="BI808" s="258"/>
      <c r="BJ808" s="258"/>
      <c r="BK808" s="258"/>
      <c r="BL808" s="258"/>
      <c r="BM808" s="258"/>
      <c r="BN808" s="258"/>
      <c r="BO808" s="258"/>
      <c r="BP808" s="258"/>
      <c r="BQ808" s="258"/>
      <c r="BR808" s="258"/>
      <c r="BS808" s="258"/>
      <c r="BT808" s="258"/>
      <c r="BU808" s="258"/>
      <c r="BV808" s="258"/>
      <c r="BW808" s="258"/>
      <c r="BX808" s="258"/>
      <c r="BY808" s="258"/>
      <c r="BZ808" s="258"/>
      <c r="CA808" s="258"/>
      <c r="CB808" s="258"/>
      <c r="CC808" s="258"/>
      <c r="CD808" s="258"/>
      <c r="CE808" s="258"/>
      <c r="CF808" s="258"/>
      <c r="CG808" s="258"/>
      <c r="CH808" s="258"/>
      <c r="CI808" s="258"/>
      <c r="CJ808" s="258"/>
      <c r="CK808" s="258"/>
      <c r="CL808" s="258"/>
      <c r="CM808" s="258"/>
      <c r="CN808" s="258"/>
      <c r="CO808" s="258"/>
      <c r="CP808" s="258"/>
      <c r="CQ808" s="258"/>
      <c r="CR808" s="258"/>
      <c r="CS808" s="258"/>
      <c r="CT808" s="258"/>
      <c r="CU808" s="258"/>
      <c r="CV808" s="258"/>
      <c r="CW808" s="258"/>
      <c r="CX808" s="258"/>
    </row>
    <row r="809" spans="1:102" ht="18">
      <c r="A809" s="13">
        <v>1</v>
      </c>
      <c r="B809" s="5" t="s">
        <v>688</v>
      </c>
      <c r="C809" s="8"/>
      <c r="D809" s="8"/>
      <c r="F809" s="2">
        <v>8.0299999999999994</v>
      </c>
      <c r="G809" s="2">
        <v>0</v>
      </c>
      <c r="H809" s="3">
        <f>SUM(F809:G809)</f>
        <v>8.0299999999999994</v>
      </c>
      <c r="I809" s="10">
        <v>9.5299999999999994</v>
      </c>
      <c r="J809" s="10"/>
      <c r="K809" s="213">
        <f t="shared" ref="K809:K827" si="424">SUM(I809:J809)</f>
        <v>9.5299999999999994</v>
      </c>
      <c r="L809" s="10">
        <v>9.49</v>
      </c>
      <c r="M809" s="10"/>
      <c r="N809" s="18">
        <f t="shared" ref="N809:N827" si="425">SUM(L809:M809)</f>
        <v>9.49</v>
      </c>
      <c r="O809" s="10">
        <v>10.33</v>
      </c>
      <c r="P809" s="10"/>
      <c r="Q809" s="18">
        <f t="shared" ref="Q809:Q827" si="426">SUM(O809:P809)</f>
        <v>10.33</v>
      </c>
      <c r="R809" s="10">
        <v>10.33</v>
      </c>
      <c r="S809" s="105"/>
      <c r="T809" s="107">
        <f t="shared" ref="T809:T826" si="427">SUM(R809:S809)</f>
        <v>10.33</v>
      </c>
      <c r="U809" s="105">
        <v>12.01</v>
      </c>
      <c r="V809" s="105"/>
      <c r="W809" s="107">
        <f t="shared" ref="W809:W826" si="428">SUM(U809:V809)</f>
        <v>12.01</v>
      </c>
    </row>
    <row r="810" spans="1:102" ht="18">
      <c r="A810" s="13">
        <v>2</v>
      </c>
      <c r="B810" s="5" t="s">
        <v>689</v>
      </c>
      <c r="C810" s="8"/>
      <c r="D810" s="8"/>
      <c r="F810" s="2">
        <v>60.2</v>
      </c>
      <c r="G810" s="2">
        <v>0</v>
      </c>
      <c r="H810" s="3">
        <f>SUM(F810:G810)</f>
        <v>60.2</v>
      </c>
      <c r="I810" s="10">
        <v>148.19999999999999</v>
      </c>
      <c r="J810" s="10"/>
      <c r="K810" s="213">
        <f t="shared" si="424"/>
        <v>148.19999999999999</v>
      </c>
      <c r="L810" s="10">
        <v>217.05</v>
      </c>
      <c r="M810" s="10"/>
      <c r="N810" s="18">
        <f t="shared" si="425"/>
        <v>217.05</v>
      </c>
      <c r="O810" s="10">
        <v>144.05000000000001</v>
      </c>
      <c r="P810" s="10"/>
      <c r="Q810" s="18">
        <f t="shared" si="426"/>
        <v>144.05000000000001</v>
      </c>
      <c r="R810" s="10">
        <v>144.05000000000001</v>
      </c>
      <c r="S810" s="105"/>
      <c r="T810" s="107">
        <f t="shared" si="427"/>
        <v>144.05000000000001</v>
      </c>
      <c r="U810" s="105">
        <v>254.05</v>
      </c>
      <c r="V810" s="105"/>
      <c r="W810" s="107">
        <f t="shared" si="428"/>
        <v>254.05</v>
      </c>
    </row>
    <row r="811" spans="1:102" ht="18">
      <c r="A811" s="13">
        <v>3</v>
      </c>
      <c r="B811" s="5" t="s">
        <v>690</v>
      </c>
      <c r="C811" s="8"/>
      <c r="D811" s="8"/>
      <c r="F811" s="2">
        <v>240160</v>
      </c>
      <c r="G811" s="2">
        <v>0</v>
      </c>
      <c r="H811" s="3">
        <f>SUM(F811:G811)</f>
        <v>240160</v>
      </c>
      <c r="I811" s="10">
        <v>327760</v>
      </c>
      <c r="J811" s="10"/>
      <c r="K811" s="213">
        <f t="shared" si="424"/>
        <v>327760</v>
      </c>
      <c r="L811" s="10">
        <v>369898.05</v>
      </c>
      <c r="M811" s="10"/>
      <c r="N811" s="18">
        <f t="shared" si="425"/>
        <v>369898.05</v>
      </c>
      <c r="O811" s="10">
        <v>477260.04</v>
      </c>
      <c r="P811" s="10"/>
      <c r="Q811" s="18">
        <f t="shared" si="426"/>
        <v>477260.04</v>
      </c>
      <c r="R811" s="10">
        <v>477260.04</v>
      </c>
      <c r="S811" s="105"/>
      <c r="T811" s="107">
        <f t="shared" si="427"/>
        <v>477260.04</v>
      </c>
      <c r="U811" s="105">
        <v>524960.04</v>
      </c>
      <c r="V811" s="105"/>
      <c r="W811" s="107">
        <f t="shared" si="428"/>
        <v>524960.04</v>
      </c>
    </row>
    <row r="812" spans="1:102" ht="18">
      <c r="A812" s="13">
        <v>4</v>
      </c>
      <c r="B812" s="5" t="s">
        <v>2227</v>
      </c>
      <c r="C812" s="8"/>
      <c r="D812" s="8"/>
      <c r="F812" s="2"/>
      <c r="G812" s="2"/>
      <c r="H812" s="3"/>
      <c r="I812" s="10"/>
      <c r="J812" s="10"/>
      <c r="L812" s="10"/>
      <c r="M812" s="10"/>
      <c r="O812" s="10">
        <v>6557.98</v>
      </c>
      <c r="P812" s="10">
        <v>9836.9699999999993</v>
      </c>
      <c r="Q812" s="18">
        <f t="shared" si="426"/>
        <v>16394.949999999997</v>
      </c>
      <c r="R812" s="10">
        <v>11812.85</v>
      </c>
      <c r="S812" s="105">
        <v>17719.27</v>
      </c>
      <c r="T812" s="107">
        <f t="shared" si="427"/>
        <v>29532.120000000003</v>
      </c>
      <c r="U812" s="105">
        <v>19836</v>
      </c>
      <c r="V812" s="105">
        <v>29754</v>
      </c>
      <c r="W812" s="107">
        <f t="shared" si="428"/>
        <v>49590</v>
      </c>
    </row>
    <row r="813" spans="1:102" ht="18">
      <c r="A813" s="13">
        <v>5</v>
      </c>
      <c r="B813" s="5" t="s">
        <v>2592</v>
      </c>
      <c r="C813" s="8"/>
      <c r="D813" s="8"/>
      <c r="F813" s="2"/>
      <c r="G813" s="2"/>
      <c r="H813" s="3"/>
      <c r="I813" s="10"/>
      <c r="J813" s="10"/>
      <c r="L813" s="10"/>
      <c r="M813" s="10"/>
      <c r="O813" s="10"/>
      <c r="P813" s="10"/>
      <c r="Q813" s="18"/>
      <c r="R813" s="10"/>
      <c r="S813" s="105"/>
      <c r="T813" s="107"/>
      <c r="U813" s="105">
        <v>48.01</v>
      </c>
      <c r="V813" s="105">
        <v>72.010000000000005</v>
      </c>
      <c r="W813" s="107">
        <f t="shared" ref="W813" si="429">SUM(U813:V813)</f>
        <v>120.02000000000001</v>
      </c>
    </row>
    <row r="814" spans="1:102" ht="18">
      <c r="A814" s="13">
        <v>6</v>
      </c>
      <c r="B814" s="5" t="s">
        <v>691</v>
      </c>
      <c r="C814" s="8">
        <v>125.77</v>
      </c>
      <c r="D814" s="8"/>
      <c r="E814" s="9">
        <f t="shared" ref="E814:E822" si="430">SUM(C814:D814)</f>
        <v>125.77</v>
      </c>
      <c r="F814" s="2">
        <v>0.02</v>
      </c>
      <c r="G814" s="2">
        <v>0</v>
      </c>
      <c r="H814" s="3">
        <f t="shared" ref="H814:H824" si="431">SUM(F814:G814)</f>
        <v>0.02</v>
      </c>
      <c r="I814" s="10">
        <v>0.02</v>
      </c>
      <c r="J814" s="10"/>
      <c r="K814" s="213">
        <f t="shared" si="424"/>
        <v>0.02</v>
      </c>
      <c r="L814" s="10">
        <v>0.02</v>
      </c>
      <c r="M814" s="10"/>
      <c r="N814" s="18">
        <f t="shared" si="425"/>
        <v>0.02</v>
      </c>
      <c r="O814" s="10">
        <v>0.02</v>
      </c>
      <c r="P814" s="10"/>
      <c r="Q814" s="18">
        <f t="shared" si="426"/>
        <v>0.02</v>
      </c>
      <c r="R814" s="10">
        <v>0.02</v>
      </c>
      <c r="S814" s="105"/>
      <c r="T814" s="107">
        <f t="shared" si="427"/>
        <v>0.02</v>
      </c>
      <c r="U814" s="105">
        <v>0</v>
      </c>
      <c r="V814" s="105">
        <v>0</v>
      </c>
      <c r="W814" s="107">
        <f t="shared" si="428"/>
        <v>0</v>
      </c>
    </row>
    <row r="815" spans="1:102" ht="18">
      <c r="A815" s="13">
        <v>7</v>
      </c>
      <c r="B815" s="5" t="s">
        <v>2593</v>
      </c>
      <c r="C815" s="8">
        <v>8800.2099999999991</v>
      </c>
      <c r="D815" s="8"/>
      <c r="E815" s="9">
        <f t="shared" si="430"/>
        <v>8800.2099999999991</v>
      </c>
      <c r="F815" s="2">
        <v>522.69000000000005</v>
      </c>
      <c r="G815" s="2">
        <v>0</v>
      </c>
      <c r="H815" s="3">
        <f t="shared" si="431"/>
        <v>522.69000000000005</v>
      </c>
      <c r="I815" s="10">
        <v>566.09</v>
      </c>
      <c r="J815" s="10"/>
      <c r="K815" s="213">
        <f t="shared" si="424"/>
        <v>566.09</v>
      </c>
      <c r="L815" s="10">
        <v>0.11</v>
      </c>
      <c r="M815" s="10"/>
      <c r="N815" s="18">
        <f t="shared" si="425"/>
        <v>0.11</v>
      </c>
      <c r="O815" s="10">
        <v>0.11</v>
      </c>
      <c r="P815" s="10"/>
      <c r="Q815" s="18">
        <f t="shared" si="426"/>
        <v>0.11</v>
      </c>
      <c r="R815" s="10">
        <v>0.11</v>
      </c>
      <c r="S815" s="105"/>
      <c r="T815" s="107">
        <f t="shared" si="427"/>
        <v>0.11</v>
      </c>
      <c r="U815" s="105">
        <v>1500</v>
      </c>
      <c r="V815" s="105"/>
      <c r="W815" s="107">
        <f t="shared" si="428"/>
        <v>1500</v>
      </c>
    </row>
    <row r="816" spans="1:102" ht="18">
      <c r="A816" s="13">
        <v>8</v>
      </c>
      <c r="B816" s="5" t="s">
        <v>2594</v>
      </c>
      <c r="C816" s="8"/>
      <c r="D816" s="8"/>
      <c r="E816" s="9"/>
      <c r="F816" s="2"/>
      <c r="G816" s="2"/>
      <c r="H816" s="3"/>
      <c r="I816" s="10"/>
      <c r="J816" s="10"/>
      <c r="L816" s="10"/>
      <c r="M816" s="10"/>
      <c r="O816" s="10"/>
      <c r="P816" s="10"/>
      <c r="Q816" s="18"/>
      <c r="R816" s="10"/>
      <c r="S816" s="105"/>
      <c r="T816" s="107"/>
      <c r="U816" s="105">
        <v>15940</v>
      </c>
      <c r="V816" s="105"/>
      <c r="W816" s="107">
        <f t="shared" si="428"/>
        <v>15940</v>
      </c>
    </row>
    <row r="817" spans="1:102" ht="18">
      <c r="A817" s="13">
        <v>9</v>
      </c>
      <c r="B817" s="5" t="s">
        <v>692</v>
      </c>
      <c r="C817" s="8">
        <v>21059.62</v>
      </c>
      <c r="D817" s="8"/>
      <c r="E817" s="9">
        <f t="shared" si="430"/>
        <v>21059.62</v>
      </c>
      <c r="F817" s="2">
        <v>0.03</v>
      </c>
      <c r="G817" s="2">
        <v>0</v>
      </c>
      <c r="H817" s="3">
        <f t="shared" si="431"/>
        <v>0.03</v>
      </c>
      <c r="I817" s="10">
        <v>0.03</v>
      </c>
      <c r="J817" s="10"/>
      <c r="K817" s="213">
        <f t="shared" si="424"/>
        <v>0.03</v>
      </c>
      <c r="L817" s="10">
        <v>0.03</v>
      </c>
      <c r="M817" s="10"/>
      <c r="N817" s="18">
        <f t="shared" si="425"/>
        <v>0.03</v>
      </c>
      <c r="O817" s="10">
        <v>0.03</v>
      </c>
      <c r="P817" s="10"/>
      <c r="Q817" s="18">
        <f t="shared" si="426"/>
        <v>0.03</v>
      </c>
      <c r="R817" s="10">
        <v>0.03</v>
      </c>
      <c r="S817" s="105"/>
      <c r="T817" s="107">
        <f t="shared" si="427"/>
        <v>0.03</v>
      </c>
      <c r="U817" s="105">
        <v>0</v>
      </c>
      <c r="V817" s="105"/>
      <c r="W817" s="107">
        <f t="shared" si="428"/>
        <v>0</v>
      </c>
    </row>
    <row r="818" spans="1:102" s="24" customFormat="1" ht="18">
      <c r="A818" s="13">
        <v>10</v>
      </c>
      <c r="B818" s="5" t="s">
        <v>694</v>
      </c>
      <c r="C818" s="8">
        <v>3000.22</v>
      </c>
      <c r="D818" s="8"/>
      <c r="E818" s="9">
        <f t="shared" si="430"/>
        <v>3000.22</v>
      </c>
      <c r="F818" s="2">
        <v>2880</v>
      </c>
      <c r="G818" s="2">
        <v>4320</v>
      </c>
      <c r="H818" s="3">
        <f t="shared" si="431"/>
        <v>7200</v>
      </c>
      <c r="I818" s="10">
        <v>3000</v>
      </c>
      <c r="J818" s="10">
        <v>6000</v>
      </c>
      <c r="K818" s="213">
        <f t="shared" si="424"/>
        <v>9000</v>
      </c>
      <c r="L818" s="10">
        <v>4600.01</v>
      </c>
      <c r="M818" s="10">
        <v>6900.01</v>
      </c>
      <c r="N818" s="18">
        <f t="shared" si="425"/>
        <v>11500.02</v>
      </c>
      <c r="O818" s="10">
        <v>9100.01</v>
      </c>
      <c r="P818" s="10">
        <v>6900.01</v>
      </c>
      <c r="Q818" s="18">
        <f t="shared" si="426"/>
        <v>16000.02</v>
      </c>
      <c r="R818" s="10">
        <v>9100.01</v>
      </c>
      <c r="S818" s="105">
        <v>6900.01</v>
      </c>
      <c r="T818" s="107">
        <f t="shared" si="427"/>
        <v>16000.02</v>
      </c>
      <c r="U818" s="105">
        <v>7600</v>
      </c>
      <c r="V818" s="105">
        <v>6900.01</v>
      </c>
      <c r="W818" s="107">
        <f t="shared" si="428"/>
        <v>14500.01</v>
      </c>
      <c r="X818" s="258"/>
      <c r="Y818" s="258"/>
      <c r="Z818" s="258"/>
      <c r="AA818" s="258"/>
      <c r="AB818" s="258"/>
      <c r="AC818" s="258"/>
      <c r="AD818" s="258"/>
      <c r="AE818" s="258"/>
      <c r="AF818" s="258"/>
      <c r="AG818" s="258"/>
      <c r="AH818" s="258"/>
      <c r="AI818" s="258"/>
      <c r="AJ818" s="258"/>
      <c r="AK818" s="258"/>
      <c r="AL818" s="258"/>
      <c r="AM818" s="258"/>
      <c r="AN818" s="258"/>
      <c r="AO818" s="258"/>
      <c r="AP818" s="258"/>
      <c r="AQ818" s="258"/>
      <c r="AR818" s="258"/>
      <c r="AS818" s="258"/>
      <c r="AT818" s="258"/>
      <c r="AU818" s="258"/>
      <c r="AV818" s="258"/>
      <c r="AW818" s="258"/>
      <c r="AX818" s="258"/>
      <c r="AY818" s="258"/>
      <c r="AZ818" s="258"/>
      <c r="BA818" s="258"/>
      <c r="BB818" s="258"/>
      <c r="BC818" s="258"/>
      <c r="BD818" s="258"/>
      <c r="BE818" s="258"/>
      <c r="BF818" s="258"/>
      <c r="BG818" s="258"/>
      <c r="BH818" s="258"/>
      <c r="BI818" s="258"/>
      <c r="BJ818" s="258"/>
      <c r="BK818" s="258"/>
      <c r="BL818" s="258"/>
      <c r="BM818" s="258"/>
      <c r="BN818" s="258"/>
      <c r="BO818" s="258"/>
      <c r="BP818" s="258"/>
      <c r="BQ818" s="258"/>
      <c r="BR818" s="258"/>
      <c r="BS818" s="258"/>
      <c r="BT818" s="258"/>
      <c r="BU818" s="258"/>
      <c r="BV818" s="258"/>
      <c r="BW818" s="258"/>
      <c r="BX818" s="258"/>
      <c r="BY818" s="258"/>
      <c r="BZ818" s="258"/>
      <c r="CA818" s="258"/>
      <c r="CB818" s="258"/>
      <c r="CC818" s="258"/>
      <c r="CD818" s="258"/>
      <c r="CE818" s="258"/>
      <c r="CF818" s="258"/>
      <c r="CG818" s="258"/>
      <c r="CH818" s="258"/>
      <c r="CI818" s="258"/>
      <c r="CJ818" s="258"/>
      <c r="CK818" s="258"/>
      <c r="CL818" s="258"/>
      <c r="CM818" s="258"/>
      <c r="CN818" s="258"/>
      <c r="CO818" s="258"/>
      <c r="CP818" s="258"/>
      <c r="CQ818" s="258"/>
      <c r="CR818" s="258"/>
      <c r="CS818" s="258"/>
      <c r="CT818" s="258"/>
      <c r="CU818" s="258"/>
      <c r="CV818" s="258"/>
      <c r="CW818" s="258"/>
      <c r="CX818" s="258"/>
    </row>
    <row r="819" spans="1:102" ht="18">
      <c r="A819" s="13">
        <v>11</v>
      </c>
      <c r="B819" s="5" t="s">
        <v>1931</v>
      </c>
      <c r="C819" s="8">
        <v>2800</v>
      </c>
      <c r="D819" s="8">
        <v>4200</v>
      </c>
      <c r="E819" s="9">
        <f t="shared" si="430"/>
        <v>7000</v>
      </c>
      <c r="F819" s="2">
        <v>35</v>
      </c>
      <c r="G819" s="2">
        <v>0</v>
      </c>
      <c r="H819" s="3">
        <f t="shared" si="431"/>
        <v>35</v>
      </c>
      <c r="I819" s="10">
        <v>40</v>
      </c>
      <c r="J819" s="10"/>
      <c r="K819" s="213">
        <f t="shared" si="424"/>
        <v>40</v>
      </c>
      <c r="L819" s="10">
        <v>40</v>
      </c>
      <c r="M819" s="10"/>
      <c r="N819" s="18">
        <f t="shared" si="425"/>
        <v>40</v>
      </c>
      <c r="O819" s="10">
        <v>40</v>
      </c>
      <c r="P819" s="10"/>
      <c r="Q819" s="18">
        <f t="shared" si="426"/>
        <v>40</v>
      </c>
      <c r="R819" s="10">
        <v>40</v>
      </c>
      <c r="S819" s="105"/>
      <c r="T819" s="107">
        <f t="shared" si="427"/>
        <v>40</v>
      </c>
      <c r="U819" s="105">
        <v>40</v>
      </c>
      <c r="V819" s="105"/>
      <c r="W819" s="107">
        <f t="shared" si="428"/>
        <v>40</v>
      </c>
    </row>
    <row r="820" spans="1:102" ht="18">
      <c r="A820" s="13">
        <v>12</v>
      </c>
      <c r="B820" s="5" t="s">
        <v>693</v>
      </c>
      <c r="C820" s="8">
        <v>20</v>
      </c>
      <c r="D820" s="8"/>
      <c r="E820" s="9">
        <f t="shared" si="430"/>
        <v>20</v>
      </c>
      <c r="F820" s="2">
        <v>2651</v>
      </c>
      <c r="G820" s="2">
        <v>0</v>
      </c>
      <c r="H820" s="3">
        <f t="shared" si="431"/>
        <v>2651</v>
      </c>
      <c r="I820" s="10">
        <v>2650.01</v>
      </c>
      <c r="J820" s="10"/>
      <c r="K820" s="213">
        <f t="shared" si="424"/>
        <v>2650.01</v>
      </c>
      <c r="L820" s="10">
        <v>2750.01</v>
      </c>
      <c r="M820" s="10"/>
      <c r="N820" s="18">
        <f t="shared" si="425"/>
        <v>2750.01</v>
      </c>
      <c r="O820" s="10">
        <v>2750.01</v>
      </c>
      <c r="P820" s="10"/>
      <c r="Q820" s="18">
        <f t="shared" si="426"/>
        <v>2750.01</v>
      </c>
      <c r="R820" s="10">
        <v>3400.01</v>
      </c>
      <c r="S820" s="105"/>
      <c r="T820" s="107">
        <f t="shared" si="427"/>
        <v>3400.01</v>
      </c>
      <c r="U820" s="105">
        <v>2400.0100000000002</v>
      </c>
      <c r="V820" s="105"/>
      <c r="W820" s="107">
        <f t="shared" si="428"/>
        <v>2400.0100000000002</v>
      </c>
    </row>
    <row r="821" spans="1:102" s="24" customFormat="1" ht="18">
      <c r="A821" s="13">
        <v>13</v>
      </c>
      <c r="B821" s="5" t="s">
        <v>695</v>
      </c>
      <c r="C821" s="8">
        <v>2620</v>
      </c>
      <c r="D821" s="8"/>
      <c r="E821" s="9">
        <f t="shared" si="430"/>
        <v>2620</v>
      </c>
      <c r="F821" s="2">
        <v>26300</v>
      </c>
      <c r="G821" s="2">
        <v>23700</v>
      </c>
      <c r="H821" s="3">
        <f t="shared" si="431"/>
        <v>50000</v>
      </c>
      <c r="I821" s="10">
        <v>32000</v>
      </c>
      <c r="J821" s="10">
        <v>18000</v>
      </c>
      <c r="K821" s="213">
        <f t="shared" si="424"/>
        <v>50000</v>
      </c>
      <c r="L821" s="10">
        <v>56000</v>
      </c>
      <c r="M821" s="10">
        <v>18000</v>
      </c>
      <c r="N821" s="18">
        <f t="shared" si="425"/>
        <v>74000</v>
      </c>
      <c r="O821" s="10">
        <v>62185.87</v>
      </c>
      <c r="P821" s="10">
        <v>27814.13</v>
      </c>
      <c r="Q821" s="18">
        <f t="shared" si="426"/>
        <v>90000</v>
      </c>
      <c r="R821" s="10">
        <v>62185.87</v>
      </c>
      <c r="S821" s="105">
        <v>27814.13</v>
      </c>
      <c r="T821" s="107">
        <f t="shared" si="427"/>
        <v>90000</v>
      </c>
      <c r="U821" s="105">
        <v>66946</v>
      </c>
      <c r="V821" s="105">
        <v>33054</v>
      </c>
      <c r="W821" s="107">
        <f t="shared" si="428"/>
        <v>100000</v>
      </c>
      <c r="X821" s="258"/>
      <c r="Y821" s="258"/>
      <c r="Z821" s="258"/>
      <c r="AA821" s="258"/>
      <c r="AB821" s="258"/>
      <c r="AC821" s="258"/>
      <c r="AD821" s="258"/>
      <c r="AE821" s="258"/>
      <c r="AF821" s="258"/>
      <c r="AG821" s="258"/>
      <c r="AH821" s="258"/>
      <c r="AI821" s="258"/>
      <c r="AJ821" s="258"/>
      <c r="AK821" s="258"/>
      <c r="AL821" s="258"/>
      <c r="AM821" s="258"/>
      <c r="AN821" s="258"/>
      <c r="AO821" s="258"/>
      <c r="AP821" s="258"/>
      <c r="AQ821" s="258"/>
      <c r="AR821" s="258"/>
      <c r="AS821" s="258"/>
      <c r="AT821" s="258"/>
      <c r="AU821" s="258"/>
      <c r="AV821" s="258"/>
      <c r="AW821" s="258"/>
      <c r="AX821" s="258"/>
      <c r="AY821" s="258"/>
      <c r="AZ821" s="258"/>
      <c r="BA821" s="258"/>
      <c r="BB821" s="258"/>
      <c r="BC821" s="258"/>
      <c r="BD821" s="258"/>
      <c r="BE821" s="258"/>
      <c r="BF821" s="258"/>
      <c r="BG821" s="258"/>
      <c r="BH821" s="258"/>
      <c r="BI821" s="258"/>
      <c r="BJ821" s="258"/>
      <c r="BK821" s="258"/>
      <c r="BL821" s="258"/>
      <c r="BM821" s="258"/>
      <c r="BN821" s="258"/>
      <c r="BO821" s="258"/>
      <c r="BP821" s="258"/>
      <c r="BQ821" s="258"/>
      <c r="BR821" s="258"/>
      <c r="BS821" s="258"/>
      <c r="BT821" s="258"/>
      <c r="BU821" s="258"/>
      <c r="BV821" s="258"/>
      <c r="BW821" s="258"/>
      <c r="BX821" s="258"/>
      <c r="BY821" s="258"/>
      <c r="BZ821" s="258"/>
      <c r="CA821" s="258"/>
      <c r="CB821" s="258"/>
      <c r="CC821" s="258"/>
      <c r="CD821" s="258"/>
      <c r="CE821" s="258"/>
      <c r="CF821" s="258"/>
      <c r="CG821" s="258"/>
      <c r="CH821" s="258"/>
      <c r="CI821" s="258"/>
      <c r="CJ821" s="258"/>
      <c r="CK821" s="258"/>
      <c r="CL821" s="258"/>
      <c r="CM821" s="258"/>
      <c r="CN821" s="258"/>
      <c r="CO821" s="258"/>
      <c r="CP821" s="258"/>
      <c r="CQ821" s="258"/>
      <c r="CR821" s="258"/>
      <c r="CS821" s="258"/>
      <c r="CT821" s="258"/>
      <c r="CU821" s="258"/>
      <c r="CV821" s="258"/>
      <c r="CW821" s="258"/>
      <c r="CX821" s="258"/>
    </row>
    <row r="822" spans="1:102" ht="18">
      <c r="A822" s="13">
        <v>14</v>
      </c>
      <c r="B822" s="5" t="s">
        <v>696</v>
      </c>
      <c r="C822" s="8">
        <v>24800</v>
      </c>
      <c r="D822" s="8">
        <v>11400</v>
      </c>
      <c r="E822" s="9">
        <f t="shared" si="430"/>
        <v>36200</v>
      </c>
      <c r="F822" s="2">
        <v>7520</v>
      </c>
      <c r="G822" s="2">
        <v>0</v>
      </c>
      <c r="H822" s="3">
        <f t="shared" si="431"/>
        <v>7520</v>
      </c>
      <c r="I822" s="10">
        <v>8097.5</v>
      </c>
      <c r="J822" s="10"/>
      <c r="K822" s="213">
        <f t="shared" si="424"/>
        <v>8097.5</v>
      </c>
      <c r="L822" s="10">
        <v>16033</v>
      </c>
      <c r="M822" s="10">
        <v>24072</v>
      </c>
      <c r="N822" s="18">
        <f t="shared" si="425"/>
        <v>40105</v>
      </c>
      <c r="O822" s="10"/>
      <c r="P822" s="10"/>
      <c r="Q822" s="18">
        <f t="shared" si="426"/>
        <v>0</v>
      </c>
      <c r="R822" s="10"/>
      <c r="S822" s="105"/>
      <c r="T822" s="107">
        <f t="shared" si="427"/>
        <v>0</v>
      </c>
      <c r="U822" s="105"/>
      <c r="V822" s="105"/>
      <c r="W822" s="107">
        <f t="shared" si="428"/>
        <v>0</v>
      </c>
    </row>
    <row r="823" spans="1:102" ht="18">
      <c r="A823" s="13">
        <v>15</v>
      </c>
      <c r="B823" s="5" t="s">
        <v>697</v>
      </c>
      <c r="C823" s="8">
        <v>660497.09</v>
      </c>
      <c r="D823" s="8">
        <v>266043.68</v>
      </c>
      <c r="E823" s="9">
        <v>926540.77</v>
      </c>
      <c r="F823" s="2">
        <v>71.290000000000006</v>
      </c>
      <c r="G823" s="2">
        <v>106.93</v>
      </c>
      <c r="H823" s="3">
        <f t="shared" si="431"/>
        <v>178.22000000000003</v>
      </c>
      <c r="I823" s="10">
        <v>7145</v>
      </c>
      <c r="J823" s="10">
        <v>10718</v>
      </c>
      <c r="K823" s="213">
        <f t="shared" si="424"/>
        <v>17863</v>
      </c>
      <c r="L823" s="10">
        <v>964981.43</v>
      </c>
      <c r="M823" s="10">
        <v>442092.81</v>
      </c>
      <c r="N823" s="18">
        <f t="shared" si="425"/>
        <v>1407074.24</v>
      </c>
      <c r="O823" s="10">
        <v>29078</v>
      </c>
      <c r="P823" s="10">
        <v>43617</v>
      </c>
      <c r="Q823" s="18">
        <f t="shared" si="426"/>
        <v>72695</v>
      </c>
      <c r="R823" s="10">
        <v>28535.17</v>
      </c>
      <c r="S823" s="105">
        <v>42803.25</v>
      </c>
      <c r="T823" s="107">
        <f t="shared" si="427"/>
        <v>71338.42</v>
      </c>
      <c r="U823" s="105">
        <v>27003</v>
      </c>
      <c r="V823" s="105">
        <v>40505</v>
      </c>
      <c r="W823" s="107">
        <f t="shared" si="428"/>
        <v>67508</v>
      </c>
    </row>
    <row r="824" spans="1:102" ht="18">
      <c r="A824" s="13">
        <v>16</v>
      </c>
      <c r="B824" s="5" t="s">
        <v>698</v>
      </c>
      <c r="C824" s="9"/>
      <c r="D824" s="9"/>
      <c r="E824" s="9"/>
      <c r="F824" s="2">
        <v>712459.66</v>
      </c>
      <c r="G824" s="2">
        <v>269660.09000000003</v>
      </c>
      <c r="H824" s="3">
        <f t="shared" si="431"/>
        <v>982119.75</v>
      </c>
      <c r="I824" s="10">
        <v>785320.09</v>
      </c>
      <c r="J824" s="10">
        <v>240854.65</v>
      </c>
      <c r="K824" s="213">
        <f t="shared" si="424"/>
        <v>1026174.74</v>
      </c>
      <c r="L824" s="10">
        <v>255</v>
      </c>
      <c r="M824" s="10"/>
      <c r="N824" s="18">
        <f t="shared" si="425"/>
        <v>255</v>
      </c>
      <c r="O824" s="10">
        <v>1044247.99</v>
      </c>
      <c r="P824" s="10">
        <v>431387.69</v>
      </c>
      <c r="Q824" s="18">
        <f t="shared" si="426"/>
        <v>1475635.68</v>
      </c>
      <c r="R824" s="10">
        <v>1062985.8899999999</v>
      </c>
      <c r="S824" s="105">
        <v>459492.67</v>
      </c>
      <c r="T824" s="107">
        <f t="shared" si="427"/>
        <v>1522478.5599999998</v>
      </c>
      <c r="U824" s="105">
        <v>1044101.52</v>
      </c>
      <c r="V824" s="105">
        <v>500786.69</v>
      </c>
      <c r="W824" s="107">
        <f t="shared" si="428"/>
        <v>1544888.21</v>
      </c>
    </row>
    <row r="825" spans="1:102" ht="18">
      <c r="A825" s="13">
        <v>17</v>
      </c>
      <c r="B825" s="5" t="s">
        <v>1438</v>
      </c>
      <c r="C825" s="9"/>
      <c r="D825" s="9"/>
      <c r="E825" s="9"/>
      <c r="F825" s="2"/>
      <c r="G825" s="2"/>
      <c r="H825" s="3"/>
      <c r="I825" s="10">
        <v>190</v>
      </c>
      <c r="J825" s="10"/>
      <c r="K825" s="213">
        <f t="shared" si="424"/>
        <v>190</v>
      </c>
      <c r="L825" s="10">
        <v>0.01</v>
      </c>
      <c r="M825" s="10"/>
      <c r="N825" s="18">
        <f t="shared" si="425"/>
        <v>0.01</v>
      </c>
      <c r="O825" s="10">
        <v>255</v>
      </c>
      <c r="P825" s="10"/>
      <c r="Q825" s="18">
        <f t="shared" si="426"/>
        <v>255</v>
      </c>
      <c r="R825" s="10">
        <v>255</v>
      </c>
      <c r="S825" s="105"/>
      <c r="T825" s="107">
        <f t="shared" si="427"/>
        <v>255</v>
      </c>
      <c r="U825" s="105">
        <v>255</v>
      </c>
      <c r="V825" s="105"/>
      <c r="W825" s="107">
        <f t="shared" si="428"/>
        <v>255</v>
      </c>
    </row>
    <row r="826" spans="1:102" ht="18">
      <c r="A826" s="13">
        <v>18</v>
      </c>
      <c r="B826" s="5" t="s">
        <v>2228</v>
      </c>
      <c r="C826" s="9"/>
      <c r="D826" s="9"/>
      <c r="E826" s="9"/>
      <c r="F826" s="2"/>
      <c r="G826" s="2"/>
      <c r="H826" s="3"/>
      <c r="I826" s="10"/>
      <c r="J826" s="10"/>
      <c r="L826" s="10"/>
      <c r="M826" s="10"/>
      <c r="O826" s="10">
        <v>4</v>
      </c>
      <c r="P826" s="10"/>
      <c r="Q826" s="18">
        <f t="shared" si="426"/>
        <v>4</v>
      </c>
      <c r="R826" s="10">
        <v>4</v>
      </c>
      <c r="S826" s="105"/>
      <c r="T826" s="107">
        <f t="shared" si="427"/>
        <v>4</v>
      </c>
      <c r="U826" s="105">
        <v>4</v>
      </c>
      <c r="V826" s="105"/>
      <c r="W826" s="107">
        <f t="shared" si="428"/>
        <v>4</v>
      </c>
    </row>
    <row r="827" spans="1:102" s="186" customFormat="1" ht="18">
      <c r="A827" s="187"/>
      <c r="B827" s="181" t="s">
        <v>86</v>
      </c>
      <c r="C827" s="182">
        <f t="shared" ref="C827:H827" si="432">SUM(C809:C824)</f>
        <v>723722.90999999992</v>
      </c>
      <c r="D827" s="182">
        <f t="shared" si="432"/>
        <v>281643.68</v>
      </c>
      <c r="E827" s="182">
        <f t="shared" si="432"/>
        <v>1005366.5900000001</v>
      </c>
      <c r="F827" s="183">
        <f t="shared" si="432"/>
        <v>992667.91999999993</v>
      </c>
      <c r="G827" s="183">
        <f t="shared" si="432"/>
        <v>297787.02</v>
      </c>
      <c r="H827" s="194">
        <f t="shared" si="432"/>
        <v>1290454.94</v>
      </c>
      <c r="I827" s="184">
        <f>SUM(I809:I825)</f>
        <v>1166926.47</v>
      </c>
      <c r="J827" s="184">
        <f>SUM(J809:J825)</f>
        <v>275572.65000000002</v>
      </c>
      <c r="K827" s="212">
        <f t="shared" si="424"/>
        <v>1442499.12</v>
      </c>
      <c r="L827" s="184">
        <f>SUM(L809:L825)</f>
        <v>1414784.2100000002</v>
      </c>
      <c r="M827" s="184">
        <f>SUM(M809:M825)</f>
        <v>491064.82</v>
      </c>
      <c r="N827" s="184">
        <f t="shared" si="425"/>
        <v>1905849.0300000003</v>
      </c>
      <c r="O827" s="184">
        <f>SUM(O809:O826)</f>
        <v>1631633.44</v>
      </c>
      <c r="P827" s="184">
        <f>SUM(P809:P826)</f>
        <v>519555.8</v>
      </c>
      <c r="Q827" s="184">
        <f t="shared" si="426"/>
        <v>2151189.2399999998</v>
      </c>
      <c r="R827" s="184">
        <f>SUM(R809:R826)</f>
        <v>1655733.38</v>
      </c>
      <c r="S827" s="184">
        <f t="shared" ref="S827:V827" si="433">SUM(S809:S826)</f>
        <v>554729.32999999996</v>
      </c>
      <c r="T827" s="184">
        <f t="shared" si="433"/>
        <v>2210462.71</v>
      </c>
      <c r="U827" s="184">
        <f>SUM(U809:U826)</f>
        <v>1710899.6400000001</v>
      </c>
      <c r="V827" s="184">
        <f t="shared" si="433"/>
        <v>611071.71</v>
      </c>
      <c r="W827" s="184">
        <f>SUM(W809:W826)</f>
        <v>2321971.35</v>
      </c>
      <c r="X827" s="264"/>
      <c r="Y827" s="264"/>
      <c r="Z827" s="264"/>
      <c r="AA827" s="264"/>
      <c r="AB827" s="264"/>
      <c r="AC827" s="264"/>
      <c r="AD827" s="264"/>
      <c r="AE827" s="264"/>
      <c r="AF827" s="264"/>
      <c r="AG827" s="264"/>
      <c r="AH827" s="264"/>
      <c r="AI827" s="264"/>
      <c r="AJ827" s="264"/>
      <c r="AK827" s="264"/>
      <c r="AL827" s="264"/>
      <c r="AM827" s="264"/>
      <c r="AN827" s="264"/>
      <c r="AO827" s="264"/>
      <c r="AP827" s="264"/>
      <c r="AQ827" s="264"/>
      <c r="AR827" s="264"/>
      <c r="AS827" s="264"/>
      <c r="AT827" s="264"/>
      <c r="AU827" s="264"/>
      <c r="AV827" s="264"/>
      <c r="AW827" s="264"/>
      <c r="AX827" s="264"/>
      <c r="AY827" s="264"/>
      <c r="AZ827" s="264"/>
      <c r="BA827" s="264"/>
      <c r="BB827" s="264"/>
      <c r="BC827" s="264"/>
      <c r="BD827" s="264"/>
      <c r="BE827" s="264"/>
      <c r="BF827" s="264"/>
      <c r="BG827" s="264"/>
      <c r="BH827" s="264"/>
      <c r="BI827" s="264"/>
      <c r="BJ827" s="264"/>
      <c r="BK827" s="264"/>
      <c r="BL827" s="264"/>
      <c r="BM827" s="264"/>
      <c r="BN827" s="264"/>
      <c r="BO827" s="264"/>
      <c r="BP827" s="264"/>
      <c r="BQ827" s="264"/>
      <c r="BR827" s="264"/>
      <c r="BS827" s="264"/>
      <c r="BT827" s="264"/>
      <c r="BU827" s="264"/>
      <c r="BV827" s="264"/>
      <c r="BW827" s="264"/>
      <c r="BX827" s="264"/>
      <c r="BY827" s="264"/>
      <c r="BZ827" s="264"/>
      <c r="CA827" s="264"/>
      <c r="CB827" s="264"/>
      <c r="CC827" s="264"/>
      <c r="CD827" s="264"/>
      <c r="CE827" s="264"/>
      <c r="CF827" s="264"/>
      <c r="CG827" s="264"/>
      <c r="CH827" s="264"/>
      <c r="CI827" s="264"/>
      <c r="CJ827" s="264"/>
      <c r="CK827" s="264"/>
      <c r="CL827" s="264"/>
      <c r="CM827" s="264"/>
      <c r="CN827" s="264"/>
      <c r="CO827" s="264"/>
      <c r="CP827" s="264"/>
      <c r="CQ827" s="264"/>
      <c r="CR827" s="264"/>
      <c r="CS827" s="264"/>
      <c r="CT827" s="264"/>
      <c r="CU827" s="264"/>
      <c r="CV827" s="264"/>
      <c r="CW827" s="264"/>
      <c r="CX827" s="264"/>
    </row>
    <row r="828" spans="1:102" s="24" customFormat="1" ht="18">
      <c r="A828" s="17">
        <v>30</v>
      </c>
      <c r="B828" s="7" t="s">
        <v>699</v>
      </c>
      <c r="C828" s="9"/>
      <c r="D828" s="9"/>
      <c r="E828" s="9"/>
      <c r="F828" s="6"/>
      <c r="G828" s="6"/>
      <c r="H828" s="3"/>
      <c r="I828" s="18"/>
      <c r="J828" s="18"/>
      <c r="K828" s="213"/>
      <c r="L828" s="18"/>
      <c r="M828" s="18"/>
      <c r="N828" s="18"/>
      <c r="O828" s="18"/>
      <c r="P828" s="18"/>
      <c r="Q828" s="18"/>
      <c r="R828" s="18"/>
      <c r="S828" s="107"/>
      <c r="T828" s="107"/>
      <c r="U828" s="107"/>
      <c r="V828" s="107"/>
      <c r="W828" s="107"/>
      <c r="X828" s="258"/>
      <c r="Y828" s="258"/>
      <c r="Z828" s="258"/>
      <c r="AA828" s="258"/>
      <c r="AB828" s="258"/>
      <c r="AC828" s="258"/>
      <c r="AD828" s="258"/>
      <c r="AE828" s="258"/>
      <c r="AF828" s="258"/>
      <c r="AG828" s="258"/>
      <c r="AH828" s="258"/>
      <c r="AI828" s="258"/>
      <c r="AJ828" s="258"/>
      <c r="AK828" s="258"/>
      <c r="AL828" s="258"/>
      <c r="AM828" s="258"/>
      <c r="AN828" s="258"/>
      <c r="AO828" s="258"/>
      <c r="AP828" s="258"/>
      <c r="AQ828" s="258"/>
      <c r="AR828" s="258"/>
      <c r="AS828" s="258"/>
      <c r="AT828" s="258"/>
      <c r="AU828" s="258"/>
      <c r="AV828" s="258"/>
      <c r="AW828" s="258"/>
      <c r="AX828" s="258"/>
      <c r="AY828" s="258"/>
      <c r="AZ828" s="258"/>
      <c r="BA828" s="258"/>
      <c r="BB828" s="258"/>
      <c r="BC828" s="258"/>
      <c r="BD828" s="258"/>
      <c r="BE828" s="258"/>
      <c r="BF828" s="258"/>
      <c r="BG828" s="258"/>
      <c r="BH828" s="258"/>
      <c r="BI828" s="258"/>
      <c r="BJ828" s="258"/>
      <c r="BK828" s="258"/>
      <c r="BL828" s="258"/>
      <c r="BM828" s="258"/>
      <c r="BN828" s="258"/>
      <c r="BO828" s="258"/>
      <c r="BP828" s="258"/>
      <c r="BQ828" s="258"/>
      <c r="BR828" s="258"/>
      <c r="BS828" s="258"/>
      <c r="BT828" s="258"/>
      <c r="BU828" s="258"/>
      <c r="BV828" s="258"/>
      <c r="BW828" s="258"/>
      <c r="BX828" s="258"/>
      <c r="BY828" s="258"/>
      <c r="BZ828" s="258"/>
      <c r="CA828" s="258"/>
      <c r="CB828" s="258"/>
      <c r="CC828" s="258"/>
      <c r="CD828" s="258"/>
      <c r="CE828" s="258"/>
      <c r="CF828" s="258"/>
      <c r="CG828" s="258"/>
      <c r="CH828" s="258"/>
      <c r="CI828" s="258"/>
      <c r="CJ828" s="258"/>
      <c r="CK828" s="258"/>
      <c r="CL828" s="258"/>
      <c r="CM828" s="258"/>
      <c r="CN828" s="258"/>
      <c r="CO828" s="258"/>
      <c r="CP828" s="258"/>
      <c r="CQ828" s="258"/>
      <c r="CR828" s="258"/>
      <c r="CS828" s="258"/>
      <c r="CT828" s="258"/>
      <c r="CU828" s="258"/>
      <c r="CV828" s="258"/>
      <c r="CW828" s="258"/>
      <c r="CX828" s="258"/>
    </row>
    <row r="829" spans="1:102" ht="18">
      <c r="A829" s="13">
        <v>1</v>
      </c>
      <c r="B829" s="5" t="s">
        <v>2229</v>
      </c>
      <c r="C829" s="8">
        <v>370</v>
      </c>
      <c r="D829" s="8"/>
      <c r="E829" s="9">
        <f>SUM(C829:D829)</f>
        <v>370</v>
      </c>
      <c r="F829" s="2">
        <v>220</v>
      </c>
      <c r="G829" s="2">
        <v>0</v>
      </c>
      <c r="H829" s="3">
        <f>SUM(F829:G829)</f>
        <v>220</v>
      </c>
      <c r="I829" s="10">
        <v>220</v>
      </c>
      <c r="J829" s="10"/>
      <c r="K829" s="213">
        <f>SUM(I829:J829)</f>
        <v>220</v>
      </c>
      <c r="L829" s="10">
        <v>380</v>
      </c>
      <c r="M829" s="10"/>
      <c r="N829" s="18">
        <f>SUM(L829:M829)</f>
        <v>380</v>
      </c>
      <c r="O829" s="10">
        <v>350</v>
      </c>
      <c r="P829" s="10"/>
      <c r="Q829" s="18">
        <f>SUM(O829:P829)</f>
        <v>350</v>
      </c>
      <c r="R829" s="10">
        <v>350</v>
      </c>
      <c r="S829" s="105"/>
      <c r="T829" s="107">
        <f>SUM(R829:S829)</f>
        <v>350</v>
      </c>
      <c r="U829" s="105">
        <v>257.51</v>
      </c>
      <c r="V829" s="105"/>
      <c r="W829" s="107">
        <f>SUM(U829:V829)</f>
        <v>257.51</v>
      </c>
    </row>
    <row r="830" spans="1:102" s="186" customFormat="1" ht="18">
      <c r="A830" s="187"/>
      <c r="B830" s="181" t="s">
        <v>87</v>
      </c>
      <c r="C830" s="182">
        <f>SUM(C829)</f>
        <v>370</v>
      </c>
      <c r="D830" s="188"/>
      <c r="E830" s="182">
        <f>SUM(C830:D830)</f>
        <v>370</v>
      </c>
      <c r="F830" s="183">
        <f>SUM(F829)</f>
        <v>220</v>
      </c>
      <c r="G830" s="183">
        <f>SUM(G829)</f>
        <v>0</v>
      </c>
      <c r="H830" s="194">
        <f>SUM(H829)</f>
        <v>220</v>
      </c>
      <c r="I830" s="184">
        <f>SUM(I829)</f>
        <v>220</v>
      </c>
      <c r="J830" s="184"/>
      <c r="K830" s="212">
        <f>SUM(I830:J830)</f>
        <v>220</v>
      </c>
      <c r="L830" s="184">
        <f>SUM(L829)</f>
        <v>380</v>
      </c>
      <c r="M830" s="184"/>
      <c r="N830" s="184">
        <f>SUM(L830:M830)</f>
        <v>380</v>
      </c>
      <c r="O830" s="189">
        <f>SUM(O829)</f>
        <v>350</v>
      </c>
      <c r="P830" s="184"/>
      <c r="Q830" s="184">
        <f>SUM(O830:P830)</f>
        <v>350</v>
      </c>
      <c r="R830" s="184">
        <f>SUM(R829)</f>
        <v>350</v>
      </c>
      <c r="S830" s="184">
        <f t="shared" ref="S830:W830" si="434">SUM(S829)</f>
        <v>0</v>
      </c>
      <c r="T830" s="184">
        <f t="shared" si="434"/>
        <v>350</v>
      </c>
      <c r="U830" s="184">
        <f t="shared" si="434"/>
        <v>257.51</v>
      </c>
      <c r="V830" s="184">
        <f t="shared" si="434"/>
        <v>0</v>
      </c>
      <c r="W830" s="184">
        <f t="shared" si="434"/>
        <v>257.51</v>
      </c>
      <c r="X830" s="264"/>
      <c r="Y830" s="264"/>
      <c r="Z830" s="264"/>
      <c r="AA830" s="264"/>
      <c r="AB830" s="264"/>
      <c r="AC830" s="264"/>
      <c r="AD830" s="264"/>
      <c r="AE830" s="264"/>
      <c r="AF830" s="264"/>
      <c r="AG830" s="264"/>
      <c r="AH830" s="264"/>
      <c r="AI830" s="264"/>
      <c r="AJ830" s="264"/>
      <c r="AK830" s="264"/>
      <c r="AL830" s="264"/>
      <c r="AM830" s="264"/>
      <c r="AN830" s="264"/>
      <c r="AO830" s="264"/>
      <c r="AP830" s="264"/>
      <c r="AQ830" s="264"/>
      <c r="AR830" s="264"/>
      <c r="AS830" s="264"/>
      <c r="AT830" s="264"/>
      <c r="AU830" s="264"/>
      <c r="AV830" s="264"/>
      <c r="AW830" s="264"/>
      <c r="AX830" s="264"/>
      <c r="AY830" s="264"/>
      <c r="AZ830" s="264"/>
      <c r="BA830" s="264"/>
      <c r="BB830" s="264"/>
      <c r="BC830" s="264"/>
      <c r="BD830" s="264"/>
      <c r="BE830" s="264"/>
      <c r="BF830" s="264"/>
      <c r="BG830" s="264"/>
      <c r="BH830" s="264"/>
      <c r="BI830" s="264"/>
      <c r="BJ830" s="264"/>
      <c r="BK830" s="264"/>
      <c r="BL830" s="264"/>
      <c r="BM830" s="264"/>
      <c r="BN830" s="264"/>
      <c r="BO830" s="264"/>
      <c r="BP830" s="264"/>
      <c r="BQ830" s="264"/>
      <c r="BR830" s="264"/>
      <c r="BS830" s="264"/>
      <c r="BT830" s="264"/>
      <c r="BU830" s="264"/>
      <c r="BV830" s="264"/>
      <c r="BW830" s="264"/>
      <c r="BX830" s="264"/>
      <c r="BY830" s="264"/>
      <c r="BZ830" s="264"/>
      <c r="CA830" s="264"/>
      <c r="CB830" s="264"/>
      <c r="CC830" s="264"/>
      <c r="CD830" s="264"/>
      <c r="CE830" s="264"/>
      <c r="CF830" s="264"/>
      <c r="CG830" s="264"/>
      <c r="CH830" s="264"/>
      <c r="CI830" s="264"/>
      <c r="CJ830" s="264"/>
      <c r="CK830" s="264"/>
      <c r="CL830" s="264"/>
      <c r="CM830" s="264"/>
      <c r="CN830" s="264"/>
      <c r="CO830" s="264"/>
      <c r="CP830" s="264"/>
      <c r="CQ830" s="264"/>
      <c r="CR830" s="264"/>
      <c r="CS830" s="264"/>
      <c r="CT830" s="264"/>
      <c r="CU830" s="264"/>
      <c r="CV830" s="264"/>
      <c r="CW830" s="264"/>
      <c r="CX830" s="264"/>
    </row>
    <row r="831" spans="1:102" s="24" customFormat="1" ht="18">
      <c r="A831" s="17">
        <v>31</v>
      </c>
      <c r="B831" s="7" t="s">
        <v>700</v>
      </c>
      <c r="C831" s="9"/>
      <c r="D831" s="9"/>
      <c r="E831" s="9"/>
      <c r="F831" s="6"/>
      <c r="G831" s="6"/>
      <c r="H831" s="3"/>
      <c r="I831" s="18"/>
      <c r="J831" s="18"/>
      <c r="K831" s="213"/>
      <c r="L831" s="18"/>
      <c r="M831" s="18"/>
      <c r="N831" s="18"/>
      <c r="O831" s="18"/>
      <c r="P831" s="18"/>
      <c r="Q831" s="18"/>
      <c r="R831" s="18"/>
      <c r="S831" s="107"/>
      <c r="T831" s="107"/>
      <c r="U831" s="107"/>
      <c r="V831" s="107"/>
      <c r="W831" s="107"/>
      <c r="X831" s="258"/>
      <c r="Y831" s="258"/>
      <c r="Z831" s="258"/>
      <c r="AA831" s="258"/>
      <c r="AB831" s="258"/>
      <c r="AC831" s="258"/>
      <c r="AD831" s="258"/>
      <c r="AE831" s="258"/>
      <c r="AF831" s="258"/>
      <c r="AG831" s="258"/>
      <c r="AH831" s="258"/>
      <c r="AI831" s="258"/>
      <c r="AJ831" s="258"/>
      <c r="AK831" s="258"/>
      <c r="AL831" s="258"/>
      <c r="AM831" s="258"/>
      <c r="AN831" s="258"/>
      <c r="AO831" s="258"/>
      <c r="AP831" s="258"/>
      <c r="AQ831" s="258"/>
      <c r="AR831" s="258"/>
      <c r="AS831" s="258"/>
      <c r="AT831" s="258"/>
      <c r="AU831" s="258"/>
      <c r="AV831" s="258"/>
      <c r="AW831" s="258"/>
      <c r="AX831" s="258"/>
      <c r="AY831" s="258"/>
      <c r="AZ831" s="258"/>
      <c r="BA831" s="258"/>
      <c r="BB831" s="258"/>
      <c r="BC831" s="258"/>
      <c r="BD831" s="258"/>
      <c r="BE831" s="258"/>
      <c r="BF831" s="258"/>
      <c r="BG831" s="258"/>
      <c r="BH831" s="258"/>
      <c r="BI831" s="258"/>
      <c r="BJ831" s="258"/>
      <c r="BK831" s="258"/>
      <c r="BL831" s="258"/>
      <c r="BM831" s="258"/>
      <c r="BN831" s="258"/>
      <c r="BO831" s="258"/>
      <c r="BP831" s="258"/>
      <c r="BQ831" s="258"/>
      <c r="BR831" s="258"/>
      <c r="BS831" s="258"/>
      <c r="BT831" s="258"/>
      <c r="BU831" s="258"/>
      <c r="BV831" s="258"/>
      <c r="BW831" s="258"/>
      <c r="BX831" s="258"/>
      <c r="BY831" s="258"/>
      <c r="BZ831" s="258"/>
      <c r="CA831" s="258"/>
      <c r="CB831" s="258"/>
      <c r="CC831" s="258"/>
      <c r="CD831" s="258"/>
      <c r="CE831" s="258"/>
      <c r="CF831" s="258"/>
      <c r="CG831" s="258"/>
      <c r="CH831" s="258"/>
      <c r="CI831" s="258"/>
      <c r="CJ831" s="258"/>
      <c r="CK831" s="258"/>
      <c r="CL831" s="258"/>
      <c r="CM831" s="258"/>
      <c r="CN831" s="258"/>
      <c r="CO831" s="258"/>
      <c r="CP831" s="258"/>
      <c r="CQ831" s="258"/>
      <c r="CR831" s="258"/>
      <c r="CS831" s="258"/>
      <c r="CT831" s="258"/>
      <c r="CU831" s="258"/>
      <c r="CV831" s="258"/>
      <c r="CW831" s="258"/>
      <c r="CX831" s="258"/>
    </row>
    <row r="832" spans="1:102" ht="18">
      <c r="A832" s="17">
        <v>1</v>
      </c>
      <c r="B832" s="5" t="s">
        <v>701</v>
      </c>
      <c r="C832" s="8">
        <v>400</v>
      </c>
      <c r="D832" s="8"/>
      <c r="E832" s="9">
        <f>SUM(C832:D832)</f>
        <v>400</v>
      </c>
      <c r="F832" s="2">
        <v>0.03</v>
      </c>
      <c r="G832" s="2">
        <v>0</v>
      </c>
      <c r="H832" s="3">
        <f>SUM(F832:G832)</f>
        <v>0.03</v>
      </c>
      <c r="I832" s="10">
        <v>0.02</v>
      </c>
      <c r="J832" s="10"/>
      <c r="K832" s="213">
        <f>SUM(I832:J832)</f>
        <v>0.02</v>
      </c>
      <c r="L832" s="10">
        <v>0.02</v>
      </c>
      <c r="M832" s="10"/>
      <c r="N832" s="18">
        <f>SUM(L832:M832)</f>
        <v>0.02</v>
      </c>
      <c r="O832" s="10">
        <v>0.03</v>
      </c>
      <c r="P832" s="10"/>
      <c r="Q832" s="18">
        <f>SUM(O832:P832)</f>
        <v>0.03</v>
      </c>
      <c r="R832" s="10">
        <v>0.03</v>
      </c>
      <c r="S832" s="105"/>
      <c r="T832" s="107">
        <f>SUM(R832:S832)</f>
        <v>0.03</v>
      </c>
      <c r="U832" s="105">
        <v>0.03</v>
      </c>
      <c r="V832" s="105"/>
      <c r="W832" s="107">
        <f>SUM(U832:V832)</f>
        <v>0.03</v>
      </c>
    </row>
    <row r="833" spans="1:102" s="186" customFormat="1" ht="18">
      <c r="A833" s="187"/>
      <c r="B833" s="181" t="s">
        <v>88</v>
      </c>
      <c r="C833" s="182">
        <f>SUM(C832)</f>
        <v>400</v>
      </c>
      <c r="D833" s="188"/>
      <c r="E833" s="182">
        <f>SUM(C833:D833)</f>
        <v>400</v>
      </c>
      <c r="F833" s="183">
        <f>SUM(F832)</f>
        <v>0.03</v>
      </c>
      <c r="G833" s="183">
        <f>SUM(G832)</f>
        <v>0</v>
      </c>
      <c r="H833" s="194">
        <f>SUM(H832)</f>
        <v>0.03</v>
      </c>
      <c r="I833" s="184">
        <f>SUM(I832)</f>
        <v>0.02</v>
      </c>
      <c r="J833" s="184"/>
      <c r="K833" s="212">
        <f>SUM(I833:J833)</f>
        <v>0.02</v>
      </c>
      <c r="L833" s="184">
        <f>SUM(L832)</f>
        <v>0.02</v>
      </c>
      <c r="M833" s="184"/>
      <c r="N833" s="184">
        <f>SUM(L833:M833)</f>
        <v>0.02</v>
      </c>
      <c r="O833" s="189">
        <f>SUM(O832)</f>
        <v>0.03</v>
      </c>
      <c r="P833" s="184"/>
      <c r="Q833" s="184">
        <f>SUM(O833:P833)</f>
        <v>0.03</v>
      </c>
      <c r="R833" s="184">
        <f>SUM(R832)</f>
        <v>0.03</v>
      </c>
      <c r="S833" s="184">
        <f t="shared" ref="S833:W833" si="435">SUM(S832)</f>
        <v>0</v>
      </c>
      <c r="T833" s="184">
        <f t="shared" si="435"/>
        <v>0.03</v>
      </c>
      <c r="U833" s="184">
        <f t="shared" si="435"/>
        <v>0.03</v>
      </c>
      <c r="V833" s="184">
        <f t="shared" si="435"/>
        <v>0</v>
      </c>
      <c r="W833" s="184">
        <f t="shared" si="435"/>
        <v>0.03</v>
      </c>
      <c r="X833" s="264"/>
      <c r="Y833" s="264"/>
      <c r="Z833" s="264"/>
      <c r="AA833" s="264"/>
      <c r="AB833" s="264"/>
      <c r="AC833" s="264"/>
      <c r="AD833" s="264"/>
      <c r="AE833" s="264"/>
      <c r="AF833" s="264"/>
      <c r="AG833" s="264"/>
      <c r="AH833" s="264"/>
      <c r="AI833" s="264"/>
      <c r="AJ833" s="264"/>
      <c r="AK833" s="264"/>
      <c r="AL833" s="264"/>
      <c r="AM833" s="264"/>
      <c r="AN833" s="264"/>
      <c r="AO833" s="264"/>
      <c r="AP833" s="264"/>
      <c r="AQ833" s="264"/>
      <c r="AR833" s="264"/>
      <c r="AS833" s="264"/>
      <c r="AT833" s="264"/>
      <c r="AU833" s="264"/>
      <c r="AV833" s="264"/>
      <c r="AW833" s="264"/>
      <c r="AX833" s="264"/>
      <c r="AY833" s="264"/>
      <c r="AZ833" s="264"/>
      <c r="BA833" s="264"/>
      <c r="BB833" s="264"/>
      <c r="BC833" s="264"/>
      <c r="BD833" s="264"/>
      <c r="BE833" s="264"/>
      <c r="BF833" s="264"/>
      <c r="BG833" s="264"/>
      <c r="BH833" s="264"/>
      <c r="BI833" s="264"/>
      <c r="BJ833" s="264"/>
      <c r="BK833" s="264"/>
      <c r="BL833" s="264"/>
      <c r="BM833" s="264"/>
      <c r="BN833" s="264"/>
      <c r="BO833" s="264"/>
      <c r="BP833" s="264"/>
      <c r="BQ833" s="264"/>
      <c r="BR833" s="264"/>
      <c r="BS833" s="264"/>
      <c r="BT833" s="264"/>
      <c r="BU833" s="264"/>
      <c r="BV833" s="264"/>
      <c r="BW833" s="264"/>
      <c r="BX833" s="264"/>
      <c r="BY833" s="264"/>
      <c r="BZ833" s="264"/>
      <c r="CA833" s="264"/>
      <c r="CB833" s="264"/>
      <c r="CC833" s="264"/>
      <c r="CD833" s="264"/>
      <c r="CE833" s="264"/>
      <c r="CF833" s="264"/>
      <c r="CG833" s="264"/>
      <c r="CH833" s="264"/>
      <c r="CI833" s="264"/>
      <c r="CJ833" s="264"/>
      <c r="CK833" s="264"/>
      <c r="CL833" s="264"/>
      <c r="CM833" s="264"/>
      <c r="CN833" s="264"/>
      <c r="CO833" s="264"/>
      <c r="CP833" s="264"/>
      <c r="CQ833" s="264"/>
      <c r="CR833" s="264"/>
      <c r="CS833" s="264"/>
      <c r="CT833" s="264"/>
      <c r="CU833" s="264"/>
      <c r="CV833" s="264"/>
      <c r="CW833" s="264"/>
      <c r="CX833" s="264"/>
    </row>
    <row r="834" spans="1:102" s="24" customFormat="1" ht="18">
      <c r="A834" s="17">
        <v>4</v>
      </c>
      <c r="B834" s="7" t="s">
        <v>702</v>
      </c>
      <c r="C834" s="9"/>
      <c r="D834" s="9"/>
      <c r="E834" s="9"/>
      <c r="F834" s="6"/>
      <c r="G834" s="6"/>
      <c r="H834" s="3"/>
      <c r="I834" s="18"/>
      <c r="J834" s="18"/>
      <c r="K834" s="213"/>
      <c r="L834" s="18"/>
      <c r="M834" s="18"/>
      <c r="N834" s="18"/>
      <c r="O834" s="18"/>
      <c r="P834" s="18"/>
      <c r="Q834" s="18"/>
      <c r="R834" s="18"/>
      <c r="S834" s="107"/>
      <c r="T834" s="107"/>
      <c r="U834" s="107"/>
      <c r="V834" s="107"/>
      <c r="W834" s="107"/>
      <c r="X834" s="258"/>
      <c r="Y834" s="258"/>
      <c r="Z834" s="258"/>
      <c r="AA834" s="258"/>
      <c r="AB834" s="258"/>
      <c r="AC834" s="258"/>
      <c r="AD834" s="258"/>
      <c r="AE834" s="258"/>
      <c r="AF834" s="258"/>
      <c r="AG834" s="258"/>
      <c r="AH834" s="258"/>
      <c r="AI834" s="258"/>
      <c r="AJ834" s="258"/>
      <c r="AK834" s="258"/>
      <c r="AL834" s="258"/>
      <c r="AM834" s="258"/>
      <c r="AN834" s="258"/>
      <c r="AO834" s="258"/>
      <c r="AP834" s="258"/>
      <c r="AQ834" s="258"/>
      <c r="AR834" s="258"/>
      <c r="AS834" s="258"/>
      <c r="AT834" s="258"/>
      <c r="AU834" s="258"/>
      <c r="AV834" s="258"/>
      <c r="AW834" s="258"/>
      <c r="AX834" s="258"/>
      <c r="AY834" s="258"/>
      <c r="AZ834" s="258"/>
      <c r="BA834" s="258"/>
      <c r="BB834" s="258"/>
      <c r="BC834" s="258"/>
      <c r="BD834" s="258"/>
      <c r="BE834" s="258"/>
      <c r="BF834" s="258"/>
      <c r="BG834" s="258"/>
      <c r="BH834" s="258"/>
      <c r="BI834" s="258"/>
      <c r="BJ834" s="258"/>
      <c r="BK834" s="258"/>
      <c r="BL834" s="258"/>
      <c r="BM834" s="258"/>
      <c r="BN834" s="258"/>
      <c r="BO834" s="258"/>
      <c r="BP834" s="258"/>
      <c r="BQ834" s="258"/>
      <c r="BR834" s="258"/>
      <c r="BS834" s="258"/>
      <c r="BT834" s="258"/>
      <c r="BU834" s="258"/>
      <c r="BV834" s="258"/>
      <c r="BW834" s="258"/>
      <c r="BX834" s="258"/>
      <c r="BY834" s="258"/>
      <c r="BZ834" s="258"/>
      <c r="CA834" s="258"/>
      <c r="CB834" s="258"/>
      <c r="CC834" s="258"/>
      <c r="CD834" s="258"/>
      <c r="CE834" s="258"/>
      <c r="CF834" s="258"/>
      <c r="CG834" s="258"/>
      <c r="CH834" s="258"/>
      <c r="CI834" s="258"/>
      <c r="CJ834" s="258"/>
      <c r="CK834" s="258"/>
      <c r="CL834" s="258"/>
      <c r="CM834" s="258"/>
      <c r="CN834" s="258"/>
      <c r="CO834" s="258"/>
      <c r="CP834" s="258"/>
      <c r="CQ834" s="258"/>
      <c r="CR834" s="258"/>
      <c r="CS834" s="258"/>
      <c r="CT834" s="258"/>
      <c r="CU834" s="258"/>
      <c r="CV834" s="258"/>
      <c r="CW834" s="258"/>
      <c r="CX834" s="258"/>
    </row>
    <row r="835" spans="1:102" s="24" customFormat="1" ht="18">
      <c r="A835" s="17">
        <v>32</v>
      </c>
      <c r="B835" s="7" t="s">
        <v>703</v>
      </c>
      <c r="C835" s="9"/>
      <c r="D835" s="9"/>
      <c r="E835" s="9"/>
      <c r="F835" s="6"/>
      <c r="G835" s="6"/>
      <c r="H835" s="3"/>
      <c r="I835" s="18"/>
      <c r="J835" s="18"/>
      <c r="K835" s="213"/>
      <c r="L835" s="18"/>
      <c r="M835" s="18"/>
      <c r="N835" s="18"/>
      <c r="O835" s="18"/>
      <c r="P835" s="18"/>
      <c r="Q835" s="18"/>
      <c r="R835" s="18"/>
      <c r="S835" s="107"/>
      <c r="T835" s="107"/>
      <c r="U835" s="107"/>
      <c r="V835" s="107"/>
      <c r="W835" s="107"/>
      <c r="X835" s="258"/>
      <c r="Y835" s="258"/>
      <c r="Z835" s="258"/>
      <c r="AA835" s="258"/>
      <c r="AB835" s="258"/>
      <c r="AC835" s="258"/>
      <c r="AD835" s="258"/>
      <c r="AE835" s="258"/>
      <c r="AF835" s="258"/>
      <c r="AG835" s="258"/>
      <c r="AH835" s="258"/>
      <c r="AI835" s="258"/>
      <c r="AJ835" s="258"/>
      <c r="AK835" s="258"/>
      <c r="AL835" s="258"/>
      <c r="AM835" s="258"/>
      <c r="AN835" s="258"/>
      <c r="AO835" s="258"/>
      <c r="AP835" s="258"/>
      <c r="AQ835" s="258"/>
      <c r="AR835" s="258"/>
      <c r="AS835" s="258"/>
      <c r="AT835" s="258"/>
      <c r="AU835" s="258"/>
      <c r="AV835" s="258"/>
      <c r="AW835" s="258"/>
      <c r="AX835" s="258"/>
      <c r="AY835" s="258"/>
      <c r="AZ835" s="258"/>
      <c r="BA835" s="258"/>
      <c r="BB835" s="258"/>
      <c r="BC835" s="258"/>
      <c r="BD835" s="258"/>
      <c r="BE835" s="258"/>
      <c r="BF835" s="258"/>
      <c r="BG835" s="258"/>
      <c r="BH835" s="258"/>
      <c r="BI835" s="258"/>
      <c r="BJ835" s="258"/>
      <c r="BK835" s="258"/>
      <c r="BL835" s="258"/>
      <c r="BM835" s="258"/>
      <c r="BN835" s="258"/>
      <c r="BO835" s="258"/>
      <c r="BP835" s="258"/>
      <c r="BQ835" s="258"/>
      <c r="BR835" s="258"/>
      <c r="BS835" s="258"/>
      <c r="BT835" s="258"/>
      <c r="BU835" s="258"/>
      <c r="BV835" s="258"/>
      <c r="BW835" s="258"/>
      <c r="BX835" s="258"/>
      <c r="BY835" s="258"/>
      <c r="BZ835" s="258"/>
      <c r="CA835" s="258"/>
      <c r="CB835" s="258"/>
      <c r="CC835" s="258"/>
      <c r="CD835" s="258"/>
      <c r="CE835" s="258"/>
      <c r="CF835" s="258"/>
      <c r="CG835" s="258"/>
      <c r="CH835" s="258"/>
      <c r="CI835" s="258"/>
      <c r="CJ835" s="258"/>
      <c r="CK835" s="258"/>
      <c r="CL835" s="258"/>
      <c r="CM835" s="258"/>
      <c r="CN835" s="258"/>
      <c r="CO835" s="258"/>
      <c r="CP835" s="258"/>
      <c r="CQ835" s="258"/>
      <c r="CR835" s="258"/>
      <c r="CS835" s="258"/>
      <c r="CT835" s="258"/>
      <c r="CU835" s="258"/>
      <c r="CV835" s="258"/>
      <c r="CW835" s="258"/>
      <c r="CX835" s="258"/>
    </row>
    <row r="836" spans="1:102" s="24" customFormat="1" ht="18">
      <c r="A836" s="13">
        <v>1</v>
      </c>
      <c r="B836" s="5" t="s">
        <v>1439</v>
      </c>
      <c r="C836" s="9"/>
      <c r="D836" s="9"/>
      <c r="E836" s="9"/>
      <c r="F836" s="6"/>
      <c r="G836" s="6"/>
      <c r="H836" s="3"/>
      <c r="I836" s="10">
        <v>50</v>
      </c>
      <c r="J836" s="18"/>
      <c r="K836" s="213">
        <f>SUM(I836:J836)</f>
        <v>50</v>
      </c>
      <c r="L836" s="10"/>
      <c r="M836" s="10"/>
      <c r="N836" s="18">
        <f>SUM(L836:M836)</f>
        <v>0</v>
      </c>
      <c r="O836" s="10"/>
      <c r="P836" s="10"/>
      <c r="Q836" s="18">
        <f>SUM(O836:P836)</f>
        <v>0</v>
      </c>
      <c r="R836" s="10"/>
      <c r="S836" s="105"/>
      <c r="T836" s="107">
        <f>SUM(R836:S836)</f>
        <v>0</v>
      </c>
      <c r="U836" s="105"/>
      <c r="V836" s="105"/>
      <c r="W836" s="107">
        <f>SUM(U836:V836)</f>
        <v>0</v>
      </c>
      <c r="X836" s="258"/>
      <c r="Y836" s="258"/>
      <c r="Z836" s="258"/>
      <c r="AA836" s="258"/>
      <c r="AB836" s="258"/>
      <c r="AC836" s="258"/>
      <c r="AD836" s="258"/>
      <c r="AE836" s="258"/>
      <c r="AF836" s="258"/>
      <c r="AG836" s="258"/>
      <c r="AH836" s="258"/>
      <c r="AI836" s="258"/>
      <c r="AJ836" s="258"/>
      <c r="AK836" s="258"/>
      <c r="AL836" s="258"/>
      <c r="AM836" s="258"/>
      <c r="AN836" s="258"/>
      <c r="AO836" s="258"/>
      <c r="AP836" s="258"/>
      <c r="AQ836" s="258"/>
      <c r="AR836" s="258"/>
      <c r="AS836" s="258"/>
      <c r="AT836" s="258"/>
      <c r="AU836" s="258"/>
      <c r="AV836" s="258"/>
      <c r="AW836" s="258"/>
      <c r="AX836" s="258"/>
      <c r="AY836" s="258"/>
      <c r="AZ836" s="258"/>
      <c r="BA836" s="258"/>
      <c r="BB836" s="258"/>
      <c r="BC836" s="258"/>
      <c r="BD836" s="258"/>
      <c r="BE836" s="258"/>
      <c r="BF836" s="258"/>
      <c r="BG836" s="258"/>
      <c r="BH836" s="258"/>
      <c r="BI836" s="258"/>
      <c r="BJ836" s="258"/>
      <c r="BK836" s="258"/>
      <c r="BL836" s="258"/>
      <c r="BM836" s="258"/>
      <c r="BN836" s="258"/>
      <c r="BO836" s="258"/>
      <c r="BP836" s="258"/>
      <c r="BQ836" s="258"/>
      <c r="BR836" s="258"/>
      <c r="BS836" s="258"/>
      <c r="BT836" s="258"/>
      <c r="BU836" s="258"/>
      <c r="BV836" s="258"/>
      <c r="BW836" s="258"/>
      <c r="BX836" s="258"/>
      <c r="BY836" s="258"/>
      <c r="BZ836" s="258"/>
      <c r="CA836" s="258"/>
      <c r="CB836" s="258"/>
      <c r="CC836" s="258"/>
      <c r="CD836" s="258"/>
      <c r="CE836" s="258"/>
      <c r="CF836" s="258"/>
      <c r="CG836" s="258"/>
      <c r="CH836" s="258"/>
      <c r="CI836" s="258"/>
      <c r="CJ836" s="258"/>
      <c r="CK836" s="258"/>
      <c r="CL836" s="258"/>
      <c r="CM836" s="258"/>
      <c r="CN836" s="258"/>
      <c r="CO836" s="258"/>
      <c r="CP836" s="258"/>
      <c r="CQ836" s="258"/>
      <c r="CR836" s="258"/>
      <c r="CS836" s="258"/>
      <c r="CT836" s="258"/>
      <c r="CU836" s="258"/>
      <c r="CV836" s="258"/>
      <c r="CW836" s="258"/>
      <c r="CX836" s="258"/>
    </row>
    <row r="837" spans="1:102" ht="18">
      <c r="A837" s="13">
        <v>2</v>
      </c>
      <c r="B837" s="5" t="s">
        <v>704</v>
      </c>
      <c r="C837" s="8">
        <v>300</v>
      </c>
      <c r="D837" s="8"/>
      <c r="E837" s="9">
        <f>SUM(C837:D837)</f>
        <v>300</v>
      </c>
      <c r="F837" s="2">
        <v>1346.01</v>
      </c>
      <c r="G837" s="2">
        <v>0</v>
      </c>
      <c r="H837" s="3">
        <f>SUM(F837:G837)</f>
        <v>1346.01</v>
      </c>
      <c r="I837" s="10">
        <v>1505.41</v>
      </c>
      <c r="J837" s="10"/>
      <c r="K837" s="213">
        <f>SUM(I837:J837)</f>
        <v>1505.41</v>
      </c>
      <c r="L837" s="10">
        <v>1795.59</v>
      </c>
      <c r="M837" s="10"/>
      <c r="N837" s="18">
        <f>SUM(L837:M837)</f>
        <v>1795.59</v>
      </c>
      <c r="O837" s="10">
        <v>1612.67</v>
      </c>
      <c r="P837" s="10"/>
      <c r="Q837" s="18">
        <f>SUM(O837:P837)</f>
        <v>1612.67</v>
      </c>
      <c r="R837" s="10">
        <v>1892.81</v>
      </c>
      <c r="S837" s="105"/>
      <c r="T837" s="107">
        <f>SUM(R837:S837)</f>
        <v>1892.81</v>
      </c>
      <c r="U837" s="105">
        <v>2128</v>
      </c>
      <c r="V837" s="105"/>
      <c r="W837" s="107">
        <f>SUM(U837:V837)</f>
        <v>2128</v>
      </c>
    </row>
    <row r="838" spans="1:102" s="191" customFormat="1" ht="18">
      <c r="A838" s="180"/>
      <c r="B838" s="181" t="s">
        <v>89</v>
      </c>
      <c r="C838" s="182">
        <f>SUM(C837)</f>
        <v>300</v>
      </c>
      <c r="D838" s="188"/>
      <c r="E838" s="182">
        <f>SUM(C838:D838)</f>
        <v>300</v>
      </c>
      <c r="F838" s="183">
        <f>SUM(F837)</f>
        <v>1346.01</v>
      </c>
      <c r="G838" s="183">
        <f>SUM(G837)</f>
        <v>0</v>
      </c>
      <c r="H838" s="194">
        <f>SUM(H837)</f>
        <v>1346.01</v>
      </c>
      <c r="I838" s="189">
        <f>SUM(I836:I837)</f>
        <v>1555.41</v>
      </c>
      <c r="J838" s="189"/>
      <c r="K838" s="212">
        <f>SUM(I838:J838)</f>
        <v>1555.41</v>
      </c>
      <c r="L838" s="184">
        <f>SUM(L836:L837)</f>
        <v>1795.59</v>
      </c>
      <c r="M838" s="189">
        <f>SUM(M836:M837)</f>
        <v>0</v>
      </c>
      <c r="N838" s="184">
        <f>SUM(L838:M838)</f>
        <v>1795.59</v>
      </c>
      <c r="O838" s="189">
        <f>SUM(O837)</f>
        <v>1612.67</v>
      </c>
      <c r="P838" s="189"/>
      <c r="Q838" s="184">
        <f>SUM(O838:P838)</f>
        <v>1612.67</v>
      </c>
      <c r="R838" s="184">
        <f>SUM(R837)</f>
        <v>1892.81</v>
      </c>
      <c r="S838" s="184">
        <f t="shared" ref="S838:W838" si="436">SUM(S837)</f>
        <v>0</v>
      </c>
      <c r="T838" s="184">
        <f t="shared" si="436"/>
        <v>1892.81</v>
      </c>
      <c r="U838" s="184">
        <f t="shared" si="436"/>
        <v>2128</v>
      </c>
      <c r="V838" s="184">
        <f t="shared" si="436"/>
        <v>0</v>
      </c>
      <c r="W838" s="184">
        <f t="shared" si="436"/>
        <v>2128</v>
      </c>
      <c r="X838" s="263"/>
      <c r="Y838" s="263"/>
      <c r="Z838" s="263"/>
      <c r="AA838" s="263"/>
      <c r="AB838" s="263"/>
      <c r="AC838" s="263"/>
      <c r="AD838" s="263"/>
      <c r="AE838" s="263"/>
      <c r="AF838" s="263"/>
      <c r="AG838" s="263"/>
      <c r="AH838" s="263"/>
      <c r="AI838" s="263"/>
      <c r="AJ838" s="263"/>
      <c r="AK838" s="263"/>
      <c r="AL838" s="263"/>
      <c r="AM838" s="263"/>
      <c r="AN838" s="263"/>
      <c r="AO838" s="263"/>
      <c r="AP838" s="263"/>
      <c r="AQ838" s="263"/>
      <c r="AR838" s="263"/>
      <c r="AS838" s="263"/>
      <c r="AT838" s="263"/>
      <c r="AU838" s="263"/>
      <c r="AV838" s="263"/>
      <c r="AW838" s="263"/>
      <c r="AX838" s="263"/>
      <c r="AY838" s="263"/>
      <c r="AZ838" s="263"/>
      <c r="BA838" s="263"/>
      <c r="BB838" s="263"/>
      <c r="BC838" s="263"/>
      <c r="BD838" s="263"/>
      <c r="BE838" s="263"/>
      <c r="BF838" s="263"/>
      <c r="BG838" s="263"/>
      <c r="BH838" s="263"/>
      <c r="BI838" s="263"/>
      <c r="BJ838" s="263"/>
      <c r="BK838" s="263"/>
      <c r="BL838" s="263"/>
      <c r="BM838" s="263"/>
      <c r="BN838" s="263"/>
      <c r="BO838" s="263"/>
      <c r="BP838" s="263"/>
      <c r="BQ838" s="263"/>
      <c r="BR838" s="263"/>
      <c r="BS838" s="263"/>
      <c r="BT838" s="263"/>
      <c r="BU838" s="263"/>
      <c r="BV838" s="263"/>
      <c r="BW838" s="263"/>
      <c r="BX838" s="263"/>
      <c r="BY838" s="263"/>
      <c r="BZ838" s="263"/>
      <c r="CA838" s="263"/>
      <c r="CB838" s="263"/>
      <c r="CC838" s="263"/>
      <c r="CD838" s="263"/>
      <c r="CE838" s="263"/>
      <c r="CF838" s="263"/>
      <c r="CG838" s="263"/>
      <c r="CH838" s="263"/>
      <c r="CI838" s="263"/>
      <c r="CJ838" s="263"/>
      <c r="CK838" s="263"/>
      <c r="CL838" s="263"/>
      <c r="CM838" s="263"/>
      <c r="CN838" s="263"/>
      <c r="CO838" s="263"/>
      <c r="CP838" s="263"/>
      <c r="CQ838" s="263"/>
      <c r="CR838" s="263"/>
      <c r="CS838" s="263"/>
      <c r="CT838" s="263"/>
      <c r="CU838" s="263"/>
      <c r="CV838" s="263"/>
      <c r="CW838" s="263"/>
      <c r="CX838" s="263"/>
    </row>
    <row r="839" spans="1:102" ht="18">
      <c r="A839" s="17">
        <v>33</v>
      </c>
      <c r="B839" s="5" t="s">
        <v>705</v>
      </c>
      <c r="C839" s="8"/>
      <c r="D839" s="8"/>
      <c r="E839" s="9"/>
      <c r="F839" s="2"/>
      <c r="G839" s="2"/>
      <c r="H839" s="3"/>
      <c r="I839" s="10"/>
      <c r="J839" s="10"/>
      <c r="L839" s="10"/>
      <c r="M839" s="10"/>
      <c r="O839" s="10"/>
      <c r="P839" s="10"/>
      <c r="Q839" s="18"/>
      <c r="R839" s="10"/>
      <c r="S839" s="105"/>
      <c r="T839" s="107"/>
      <c r="U839" s="105"/>
      <c r="V839" s="105"/>
      <c r="W839" s="107"/>
    </row>
    <row r="840" spans="1:102" ht="18">
      <c r="A840" s="13">
        <v>1</v>
      </c>
      <c r="B840" s="5" t="s">
        <v>706</v>
      </c>
      <c r="C840" s="8">
        <v>480</v>
      </c>
      <c r="D840" s="8"/>
      <c r="E840" s="9">
        <f>SUM(C840:D840)</f>
        <v>480</v>
      </c>
      <c r="F840" s="2">
        <v>0.03</v>
      </c>
      <c r="G840" s="2">
        <v>0</v>
      </c>
      <c r="H840" s="3">
        <f>SUM(F840:G840)</f>
        <v>0.03</v>
      </c>
      <c r="I840" s="10">
        <v>0.02</v>
      </c>
      <c r="J840" s="10"/>
      <c r="K840" s="213">
        <f>SUM(I840:J840)</f>
        <v>0.02</v>
      </c>
      <c r="L840" s="10">
        <v>0.02</v>
      </c>
      <c r="M840" s="10"/>
      <c r="N840" s="18">
        <f>SUM(L840:M840)</f>
        <v>0.02</v>
      </c>
      <c r="O840" s="10">
        <v>0.03</v>
      </c>
      <c r="P840" s="10"/>
      <c r="Q840" s="18">
        <f>SUM(O840:P840)</f>
        <v>0.03</v>
      </c>
      <c r="R840" s="10">
        <v>0.03</v>
      </c>
      <c r="S840" s="105"/>
      <c r="T840" s="107">
        <f>SUM(R840:S840)</f>
        <v>0.03</v>
      </c>
      <c r="U840" s="105">
        <v>0.03</v>
      </c>
      <c r="V840" s="105"/>
      <c r="W840" s="107">
        <f>SUM(U840:V840)</f>
        <v>0.03</v>
      </c>
    </row>
    <row r="841" spans="1:102" s="191" customFormat="1" ht="18">
      <c r="A841" s="180"/>
      <c r="B841" s="181" t="s">
        <v>90</v>
      </c>
      <c r="C841" s="182">
        <f>SUM(C840)</f>
        <v>480</v>
      </c>
      <c r="D841" s="188"/>
      <c r="E841" s="182">
        <f>SUM(C841:D841)</f>
        <v>480</v>
      </c>
      <c r="F841" s="183">
        <f>SUM(F840)</f>
        <v>0.03</v>
      </c>
      <c r="G841" s="183">
        <f>SUM(G840)</f>
        <v>0</v>
      </c>
      <c r="H841" s="194">
        <f>SUM(H840)</f>
        <v>0.03</v>
      </c>
      <c r="I841" s="189">
        <f>SUM(I840)</f>
        <v>0.02</v>
      </c>
      <c r="J841" s="189"/>
      <c r="K841" s="212">
        <f>SUM(I841:J841)</f>
        <v>0.02</v>
      </c>
      <c r="L841" s="184">
        <f>SUM(L840)</f>
        <v>0.02</v>
      </c>
      <c r="M841" s="189"/>
      <c r="N841" s="184">
        <f>SUM(L841:M841)</f>
        <v>0.02</v>
      </c>
      <c r="O841" s="189">
        <f>SUM(O840)</f>
        <v>0.03</v>
      </c>
      <c r="P841" s="189"/>
      <c r="Q841" s="184">
        <f>SUM(O841:P841)</f>
        <v>0.03</v>
      </c>
      <c r="R841" s="184">
        <f>SUM(R840)</f>
        <v>0.03</v>
      </c>
      <c r="S841" s="184">
        <f t="shared" ref="S841:W841" si="437">SUM(S840)</f>
        <v>0</v>
      </c>
      <c r="T841" s="184">
        <f t="shared" si="437"/>
        <v>0.03</v>
      </c>
      <c r="U841" s="184">
        <f t="shared" si="437"/>
        <v>0.03</v>
      </c>
      <c r="V841" s="184">
        <f t="shared" si="437"/>
        <v>0</v>
      </c>
      <c r="W841" s="184">
        <f t="shared" si="437"/>
        <v>0.03</v>
      </c>
      <c r="X841" s="263"/>
      <c r="Y841" s="263"/>
      <c r="Z841" s="263"/>
      <c r="AA841" s="263"/>
      <c r="AB841" s="263"/>
      <c r="AC841" s="263"/>
      <c r="AD841" s="263"/>
      <c r="AE841" s="263"/>
      <c r="AF841" s="263"/>
      <c r="AG841" s="263"/>
      <c r="AH841" s="263"/>
      <c r="AI841" s="263"/>
      <c r="AJ841" s="263"/>
      <c r="AK841" s="263"/>
      <c r="AL841" s="263"/>
      <c r="AM841" s="263"/>
      <c r="AN841" s="263"/>
      <c r="AO841" s="263"/>
      <c r="AP841" s="263"/>
      <c r="AQ841" s="263"/>
      <c r="AR841" s="263"/>
      <c r="AS841" s="263"/>
      <c r="AT841" s="263"/>
      <c r="AU841" s="263"/>
      <c r="AV841" s="263"/>
      <c r="AW841" s="263"/>
      <c r="AX841" s="263"/>
      <c r="AY841" s="263"/>
      <c r="AZ841" s="263"/>
      <c r="BA841" s="263"/>
      <c r="BB841" s="263"/>
      <c r="BC841" s="263"/>
      <c r="BD841" s="263"/>
      <c r="BE841" s="263"/>
      <c r="BF841" s="263"/>
      <c r="BG841" s="263"/>
      <c r="BH841" s="263"/>
      <c r="BI841" s="263"/>
      <c r="BJ841" s="263"/>
      <c r="BK841" s="263"/>
      <c r="BL841" s="263"/>
      <c r="BM841" s="263"/>
      <c r="BN841" s="263"/>
      <c r="BO841" s="263"/>
      <c r="BP841" s="263"/>
      <c r="BQ841" s="263"/>
      <c r="BR841" s="263"/>
      <c r="BS841" s="263"/>
      <c r="BT841" s="263"/>
      <c r="BU841" s="263"/>
      <c r="BV841" s="263"/>
      <c r="BW841" s="263"/>
      <c r="BX841" s="263"/>
      <c r="BY841" s="263"/>
      <c r="BZ841" s="263"/>
      <c r="CA841" s="263"/>
      <c r="CB841" s="263"/>
      <c r="CC841" s="263"/>
      <c r="CD841" s="263"/>
      <c r="CE841" s="263"/>
      <c r="CF841" s="263"/>
      <c r="CG841" s="263"/>
      <c r="CH841" s="263"/>
      <c r="CI841" s="263"/>
      <c r="CJ841" s="263"/>
      <c r="CK841" s="263"/>
      <c r="CL841" s="263"/>
      <c r="CM841" s="263"/>
      <c r="CN841" s="263"/>
      <c r="CO841" s="263"/>
      <c r="CP841" s="263"/>
      <c r="CQ841" s="263"/>
      <c r="CR841" s="263"/>
      <c r="CS841" s="263"/>
      <c r="CT841" s="263"/>
      <c r="CU841" s="263"/>
      <c r="CV841" s="263"/>
      <c r="CW841" s="263"/>
      <c r="CX841" s="263"/>
    </row>
    <row r="842" spans="1:102" s="24" customFormat="1" ht="18">
      <c r="A842" s="17">
        <v>34</v>
      </c>
      <c r="B842" s="7" t="s">
        <v>707</v>
      </c>
      <c r="C842" s="9"/>
      <c r="D842" s="9"/>
      <c r="E842" s="9"/>
      <c r="F842" s="6"/>
      <c r="G842" s="6"/>
      <c r="H842" s="3"/>
      <c r="I842" s="18"/>
      <c r="J842" s="18"/>
      <c r="K842" s="213"/>
      <c r="L842" s="10"/>
      <c r="M842" s="10"/>
      <c r="N842" s="18"/>
      <c r="O842" s="10"/>
      <c r="P842" s="10"/>
      <c r="Q842" s="18"/>
      <c r="R842" s="10"/>
      <c r="S842" s="105"/>
      <c r="T842" s="107"/>
      <c r="U842" s="105"/>
      <c r="V842" s="105"/>
      <c r="W842" s="107"/>
      <c r="X842" s="258"/>
      <c r="Y842" s="258"/>
      <c r="Z842" s="258"/>
      <c r="AA842" s="258"/>
      <c r="AB842" s="258"/>
      <c r="AC842" s="258"/>
      <c r="AD842" s="258"/>
      <c r="AE842" s="258"/>
      <c r="AF842" s="258"/>
      <c r="AG842" s="258"/>
      <c r="AH842" s="258"/>
      <c r="AI842" s="258"/>
      <c r="AJ842" s="258"/>
      <c r="AK842" s="258"/>
      <c r="AL842" s="258"/>
      <c r="AM842" s="258"/>
      <c r="AN842" s="258"/>
      <c r="AO842" s="258"/>
      <c r="AP842" s="258"/>
      <c r="AQ842" s="258"/>
      <c r="AR842" s="258"/>
      <c r="AS842" s="258"/>
      <c r="AT842" s="258"/>
      <c r="AU842" s="258"/>
      <c r="AV842" s="258"/>
      <c r="AW842" s="258"/>
      <c r="AX842" s="258"/>
      <c r="AY842" s="258"/>
      <c r="AZ842" s="258"/>
      <c r="BA842" s="258"/>
      <c r="BB842" s="258"/>
      <c r="BC842" s="258"/>
      <c r="BD842" s="258"/>
      <c r="BE842" s="258"/>
      <c r="BF842" s="258"/>
      <c r="BG842" s="258"/>
      <c r="BH842" s="258"/>
      <c r="BI842" s="258"/>
      <c r="BJ842" s="258"/>
      <c r="BK842" s="258"/>
      <c r="BL842" s="258"/>
      <c r="BM842" s="258"/>
      <c r="BN842" s="258"/>
      <c r="BO842" s="258"/>
      <c r="BP842" s="258"/>
      <c r="BQ842" s="258"/>
      <c r="BR842" s="258"/>
      <c r="BS842" s="258"/>
      <c r="BT842" s="258"/>
      <c r="BU842" s="258"/>
      <c r="BV842" s="258"/>
      <c r="BW842" s="258"/>
      <c r="BX842" s="258"/>
      <c r="BY842" s="258"/>
      <c r="BZ842" s="258"/>
      <c r="CA842" s="258"/>
      <c r="CB842" s="258"/>
      <c r="CC842" s="258"/>
      <c r="CD842" s="258"/>
      <c r="CE842" s="258"/>
      <c r="CF842" s="258"/>
      <c r="CG842" s="258"/>
      <c r="CH842" s="258"/>
      <c r="CI842" s="258"/>
      <c r="CJ842" s="258"/>
      <c r="CK842" s="258"/>
      <c r="CL842" s="258"/>
      <c r="CM842" s="258"/>
      <c r="CN842" s="258"/>
      <c r="CO842" s="258"/>
      <c r="CP842" s="258"/>
      <c r="CQ842" s="258"/>
      <c r="CR842" s="258"/>
      <c r="CS842" s="258"/>
      <c r="CT842" s="258"/>
      <c r="CU842" s="258"/>
      <c r="CV842" s="258"/>
      <c r="CW842" s="258"/>
      <c r="CX842" s="258"/>
    </row>
    <row r="843" spans="1:102" ht="18">
      <c r="A843" s="13">
        <v>1</v>
      </c>
      <c r="B843" s="5" t="s">
        <v>659</v>
      </c>
      <c r="C843" s="8"/>
      <c r="D843" s="8"/>
      <c r="F843" s="2">
        <v>0.01</v>
      </c>
      <c r="G843" s="2">
        <v>0</v>
      </c>
      <c r="H843" s="3">
        <f>SUM(F843:G843)</f>
        <v>0.01</v>
      </c>
      <c r="I843" s="10">
        <v>0.01</v>
      </c>
      <c r="J843" s="10"/>
      <c r="K843" s="213">
        <f>SUM(I843:J843)</f>
        <v>0.01</v>
      </c>
      <c r="L843" s="10">
        <v>400</v>
      </c>
      <c r="M843" s="10"/>
      <c r="N843" s="18">
        <f>SUM(L843:M843)</f>
        <v>400</v>
      </c>
      <c r="O843" s="10">
        <v>450</v>
      </c>
      <c r="P843" s="10"/>
      <c r="Q843" s="18">
        <f>SUM(O843:P843)</f>
        <v>450</v>
      </c>
      <c r="R843" s="10">
        <v>450</v>
      </c>
      <c r="S843" s="105"/>
      <c r="T843" s="107">
        <f>SUM(R843:S843)</f>
        <v>450</v>
      </c>
      <c r="U843" s="105">
        <v>600</v>
      </c>
      <c r="V843" s="105"/>
      <c r="W843" s="107">
        <f>SUM(U843:V843)</f>
        <v>600</v>
      </c>
    </row>
    <row r="844" spans="1:102" s="191" customFormat="1" ht="18">
      <c r="A844" s="180"/>
      <c r="B844" s="181" t="s">
        <v>91</v>
      </c>
      <c r="C844" s="182"/>
      <c r="D844" s="182"/>
      <c r="E844" s="182"/>
      <c r="F844" s="183">
        <f>SUM(F843)</f>
        <v>0.01</v>
      </c>
      <c r="G844" s="183">
        <f>SUM(G843)</f>
        <v>0</v>
      </c>
      <c r="H844" s="194">
        <f>SUM(H843)</f>
        <v>0.01</v>
      </c>
      <c r="I844" s="189">
        <f>SUM(I843)</f>
        <v>0.01</v>
      </c>
      <c r="J844" s="189"/>
      <c r="K844" s="212">
        <f>SUM(I844:J844)</f>
        <v>0.01</v>
      </c>
      <c r="L844" s="184">
        <f>SUM(L843)</f>
        <v>400</v>
      </c>
      <c r="M844" s="189"/>
      <c r="N844" s="184">
        <f>SUM(L844:M844)</f>
        <v>400</v>
      </c>
      <c r="O844" s="189">
        <f>SUM(O843)</f>
        <v>450</v>
      </c>
      <c r="P844" s="189"/>
      <c r="Q844" s="184">
        <f>SUM(O844:P844)</f>
        <v>450</v>
      </c>
      <c r="R844" s="184">
        <f>SUM(R843)</f>
        <v>450</v>
      </c>
      <c r="S844" s="184">
        <f t="shared" ref="S844:W844" si="438">SUM(S843)</f>
        <v>0</v>
      </c>
      <c r="T844" s="184">
        <f t="shared" si="438"/>
        <v>450</v>
      </c>
      <c r="U844" s="184">
        <f t="shared" si="438"/>
        <v>600</v>
      </c>
      <c r="V844" s="184">
        <f t="shared" si="438"/>
        <v>0</v>
      </c>
      <c r="W844" s="184">
        <f t="shared" si="438"/>
        <v>600</v>
      </c>
      <c r="X844" s="263"/>
      <c r="Y844" s="263"/>
      <c r="Z844" s="263"/>
      <c r="AA844" s="263"/>
      <c r="AB844" s="263"/>
      <c r="AC844" s="263"/>
      <c r="AD844" s="263"/>
      <c r="AE844" s="263"/>
      <c r="AF844" s="263"/>
      <c r="AG844" s="263"/>
      <c r="AH844" s="263"/>
      <c r="AI844" s="263"/>
      <c r="AJ844" s="263"/>
      <c r="AK844" s="263"/>
      <c r="AL844" s="263"/>
      <c r="AM844" s="263"/>
      <c r="AN844" s="263"/>
      <c r="AO844" s="263"/>
      <c r="AP844" s="263"/>
      <c r="AQ844" s="263"/>
      <c r="AR844" s="263"/>
      <c r="AS844" s="263"/>
      <c r="AT844" s="263"/>
      <c r="AU844" s="263"/>
      <c r="AV844" s="263"/>
      <c r="AW844" s="263"/>
      <c r="AX844" s="263"/>
      <c r="AY844" s="263"/>
      <c r="AZ844" s="263"/>
      <c r="BA844" s="263"/>
      <c r="BB844" s="263"/>
      <c r="BC844" s="263"/>
      <c r="BD844" s="263"/>
      <c r="BE844" s="263"/>
      <c r="BF844" s="263"/>
      <c r="BG844" s="263"/>
      <c r="BH844" s="263"/>
      <c r="BI844" s="263"/>
      <c r="BJ844" s="263"/>
      <c r="BK844" s="263"/>
      <c r="BL844" s="263"/>
      <c r="BM844" s="263"/>
      <c r="BN844" s="263"/>
      <c r="BO844" s="263"/>
      <c r="BP844" s="263"/>
      <c r="BQ844" s="263"/>
      <c r="BR844" s="263"/>
      <c r="BS844" s="263"/>
      <c r="BT844" s="263"/>
      <c r="BU844" s="263"/>
      <c r="BV844" s="263"/>
      <c r="BW844" s="263"/>
      <c r="BX844" s="263"/>
      <c r="BY844" s="263"/>
      <c r="BZ844" s="263"/>
      <c r="CA844" s="263"/>
      <c r="CB844" s="263"/>
      <c r="CC844" s="263"/>
      <c r="CD844" s="263"/>
      <c r="CE844" s="263"/>
      <c r="CF844" s="263"/>
      <c r="CG844" s="263"/>
      <c r="CH844" s="263"/>
      <c r="CI844" s="263"/>
      <c r="CJ844" s="263"/>
      <c r="CK844" s="263"/>
      <c r="CL844" s="263"/>
      <c r="CM844" s="263"/>
      <c r="CN844" s="263"/>
      <c r="CO844" s="263"/>
      <c r="CP844" s="263"/>
      <c r="CQ844" s="263"/>
      <c r="CR844" s="263"/>
      <c r="CS844" s="263"/>
      <c r="CT844" s="263"/>
      <c r="CU844" s="263"/>
      <c r="CV844" s="263"/>
      <c r="CW844" s="263"/>
      <c r="CX844" s="263"/>
    </row>
    <row r="845" spans="1:102" s="24" customFormat="1" ht="18">
      <c r="A845" s="17">
        <v>35</v>
      </c>
      <c r="B845" s="7" t="s">
        <v>708</v>
      </c>
      <c r="C845" s="9"/>
      <c r="D845" s="9"/>
      <c r="E845" s="9"/>
      <c r="F845" s="6"/>
      <c r="G845" s="6"/>
      <c r="H845" s="3"/>
      <c r="I845" s="18"/>
      <c r="J845" s="18"/>
      <c r="K845" s="213"/>
      <c r="L845" s="10"/>
      <c r="M845" s="10"/>
      <c r="N845" s="18"/>
      <c r="O845" s="10"/>
      <c r="P845" s="10"/>
      <c r="Q845" s="18"/>
      <c r="R845" s="10"/>
      <c r="S845" s="105"/>
      <c r="T845" s="107"/>
      <c r="U845" s="105"/>
      <c r="V845" s="105"/>
      <c r="W845" s="107"/>
      <c r="X845" s="258"/>
      <c r="Y845" s="258"/>
      <c r="Z845" s="258"/>
      <c r="AA845" s="258"/>
      <c r="AB845" s="258"/>
      <c r="AC845" s="258"/>
      <c r="AD845" s="258"/>
      <c r="AE845" s="258"/>
      <c r="AF845" s="258"/>
      <c r="AG845" s="258"/>
      <c r="AH845" s="258"/>
      <c r="AI845" s="258"/>
      <c r="AJ845" s="258"/>
      <c r="AK845" s="258"/>
      <c r="AL845" s="258"/>
      <c r="AM845" s="258"/>
      <c r="AN845" s="258"/>
      <c r="AO845" s="258"/>
      <c r="AP845" s="258"/>
      <c r="AQ845" s="258"/>
      <c r="AR845" s="258"/>
      <c r="AS845" s="258"/>
      <c r="AT845" s="258"/>
      <c r="AU845" s="258"/>
      <c r="AV845" s="258"/>
      <c r="AW845" s="258"/>
      <c r="AX845" s="258"/>
      <c r="AY845" s="258"/>
      <c r="AZ845" s="258"/>
      <c r="BA845" s="258"/>
      <c r="BB845" s="258"/>
      <c r="BC845" s="258"/>
      <c r="BD845" s="258"/>
      <c r="BE845" s="258"/>
      <c r="BF845" s="258"/>
      <c r="BG845" s="258"/>
      <c r="BH845" s="258"/>
      <c r="BI845" s="258"/>
      <c r="BJ845" s="258"/>
      <c r="BK845" s="258"/>
      <c r="BL845" s="258"/>
      <c r="BM845" s="258"/>
      <c r="BN845" s="258"/>
      <c r="BO845" s="258"/>
      <c r="BP845" s="258"/>
      <c r="BQ845" s="258"/>
      <c r="BR845" s="258"/>
      <c r="BS845" s="258"/>
      <c r="BT845" s="258"/>
      <c r="BU845" s="258"/>
      <c r="BV845" s="258"/>
      <c r="BW845" s="258"/>
      <c r="BX845" s="258"/>
      <c r="BY845" s="258"/>
      <c r="BZ845" s="258"/>
      <c r="CA845" s="258"/>
      <c r="CB845" s="258"/>
      <c r="CC845" s="258"/>
      <c r="CD845" s="258"/>
      <c r="CE845" s="258"/>
      <c r="CF845" s="258"/>
      <c r="CG845" s="258"/>
      <c r="CH845" s="258"/>
      <c r="CI845" s="258"/>
      <c r="CJ845" s="258"/>
      <c r="CK845" s="258"/>
      <c r="CL845" s="258"/>
      <c r="CM845" s="258"/>
      <c r="CN845" s="258"/>
      <c r="CO845" s="258"/>
      <c r="CP845" s="258"/>
      <c r="CQ845" s="258"/>
      <c r="CR845" s="258"/>
      <c r="CS845" s="258"/>
      <c r="CT845" s="258"/>
      <c r="CU845" s="258"/>
      <c r="CV845" s="258"/>
      <c r="CW845" s="258"/>
      <c r="CX845" s="258"/>
    </row>
    <row r="846" spans="1:102" ht="18">
      <c r="A846" s="13">
        <v>1</v>
      </c>
      <c r="B846" s="5" t="s">
        <v>709</v>
      </c>
      <c r="C846" s="8">
        <v>1483.51</v>
      </c>
      <c r="D846" s="8"/>
      <c r="E846" s="9">
        <f>SUM(C846:D846)</f>
        <v>1483.51</v>
      </c>
      <c r="F846" s="2">
        <v>1494</v>
      </c>
      <c r="G846" s="2">
        <v>0</v>
      </c>
      <c r="H846" s="3">
        <f>SUM(F846:G846)</f>
        <v>1494</v>
      </c>
      <c r="I846" s="10">
        <v>1598</v>
      </c>
      <c r="J846" s="10"/>
      <c r="K846" s="213">
        <f>SUM(I846:J846)</f>
        <v>1598</v>
      </c>
      <c r="L846" s="10">
        <v>1751</v>
      </c>
      <c r="M846" s="10"/>
      <c r="N846" s="18">
        <f>SUM(L846:M846)</f>
        <v>1751</v>
      </c>
      <c r="O846" s="10">
        <v>1153</v>
      </c>
      <c r="P846" s="10"/>
      <c r="Q846" s="18">
        <f>SUM(O846:P846)</f>
        <v>1153</v>
      </c>
      <c r="R846" s="10">
        <v>1153</v>
      </c>
      <c r="S846" s="105"/>
      <c r="T846" s="107">
        <f>SUM(R846:S846)</f>
        <v>1153</v>
      </c>
      <c r="U846" s="105">
        <v>1261</v>
      </c>
      <c r="V846" s="105"/>
      <c r="W846" s="107">
        <f>SUM(U846:V846)</f>
        <v>1261</v>
      </c>
    </row>
    <row r="847" spans="1:102" ht="18">
      <c r="A847" s="13">
        <v>2</v>
      </c>
      <c r="B847" s="5" t="s">
        <v>710</v>
      </c>
      <c r="C847" s="8">
        <v>605.29999999999995</v>
      </c>
      <c r="D847" s="8"/>
      <c r="E847" s="9">
        <f>SUM(C847:D847)</f>
        <v>605.29999999999995</v>
      </c>
      <c r="F847" s="2">
        <v>7211.02</v>
      </c>
      <c r="G847" s="2">
        <v>0</v>
      </c>
      <c r="H847" s="3">
        <f>SUM(F847:G847)</f>
        <v>7211.02</v>
      </c>
      <c r="I847" s="10">
        <v>8402</v>
      </c>
      <c r="J847" s="10"/>
      <c r="K847" s="213">
        <f>SUM(I847:J847)</f>
        <v>8402</v>
      </c>
      <c r="L847" s="10">
        <v>7091.01</v>
      </c>
      <c r="M847" s="10"/>
      <c r="N847" s="18">
        <f>SUM(L847:M847)</f>
        <v>7091.01</v>
      </c>
      <c r="O847" s="10">
        <v>7205</v>
      </c>
      <c r="P847" s="10"/>
      <c r="Q847" s="18">
        <f>SUM(O847:P847)</f>
        <v>7205</v>
      </c>
      <c r="R847" s="10">
        <v>7205</v>
      </c>
      <c r="S847" s="105"/>
      <c r="T847" s="107">
        <f>SUM(R847:S847)</f>
        <v>7205</v>
      </c>
      <c r="U847" s="105">
        <v>7289</v>
      </c>
      <c r="V847" s="105"/>
      <c r="W847" s="107">
        <f>SUM(U847:V847)</f>
        <v>7289</v>
      </c>
    </row>
    <row r="848" spans="1:102" ht="18">
      <c r="A848" s="13">
        <v>3</v>
      </c>
      <c r="B848" s="5" t="s">
        <v>711</v>
      </c>
      <c r="C848" s="8">
        <v>205.62</v>
      </c>
      <c r="D848" s="8"/>
      <c r="E848" s="9">
        <f>SUM(C848:D848)</f>
        <v>205.62</v>
      </c>
      <c r="F848" s="2">
        <v>220</v>
      </c>
      <c r="G848" s="2">
        <v>0</v>
      </c>
      <c r="H848" s="3">
        <f>SUM(F848:G848)</f>
        <v>220</v>
      </c>
      <c r="I848" s="10">
        <v>200</v>
      </c>
      <c r="J848" s="10"/>
      <c r="K848" s="213">
        <f>SUM(I848:J848)</f>
        <v>200</v>
      </c>
      <c r="L848" s="10">
        <v>200</v>
      </c>
      <c r="M848" s="10"/>
      <c r="N848" s="18">
        <f>SUM(L848:M848)</f>
        <v>200</v>
      </c>
      <c r="O848" s="10">
        <v>220</v>
      </c>
      <c r="P848" s="10"/>
      <c r="Q848" s="18">
        <f>SUM(O848:P848)</f>
        <v>220</v>
      </c>
      <c r="R848" s="10">
        <v>220</v>
      </c>
      <c r="S848" s="105"/>
      <c r="T848" s="107">
        <f>SUM(R848:S848)</f>
        <v>220</v>
      </c>
      <c r="U848" s="105">
        <v>239</v>
      </c>
      <c r="V848" s="105"/>
      <c r="W848" s="107">
        <f>SUM(U848:V848)</f>
        <v>239</v>
      </c>
    </row>
    <row r="849" spans="1:102" s="270" customFormat="1" ht="18">
      <c r="B849" s="270" t="s">
        <v>92</v>
      </c>
      <c r="C849" s="270">
        <f>SUM(C846:C848)</f>
        <v>2294.4299999999998</v>
      </c>
      <c r="E849" s="270">
        <f>SUM(C849:D849)</f>
        <v>2294.4299999999998</v>
      </c>
      <c r="F849" s="270">
        <f>SUM(F846:F848)</f>
        <v>8925.02</v>
      </c>
      <c r="G849" s="270">
        <f>SUM(G846:G848)</f>
        <v>0</v>
      </c>
      <c r="H849" s="270">
        <f>SUM(H846:H848)</f>
        <v>8925.02</v>
      </c>
      <c r="I849" s="270">
        <f>SUM(I846:I848)</f>
        <v>10200</v>
      </c>
      <c r="K849" s="270">
        <f>SUM(I849:J849)</f>
        <v>10200</v>
      </c>
      <c r="L849" s="270">
        <f>SUM(L846:L848)</f>
        <v>9042.01</v>
      </c>
      <c r="N849" s="270">
        <f>SUM(L849:M849)</f>
        <v>9042.01</v>
      </c>
      <c r="O849" s="270">
        <f>SUM(O846:O848)</f>
        <v>8578</v>
      </c>
      <c r="Q849" s="270">
        <f>SUM(O849:P849)</f>
        <v>8578</v>
      </c>
      <c r="R849" s="270">
        <f>SUM(R846:R848)</f>
        <v>8578</v>
      </c>
      <c r="S849" s="270">
        <f t="shared" ref="S849:W849" si="439">SUM(S846:S848)</f>
        <v>0</v>
      </c>
      <c r="T849" s="270">
        <f t="shared" si="439"/>
        <v>8578</v>
      </c>
      <c r="U849" s="270">
        <f>SUM(U846:U848)</f>
        <v>8789</v>
      </c>
      <c r="V849" s="270">
        <f t="shared" si="439"/>
        <v>0</v>
      </c>
      <c r="W849" s="270">
        <f t="shared" si="439"/>
        <v>8789</v>
      </c>
      <c r="X849" s="289"/>
      <c r="Y849" s="289"/>
      <c r="Z849" s="289"/>
      <c r="AA849" s="289"/>
      <c r="AB849" s="289"/>
      <c r="AC849" s="289"/>
      <c r="AD849" s="289"/>
      <c r="AE849" s="289"/>
      <c r="AF849" s="289"/>
      <c r="AG849" s="289"/>
      <c r="AH849" s="289"/>
      <c r="AI849" s="289"/>
      <c r="AJ849" s="289"/>
      <c r="AK849" s="289"/>
      <c r="AL849" s="289"/>
      <c r="AM849" s="289"/>
      <c r="AN849" s="289"/>
      <c r="AO849" s="289"/>
      <c r="AP849" s="289"/>
      <c r="AQ849" s="289"/>
      <c r="AR849" s="289"/>
      <c r="AS849" s="289"/>
      <c r="AT849" s="289"/>
      <c r="AU849" s="289"/>
      <c r="AV849" s="289"/>
      <c r="AW849" s="289"/>
    </row>
    <row r="850" spans="1:102" s="24" customFormat="1" ht="18">
      <c r="A850" s="17">
        <v>36</v>
      </c>
      <c r="B850" s="7" t="s">
        <v>712</v>
      </c>
      <c r="C850" s="9"/>
      <c r="D850" s="9"/>
      <c r="E850" s="9"/>
      <c r="F850" s="6"/>
      <c r="G850" s="6"/>
      <c r="H850" s="3"/>
      <c r="I850" s="18"/>
      <c r="J850" s="18"/>
      <c r="K850" s="213"/>
      <c r="L850" s="18"/>
      <c r="M850" s="18"/>
      <c r="N850" s="18"/>
      <c r="O850" s="18"/>
      <c r="P850" s="18"/>
      <c r="Q850" s="18"/>
      <c r="R850" s="18"/>
      <c r="S850" s="107"/>
      <c r="T850" s="107"/>
      <c r="U850" s="107"/>
      <c r="V850" s="107"/>
      <c r="W850" s="107"/>
      <c r="X850" s="258"/>
      <c r="Y850" s="258"/>
      <c r="Z850" s="258"/>
      <c r="AA850" s="258"/>
      <c r="AB850" s="258"/>
      <c r="AC850" s="258"/>
      <c r="AD850" s="258"/>
      <c r="AE850" s="258"/>
      <c r="AF850" s="258"/>
      <c r="AG850" s="258"/>
      <c r="AH850" s="258"/>
      <c r="AI850" s="258"/>
      <c r="AJ850" s="258"/>
      <c r="AK850" s="258"/>
      <c r="AL850" s="258"/>
      <c r="AM850" s="258"/>
      <c r="AN850" s="258"/>
      <c r="AO850" s="258"/>
      <c r="AP850" s="258"/>
      <c r="AQ850" s="258"/>
      <c r="AR850" s="258"/>
      <c r="AS850" s="258"/>
      <c r="AT850" s="258"/>
      <c r="AU850" s="258"/>
      <c r="AV850" s="258"/>
      <c r="AW850" s="258"/>
      <c r="AX850" s="258"/>
      <c r="AY850" s="258"/>
      <c r="AZ850" s="258"/>
      <c r="BA850" s="258"/>
      <c r="BB850" s="258"/>
      <c r="BC850" s="258"/>
      <c r="BD850" s="258"/>
      <c r="BE850" s="258"/>
      <c r="BF850" s="258"/>
      <c r="BG850" s="258"/>
      <c r="BH850" s="258"/>
      <c r="BI850" s="258"/>
      <c r="BJ850" s="258"/>
      <c r="BK850" s="258"/>
      <c r="BL850" s="258"/>
      <c r="BM850" s="258"/>
      <c r="BN850" s="258"/>
      <c r="BO850" s="258"/>
      <c r="BP850" s="258"/>
      <c r="BQ850" s="258"/>
      <c r="BR850" s="258"/>
      <c r="BS850" s="258"/>
      <c r="BT850" s="258"/>
      <c r="BU850" s="258"/>
      <c r="BV850" s="258"/>
      <c r="BW850" s="258"/>
      <c r="BX850" s="258"/>
      <c r="BY850" s="258"/>
      <c r="BZ850" s="258"/>
      <c r="CA850" s="258"/>
      <c r="CB850" s="258"/>
      <c r="CC850" s="258"/>
      <c r="CD850" s="258"/>
      <c r="CE850" s="258"/>
      <c r="CF850" s="258"/>
      <c r="CG850" s="258"/>
      <c r="CH850" s="258"/>
      <c r="CI850" s="258"/>
      <c r="CJ850" s="258"/>
      <c r="CK850" s="258"/>
      <c r="CL850" s="258"/>
      <c r="CM850" s="258"/>
      <c r="CN850" s="258"/>
      <c r="CO850" s="258"/>
      <c r="CP850" s="258"/>
      <c r="CQ850" s="258"/>
      <c r="CR850" s="258"/>
      <c r="CS850" s="258"/>
      <c r="CT850" s="258"/>
      <c r="CU850" s="258"/>
      <c r="CV850" s="258"/>
      <c r="CW850" s="258"/>
      <c r="CX850" s="258"/>
    </row>
    <row r="851" spans="1:102" s="24" customFormat="1" ht="18">
      <c r="A851" s="13">
        <v>1</v>
      </c>
      <c r="B851" s="5" t="s">
        <v>1440</v>
      </c>
      <c r="C851" s="8"/>
      <c r="D851" s="8"/>
      <c r="E851" s="8"/>
      <c r="F851" s="6"/>
      <c r="G851" s="6"/>
      <c r="H851" s="3"/>
      <c r="I851" s="10">
        <v>0.01</v>
      </c>
      <c r="J851" s="18"/>
      <c r="K851" s="213">
        <f>SUM(I851:J851)</f>
        <v>0.01</v>
      </c>
      <c r="L851" s="18">
        <v>0.01</v>
      </c>
      <c r="M851" s="18"/>
      <c r="N851" s="18">
        <f>SUM(L851:M851)</f>
        <v>0.01</v>
      </c>
      <c r="O851" s="18"/>
      <c r="P851" s="18"/>
      <c r="Q851" s="18">
        <f>SUM(O851:P851)</f>
        <v>0</v>
      </c>
      <c r="R851" s="18"/>
      <c r="S851" s="107"/>
      <c r="T851" s="107">
        <f>SUM(R851:S851)</f>
        <v>0</v>
      </c>
      <c r="U851" s="107"/>
      <c r="V851" s="107"/>
      <c r="W851" s="107">
        <f>SUM(U851:V851)</f>
        <v>0</v>
      </c>
      <c r="X851" s="258"/>
      <c r="Y851" s="258"/>
      <c r="Z851" s="258"/>
      <c r="AA851" s="258"/>
      <c r="AB851" s="258"/>
      <c r="AC851" s="258"/>
      <c r="AD851" s="258"/>
      <c r="AE851" s="258"/>
      <c r="AF851" s="258"/>
      <c r="AG851" s="258"/>
      <c r="AH851" s="258"/>
      <c r="AI851" s="258"/>
      <c r="AJ851" s="258"/>
      <c r="AK851" s="258"/>
      <c r="AL851" s="258"/>
      <c r="AM851" s="258"/>
      <c r="AN851" s="258"/>
      <c r="AO851" s="258"/>
      <c r="AP851" s="258"/>
      <c r="AQ851" s="258"/>
      <c r="AR851" s="258"/>
      <c r="AS851" s="258"/>
      <c r="AT851" s="258"/>
      <c r="AU851" s="258"/>
      <c r="AV851" s="258"/>
      <c r="AW851" s="258"/>
      <c r="AX851" s="258"/>
      <c r="AY851" s="258"/>
      <c r="AZ851" s="258"/>
      <c r="BA851" s="258"/>
      <c r="BB851" s="258"/>
      <c r="BC851" s="258"/>
      <c r="BD851" s="258"/>
      <c r="BE851" s="258"/>
      <c r="BF851" s="258"/>
      <c r="BG851" s="258"/>
      <c r="BH851" s="258"/>
      <c r="BI851" s="258"/>
      <c r="BJ851" s="258"/>
      <c r="BK851" s="258"/>
      <c r="BL851" s="258"/>
      <c r="BM851" s="258"/>
      <c r="BN851" s="258"/>
      <c r="BO851" s="258"/>
      <c r="BP851" s="258"/>
      <c r="BQ851" s="258"/>
      <c r="BR851" s="258"/>
      <c r="BS851" s="258"/>
      <c r="BT851" s="258"/>
      <c r="BU851" s="258"/>
      <c r="BV851" s="258"/>
      <c r="BW851" s="258"/>
      <c r="BX851" s="258"/>
      <c r="BY851" s="258"/>
      <c r="BZ851" s="258"/>
      <c r="CA851" s="258"/>
      <c r="CB851" s="258"/>
      <c r="CC851" s="258"/>
      <c r="CD851" s="258"/>
      <c r="CE851" s="258"/>
      <c r="CF851" s="258"/>
      <c r="CG851" s="258"/>
      <c r="CH851" s="258"/>
      <c r="CI851" s="258"/>
      <c r="CJ851" s="258"/>
      <c r="CK851" s="258"/>
      <c r="CL851" s="258"/>
      <c r="CM851" s="258"/>
      <c r="CN851" s="258"/>
      <c r="CO851" s="258"/>
      <c r="CP851" s="258"/>
      <c r="CQ851" s="258"/>
      <c r="CR851" s="258"/>
      <c r="CS851" s="258"/>
      <c r="CT851" s="258"/>
      <c r="CU851" s="258"/>
      <c r="CV851" s="258"/>
      <c r="CW851" s="258"/>
      <c r="CX851" s="258"/>
    </row>
    <row r="852" spans="1:102" ht="18">
      <c r="A852" s="13">
        <v>2</v>
      </c>
      <c r="B852" s="5" t="s">
        <v>713</v>
      </c>
      <c r="C852" s="8">
        <v>70</v>
      </c>
      <c r="D852" s="8"/>
      <c r="E852" s="9">
        <f>SUM(C852:D852)</f>
        <v>70</v>
      </c>
      <c r="F852" s="2">
        <v>51</v>
      </c>
      <c r="G852" s="2">
        <v>0</v>
      </c>
      <c r="H852" s="3">
        <f>SUM(F852:G852)</f>
        <v>51</v>
      </c>
      <c r="I852" s="10">
        <v>1000</v>
      </c>
      <c r="J852" s="10"/>
      <c r="K852" s="213">
        <f>SUM(I852:J852)</f>
        <v>1000</v>
      </c>
      <c r="L852" s="10">
        <v>1400.01</v>
      </c>
      <c r="M852" s="10"/>
      <c r="N852" s="18">
        <f>SUM(L852:M852)</f>
        <v>1400.01</v>
      </c>
      <c r="O852" s="10"/>
      <c r="P852" s="10"/>
      <c r="Q852" s="18">
        <f>SUM(O852:P852)</f>
        <v>0</v>
      </c>
      <c r="R852" s="10"/>
      <c r="S852" s="105"/>
      <c r="T852" s="107">
        <f>SUM(R852:S852)</f>
        <v>0</v>
      </c>
      <c r="U852" s="105"/>
      <c r="V852" s="105"/>
      <c r="W852" s="107">
        <f>SUM(U852:V852)</f>
        <v>0</v>
      </c>
    </row>
    <row r="853" spans="1:102" s="186" customFormat="1" ht="18">
      <c r="A853" s="187"/>
      <c r="B853" s="181" t="s">
        <v>93</v>
      </c>
      <c r="C853" s="182">
        <f>SUM(C852)</f>
        <v>70</v>
      </c>
      <c r="D853" s="188"/>
      <c r="E853" s="182">
        <f>SUM(C853:D853)</f>
        <v>70</v>
      </c>
      <c r="F853" s="183">
        <f>SUM(F852)</f>
        <v>51</v>
      </c>
      <c r="G853" s="183">
        <f>SUM(G852)</f>
        <v>0</v>
      </c>
      <c r="H853" s="194">
        <f>SUM(H852)</f>
        <v>51</v>
      </c>
      <c r="I853" s="184">
        <f>SUM(I851:I852)</f>
        <v>1000.01</v>
      </c>
      <c r="J853" s="184"/>
      <c r="K853" s="212">
        <f>SUM(I853:J853)</f>
        <v>1000.01</v>
      </c>
      <c r="L853" s="184">
        <f>SUM(L851:L852)</f>
        <v>1400.02</v>
      </c>
      <c r="M853" s="184"/>
      <c r="N853" s="184">
        <f>SUM(L853:M853)</f>
        <v>1400.02</v>
      </c>
      <c r="O853" s="184"/>
      <c r="P853" s="184"/>
      <c r="Q853" s="184">
        <f>SUM(O853:P853)</f>
        <v>0</v>
      </c>
      <c r="R853" s="184"/>
      <c r="S853" s="185"/>
      <c r="T853" s="185">
        <f>SUM(R853:S853)</f>
        <v>0</v>
      </c>
      <c r="U853" s="185"/>
      <c r="V853" s="185"/>
      <c r="W853" s="185">
        <f>SUM(U853:V853)</f>
        <v>0</v>
      </c>
      <c r="X853" s="264"/>
      <c r="Y853" s="264"/>
      <c r="Z853" s="264"/>
      <c r="AA853" s="264"/>
      <c r="AB853" s="264"/>
      <c r="AC853" s="264"/>
      <c r="AD853" s="264"/>
      <c r="AE853" s="264"/>
      <c r="AF853" s="264"/>
      <c r="AG853" s="264"/>
      <c r="AH853" s="264"/>
      <c r="AI853" s="264"/>
      <c r="AJ853" s="264"/>
      <c r="AK853" s="264"/>
      <c r="AL853" s="264"/>
      <c r="AM853" s="264"/>
      <c r="AN853" s="264"/>
      <c r="AO853" s="264"/>
      <c r="AP853" s="264"/>
      <c r="AQ853" s="264"/>
      <c r="AR853" s="264"/>
      <c r="AS853" s="264"/>
      <c r="AT853" s="264"/>
      <c r="AU853" s="264"/>
      <c r="AV853" s="264"/>
      <c r="AW853" s="264"/>
      <c r="AX853" s="264"/>
      <c r="AY853" s="264"/>
      <c r="AZ853" s="264"/>
      <c r="BA853" s="264"/>
      <c r="BB853" s="264"/>
      <c r="BC853" s="264"/>
      <c r="BD853" s="264"/>
      <c r="BE853" s="264"/>
      <c r="BF853" s="264"/>
      <c r="BG853" s="264"/>
      <c r="BH853" s="264"/>
      <c r="BI853" s="264"/>
      <c r="BJ853" s="264"/>
      <c r="BK853" s="264"/>
      <c r="BL853" s="264"/>
      <c r="BM853" s="264"/>
      <c r="BN853" s="264"/>
      <c r="BO853" s="264"/>
      <c r="BP853" s="264"/>
      <c r="BQ853" s="264"/>
      <c r="BR853" s="264"/>
      <c r="BS853" s="264"/>
      <c r="BT853" s="264"/>
      <c r="BU853" s="264"/>
      <c r="BV853" s="264"/>
      <c r="BW853" s="264"/>
      <c r="BX853" s="264"/>
      <c r="BY853" s="264"/>
      <c r="BZ853" s="264"/>
      <c r="CA853" s="264"/>
      <c r="CB853" s="264"/>
      <c r="CC853" s="264"/>
      <c r="CD853" s="264"/>
      <c r="CE853" s="264"/>
      <c r="CF853" s="264"/>
      <c r="CG853" s="264"/>
      <c r="CH853" s="264"/>
      <c r="CI853" s="264"/>
      <c r="CJ853" s="264"/>
      <c r="CK853" s="264"/>
      <c r="CL853" s="264"/>
      <c r="CM853" s="264"/>
      <c r="CN853" s="264"/>
      <c r="CO853" s="264"/>
      <c r="CP853" s="264"/>
      <c r="CQ853" s="264"/>
      <c r="CR853" s="264"/>
      <c r="CS853" s="264"/>
      <c r="CT853" s="264"/>
      <c r="CU853" s="264"/>
      <c r="CV853" s="264"/>
      <c r="CW853" s="264"/>
      <c r="CX853" s="264"/>
    </row>
    <row r="854" spans="1:102" s="24" customFormat="1" ht="18">
      <c r="A854" s="17">
        <v>37</v>
      </c>
      <c r="B854" s="7" t="s">
        <v>714</v>
      </c>
      <c r="C854" s="9"/>
      <c r="D854" s="9"/>
      <c r="E854" s="9"/>
      <c r="F854" s="6"/>
      <c r="G854" s="6"/>
      <c r="H854" s="3"/>
      <c r="I854" s="18"/>
      <c r="J854" s="18"/>
      <c r="K854" s="213"/>
      <c r="L854" s="18"/>
      <c r="M854" s="18"/>
      <c r="N854" s="18"/>
      <c r="O854" s="18"/>
      <c r="P854" s="18"/>
      <c r="Q854" s="18"/>
      <c r="R854" s="18"/>
      <c r="S854" s="107"/>
      <c r="T854" s="107"/>
      <c r="U854" s="107"/>
      <c r="V854" s="107"/>
      <c r="W854" s="107"/>
      <c r="X854" s="258"/>
      <c r="Y854" s="258"/>
      <c r="Z854" s="258"/>
      <c r="AA854" s="258"/>
      <c r="AB854" s="258"/>
      <c r="AC854" s="258"/>
      <c r="AD854" s="258"/>
      <c r="AE854" s="258"/>
      <c r="AF854" s="258"/>
      <c r="AG854" s="258"/>
      <c r="AH854" s="258"/>
      <c r="AI854" s="258"/>
      <c r="AJ854" s="258"/>
      <c r="AK854" s="258"/>
      <c r="AL854" s="258"/>
      <c r="AM854" s="258"/>
      <c r="AN854" s="258"/>
      <c r="AO854" s="258"/>
      <c r="AP854" s="258"/>
      <c r="AQ854" s="258"/>
      <c r="AR854" s="258"/>
      <c r="AS854" s="258"/>
      <c r="AT854" s="258"/>
      <c r="AU854" s="258"/>
      <c r="AV854" s="258"/>
      <c r="AW854" s="258"/>
      <c r="AX854" s="258"/>
      <c r="AY854" s="258"/>
      <c r="AZ854" s="258"/>
      <c r="BA854" s="258"/>
      <c r="BB854" s="258"/>
      <c r="BC854" s="258"/>
      <c r="BD854" s="258"/>
      <c r="BE854" s="258"/>
      <c r="BF854" s="258"/>
      <c r="BG854" s="258"/>
      <c r="BH854" s="258"/>
      <c r="BI854" s="258"/>
      <c r="BJ854" s="258"/>
      <c r="BK854" s="258"/>
      <c r="BL854" s="258"/>
      <c r="BM854" s="258"/>
      <c r="BN854" s="258"/>
      <c r="BO854" s="258"/>
      <c r="BP854" s="258"/>
      <c r="BQ854" s="258"/>
      <c r="BR854" s="258"/>
      <c r="BS854" s="258"/>
      <c r="BT854" s="258"/>
      <c r="BU854" s="258"/>
      <c r="BV854" s="258"/>
      <c r="BW854" s="258"/>
      <c r="BX854" s="258"/>
      <c r="BY854" s="258"/>
      <c r="BZ854" s="258"/>
      <c r="CA854" s="258"/>
      <c r="CB854" s="258"/>
      <c r="CC854" s="258"/>
      <c r="CD854" s="258"/>
      <c r="CE854" s="258"/>
      <c r="CF854" s="258"/>
      <c r="CG854" s="258"/>
      <c r="CH854" s="258"/>
      <c r="CI854" s="258"/>
      <c r="CJ854" s="258"/>
      <c r="CK854" s="258"/>
      <c r="CL854" s="258"/>
      <c r="CM854" s="258"/>
      <c r="CN854" s="258"/>
      <c r="CO854" s="258"/>
      <c r="CP854" s="258"/>
      <c r="CQ854" s="258"/>
      <c r="CR854" s="258"/>
      <c r="CS854" s="258"/>
      <c r="CT854" s="258"/>
      <c r="CU854" s="258"/>
      <c r="CV854" s="258"/>
      <c r="CW854" s="258"/>
      <c r="CX854" s="258"/>
    </row>
    <row r="855" spans="1:102" s="24" customFormat="1" ht="18">
      <c r="A855" s="17">
        <v>1</v>
      </c>
      <c r="B855" s="5" t="s">
        <v>1440</v>
      </c>
      <c r="C855" s="9"/>
      <c r="D855" s="9"/>
      <c r="E855" s="9"/>
      <c r="F855" s="6"/>
      <c r="G855" s="6"/>
      <c r="H855" s="3"/>
      <c r="I855" s="10">
        <v>0.01</v>
      </c>
      <c r="J855" s="18"/>
      <c r="K855" s="213">
        <f>SUM(I855:J855)</f>
        <v>0.01</v>
      </c>
      <c r="L855" s="10">
        <v>20</v>
      </c>
      <c r="M855" s="10"/>
      <c r="N855" s="18">
        <f>SUM(L855:M855)</f>
        <v>20</v>
      </c>
      <c r="O855" s="10"/>
      <c r="P855" s="10"/>
      <c r="Q855" s="18">
        <f>SUM(O855:P855)</f>
        <v>0</v>
      </c>
      <c r="R855" s="10"/>
      <c r="S855" s="105"/>
      <c r="T855" s="107">
        <f>SUM(R855:S855)</f>
        <v>0</v>
      </c>
      <c r="U855" s="105"/>
      <c r="V855" s="105"/>
      <c r="W855" s="107">
        <f>SUM(U855:V855)</f>
        <v>0</v>
      </c>
      <c r="X855" s="258"/>
      <c r="Y855" s="258"/>
      <c r="Z855" s="258"/>
      <c r="AA855" s="258"/>
      <c r="AB855" s="258"/>
      <c r="AC855" s="258"/>
      <c r="AD855" s="258"/>
      <c r="AE855" s="258"/>
      <c r="AF855" s="258"/>
      <c r="AG855" s="258"/>
      <c r="AH855" s="258"/>
      <c r="AI855" s="258"/>
      <c r="AJ855" s="258"/>
      <c r="AK855" s="258"/>
      <c r="AL855" s="258"/>
      <c r="AM855" s="258"/>
      <c r="AN855" s="258"/>
      <c r="AO855" s="258"/>
      <c r="AP855" s="258"/>
      <c r="AQ855" s="258"/>
      <c r="AR855" s="258"/>
      <c r="AS855" s="258"/>
      <c r="AT855" s="258"/>
      <c r="AU855" s="258"/>
      <c r="AV855" s="258"/>
      <c r="AW855" s="258"/>
      <c r="AX855" s="258"/>
      <c r="AY855" s="258"/>
      <c r="AZ855" s="258"/>
      <c r="BA855" s="258"/>
      <c r="BB855" s="258"/>
      <c r="BC855" s="258"/>
      <c r="BD855" s="258"/>
      <c r="BE855" s="258"/>
      <c r="BF855" s="258"/>
      <c r="BG855" s="258"/>
      <c r="BH855" s="258"/>
      <c r="BI855" s="258"/>
      <c r="BJ855" s="258"/>
      <c r="BK855" s="258"/>
      <c r="BL855" s="258"/>
      <c r="BM855" s="258"/>
      <c r="BN855" s="258"/>
      <c r="BO855" s="258"/>
      <c r="BP855" s="258"/>
      <c r="BQ855" s="258"/>
      <c r="BR855" s="258"/>
      <c r="BS855" s="258"/>
      <c r="BT855" s="258"/>
      <c r="BU855" s="258"/>
      <c r="BV855" s="258"/>
      <c r="BW855" s="258"/>
      <c r="BX855" s="258"/>
      <c r="BY855" s="258"/>
      <c r="BZ855" s="258"/>
      <c r="CA855" s="258"/>
      <c r="CB855" s="258"/>
      <c r="CC855" s="258"/>
      <c r="CD855" s="258"/>
      <c r="CE855" s="258"/>
      <c r="CF855" s="258"/>
      <c r="CG855" s="258"/>
      <c r="CH855" s="258"/>
      <c r="CI855" s="258"/>
      <c r="CJ855" s="258"/>
      <c r="CK855" s="258"/>
      <c r="CL855" s="258"/>
      <c r="CM855" s="258"/>
      <c r="CN855" s="258"/>
      <c r="CO855" s="258"/>
      <c r="CP855" s="258"/>
      <c r="CQ855" s="258"/>
      <c r="CR855" s="258"/>
      <c r="CS855" s="258"/>
      <c r="CT855" s="258"/>
      <c r="CU855" s="258"/>
      <c r="CV855" s="258"/>
      <c r="CW855" s="258"/>
      <c r="CX855" s="258"/>
    </row>
    <row r="856" spans="1:102" ht="18">
      <c r="A856" s="13">
        <v>2</v>
      </c>
      <c r="B856" s="5" t="s">
        <v>715</v>
      </c>
      <c r="C856" s="8">
        <v>75</v>
      </c>
      <c r="D856" s="8"/>
      <c r="E856" s="9">
        <f>SUM(C856:D856)</f>
        <v>75</v>
      </c>
      <c r="F856" s="2">
        <v>526</v>
      </c>
      <c r="G856" s="2">
        <v>0</v>
      </c>
      <c r="H856" s="3">
        <f>SUM(F856:G856)</f>
        <v>526</v>
      </c>
      <c r="I856" s="10">
        <v>750</v>
      </c>
      <c r="J856" s="10"/>
      <c r="K856" s="213">
        <f>SUM(I856:J856)</f>
        <v>750</v>
      </c>
      <c r="L856" s="10">
        <v>1000.01</v>
      </c>
      <c r="M856" s="10"/>
      <c r="N856" s="18">
        <f>SUM(L856:M856)</f>
        <v>1000.01</v>
      </c>
      <c r="O856" s="10"/>
      <c r="P856" s="10"/>
      <c r="Q856" s="18">
        <f>SUM(O856:P856)</f>
        <v>0</v>
      </c>
      <c r="R856" s="10"/>
      <c r="S856" s="105"/>
      <c r="T856" s="107">
        <f>SUM(R856:S856)</f>
        <v>0</v>
      </c>
      <c r="U856" s="105"/>
      <c r="V856" s="105"/>
      <c r="W856" s="107">
        <f>SUM(U856:V856)</f>
        <v>0</v>
      </c>
    </row>
    <row r="857" spans="1:102" s="186" customFormat="1" ht="18">
      <c r="A857" s="187"/>
      <c r="B857" s="181" t="s">
        <v>94</v>
      </c>
      <c r="C857" s="182">
        <f>SUM(C856)</f>
        <v>75</v>
      </c>
      <c r="D857" s="188"/>
      <c r="E857" s="182">
        <f>SUM(C857:D857)</f>
        <v>75</v>
      </c>
      <c r="F857" s="183">
        <f>SUM(F856)</f>
        <v>526</v>
      </c>
      <c r="G857" s="183">
        <f>SUM(G856)</f>
        <v>0</v>
      </c>
      <c r="H857" s="194">
        <f>SUM(H856)</f>
        <v>526</v>
      </c>
      <c r="I857" s="184">
        <f>SUM(I855:I856)</f>
        <v>750.01</v>
      </c>
      <c r="J857" s="184"/>
      <c r="K857" s="212">
        <f>SUM(I857:J857)</f>
        <v>750.01</v>
      </c>
      <c r="L857" s="184">
        <f>SUM(L855:L856)</f>
        <v>1020.01</v>
      </c>
      <c r="M857" s="184"/>
      <c r="N857" s="184">
        <f>SUM(L857:M857)</f>
        <v>1020.01</v>
      </c>
      <c r="O857" s="184"/>
      <c r="P857" s="184"/>
      <c r="Q857" s="184">
        <f>SUM(O857:P857)</f>
        <v>0</v>
      </c>
      <c r="R857" s="184"/>
      <c r="S857" s="185"/>
      <c r="T857" s="185">
        <f>SUM(R857:S857)</f>
        <v>0</v>
      </c>
      <c r="U857" s="185"/>
      <c r="V857" s="185"/>
      <c r="W857" s="185">
        <f>SUM(U857:V857)</f>
        <v>0</v>
      </c>
      <c r="X857" s="264"/>
      <c r="Y857" s="264"/>
      <c r="Z857" s="264"/>
      <c r="AA857" s="264"/>
      <c r="AB857" s="264"/>
      <c r="AC857" s="264"/>
      <c r="AD857" s="264"/>
      <c r="AE857" s="264"/>
      <c r="AF857" s="264"/>
      <c r="AG857" s="264"/>
      <c r="AH857" s="264"/>
      <c r="AI857" s="264"/>
      <c r="AJ857" s="264"/>
      <c r="AK857" s="264"/>
      <c r="AL857" s="264"/>
      <c r="AM857" s="264"/>
      <c r="AN857" s="264"/>
      <c r="AO857" s="264"/>
      <c r="AP857" s="264"/>
      <c r="AQ857" s="264"/>
      <c r="AR857" s="264"/>
      <c r="AS857" s="264"/>
      <c r="AT857" s="264"/>
      <c r="AU857" s="264"/>
      <c r="AV857" s="264"/>
      <c r="AW857" s="264"/>
      <c r="AX857" s="264"/>
      <c r="AY857" s="264"/>
      <c r="AZ857" s="264"/>
      <c r="BA857" s="264"/>
      <c r="BB857" s="264"/>
      <c r="BC857" s="264"/>
      <c r="BD857" s="264"/>
      <c r="BE857" s="264"/>
      <c r="BF857" s="264"/>
      <c r="BG857" s="264"/>
      <c r="BH857" s="264"/>
      <c r="BI857" s="264"/>
      <c r="BJ857" s="264"/>
      <c r="BK857" s="264"/>
      <c r="BL857" s="264"/>
      <c r="BM857" s="264"/>
      <c r="BN857" s="264"/>
      <c r="BO857" s="264"/>
      <c r="BP857" s="264"/>
      <c r="BQ857" s="264"/>
      <c r="BR857" s="264"/>
      <c r="BS857" s="264"/>
      <c r="BT857" s="264"/>
      <c r="BU857" s="264"/>
      <c r="BV857" s="264"/>
      <c r="BW857" s="264"/>
      <c r="BX857" s="264"/>
      <c r="BY857" s="264"/>
      <c r="BZ857" s="264"/>
      <c r="CA857" s="264"/>
      <c r="CB857" s="264"/>
      <c r="CC857" s="264"/>
      <c r="CD857" s="264"/>
      <c r="CE857" s="264"/>
      <c r="CF857" s="264"/>
      <c r="CG857" s="264"/>
      <c r="CH857" s="264"/>
      <c r="CI857" s="264"/>
      <c r="CJ857" s="264"/>
      <c r="CK857" s="264"/>
      <c r="CL857" s="264"/>
      <c r="CM857" s="264"/>
      <c r="CN857" s="264"/>
      <c r="CO857" s="264"/>
      <c r="CP857" s="264"/>
      <c r="CQ857" s="264"/>
      <c r="CR857" s="264"/>
      <c r="CS857" s="264"/>
      <c r="CT857" s="264"/>
      <c r="CU857" s="264"/>
      <c r="CV857" s="264"/>
      <c r="CW857" s="264"/>
      <c r="CX857" s="264"/>
    </row>
    <row r="858" spans="1:102" s="24" customFormat="1" ht="18">
      <c r="A858" s="17">
        <v>38</v>
      </c>
      <c r="B858" s="7" t="s">
        <v>531</v>
      </c>
      <c r="C858" s="9"/>
      <c r="D858" s="9"/>
      <c r="E858" s="9"/>
      <c r="F858" s="6"/>
      <c r="G858" s="6"/>
      <c r="H858" s="3"/>
      <c r="I858" s="18"/>
      <c r="J858" s="18"/>
      <c r="K858" s="213"/>
      <c r="L858" s="18"/>
      <c r="M858" s="18"/>
      <c r="N858" s="18"/>
      <c r="O858" s="18"/>
      <c r="P858" s="18"/>
      <c r="Q858" s="18"/>
      <c r="R858" s="18"/>
      <c r="S858" s="107"/>
      <c r="T858" s="107"/>
      <c r="U858" s="107"/>
      <c r="V858" s="107"/>
      <c r="W858" s="107"/>
      <c r="X858" s="258"/>
      <c r="Y858" s="258"/>
      <c r="Z858" s="258"/>
      <c r="AA858" s="258"/>
      <c r="AB858" s="258"/>
      <c r="AC858" s="258"/>
      <c r="AD858" s="258"/>
      <c r="AE858" s="258"/>
      <c r="AF858" s="258"/>
      <c r="AG858" s="258"/>
      <c r="AH858" s="258"/>
      <c r="AI858" s="258"/>
      <c r="AJ858" s="258"/>
      <c r="AK858" s="258"/>
      <c r="AL858" s="258"/>
      <c r="AM858" s="258"/>
      <c r="AN858" s="258"/>
      <c r="AO858" s="258"/>
      <c r="AP858" s="258"/>
      <c r="AQ858" s="258"/>
      <c r="AR858" s="258"/>
      <c r="AS858" s="258"/>
      <c r="AT858" s="258"/>
      <c r="AU858" s="258"/>
      <c r="AV858" s="258"/>
      <c r="AW858" s="258"/>
      <c r="AX858" s="258"/>
      <c r="AY858" s="258"/>
      <c r="AZ858" s="258"/>
      <c r="BA858" s="258"/>
      <c r="BB858" s="258"/>
      <c r="BC858" s="258"/>
      <c r="BD858" s="258"/>
      <c r="BE858" s="258"/>
      <c r="BF858" s="258"/>
      <c r="BG858" s="258"/>
      <c r="BH858" s="258"/>
      <c r="BI858" s="258"/>
      <c r="BJ858" s="258"/>
      <c r="BK858" s="258"/>
      <c r="BL858" s="258"/>
      <c r="BM858" s="258"/>
      <c r="BN858" s="258"/>
      <c r="BO858" s="258"/>
      <c r="BP858" s="258"/>
      <c r="BQ858" s="258"/>
      <c r="BR858" s="258"/>
      <c r="BS858" s="258"/>
      <c r="BT858" s="258"/>
      <c r="BU858" s="258"/>
      <c r="BV858" s="258"/>
      <c r="BW858" s="258"/>
      <c r="BX858" s="258"/>
      <c r="BY858" s="258"/>
      <c r="BZ858" s="258"/>
      <c r="CA858" s="258"/>
      <c r="CB858" s="258"/>
      <c r="CC858" s="258"/>
      <c r="CD858" s="258"/>
      <c r="CE858" s="258"/>
      <c r="CF858" s="258"/>
      <c r="CG858" s="258"/>
      <c r="CH858" s="258"/>
      <c r="CI858" s="258"/>
      <c r="CJ858" s="258"/>
      <c r="CK858" s="258"/>
      <c r="CL858" s="258"/>
      <c r="CM858" s="258"/>
      <c r="CN858" s="258"/>
      <c r="CO858" s="258"/>
      <c r="CP858" s="258"/>
      <c r="CQ858" s="258"/>
      <c r="CR858" s="258"/>
      <c r="CS858" s="258"/>
      <c r="CT858" s="258"/>
      <c r="CU858" s="258"/>
      <c r="CV858" s="258"/>
      <c r="CW858" s="258"/>
      <c r="CX858" s="258"/>
    </row>
    <row r="859" spans="1:102" ht="18">
      <c r="A859" s="290">
        <v>1</v>
      </c>
      <c r="B859" s="5" t="s">
        <v>716</v>
      </c>
      <c r="C859" s="8">
        <v>3800</v>
      </c>
      <c r="D859" s="8">
        <v>3388.65</v>
      </c>
      <c r="E859" s="9">
        <f t="shared" ref="E859:E905" si="440">SUM(C859:D859)</f>
        <v>7188.65</v>
      </c>
      <c r="F859" s="2">
        <v>4300</v>
      </c>
      <c r="G859" s="2">
        <v>4800</v>
      </c>
      <c r="H859" s="3">
        <f>SUM(F859:G859)</f>
        <v>9100</v>
      </c>
      <c r="I859" s="10">
        <v>2540</v>
      </c>
      <c r="J859" s="10">
        <v>5100</v>
      </c>
      <c r="K859" s="213">
        <f t="shared" ref="K859:K912" si="441">SUM(I859:J859)</f>
        <v>7640</v>
      </c>
      <c r="L859" s="10">
        <v>3100</v>
      </c>
      <c r="M859" s="10">
        <v>6000</v>
      </c>
      <c r="N859" s="18">
        <f t="shared" ref="N859:N912" si="442">SUM(L859:M859)</f>
        <v>9100</v>
      </c>
      <c r="O859" s="10">
        <v>1515</v>
      </c>
      <c r="P859" s="10">
        <v>2025</v>
      </c>
      <c r="Q859" s="18">
        <f t="shared" ref="Q859:Q912" si="443">SUM(O859:P859)</f>
        <v>3540</v>
      </c>
      <c r="R859" s="10">
        <v>1515</v>
      </c>
      <c r="S859" s="105">
        <v>2025</v>
      </c>
      <c r="T859" s="107">
        <f t="shared" ref="T859:T912" si="444">SUM(R859:S859)</f>
        <v>3540</v>
      </c>
      <c r="U859" s="105">
        <v>2161.2199999999998</v>
      </c>
      <c r="V859" s="105">
        <v>3962.99</v>
      </c>
      <c r="W859" s="107">
        <f t="shared" ref="W859:W912" si="445">SUM(U859:V859)</f>
        <v>6124.2099999999991</v>
      </c>
    </row>
    <row r="860" spans="1:102" ht="18">
      <c r="A860" s="290">
        <v>2</v>
      </c>
      <c r="B860" s="5" t="s">
        <v>1441</v>
      </c>
      <c r="C860" s="8"/>
      <c r="D860" s="8"/>
      <c r="E860" s="9"/>
      <c r="F860" s="2"/>
      <c r="G860" s="2"/>
      <c r="H860" s="3"/>
      <c r="I860" s="10">
        <v>2300</v>
      </c>
      <c r="J860" s="10"/>
      <c r="K860" s="213">
        <f t="shared" si="441"/>
        <v>2300</v>
      </c>
      <c r="L860" s="10">
        <v>2300</v>
      </c>
      <c r="M860" s="10"/>
      <c r="N860" s="18">
        <f t="shared" si="442"/>
        <v>2300</v>
      </c>
      <c r="O860" s="10">
        <v>3500</v>
      </c>
      <c r="P860" s="10"/>
      <c r="Q860" s="18">
        <f t="shared" si="443"/>
        <v>3500</v>
      </c>
      <c r="R860" s="10">
        <v>3500</v>
      </c>
      <c r="S860" s="105">
        <v>0</v>
      </c>
      <c r="T860" s="107">
        <f t="shared" si="444"/>
        <v>3500</v>
      </c>
      <c r="U860" s="105">
        <v>2300</v>
      </c>
      <c r="V860" s="105"/>
      <c r="W860" s="107">
        <f t="shared" si="445"/>
        <v>2300</v>
      </c>
    </row>
    <row r="861" spans="1:102" ht="18">
      <c r="A861" s="290">
        <v>3</v>
      </c>
      <c r="B861" s="5" t="s">
        <v>1442</v>
      </c>
      <c r="C861" s="8"/>
      <c r="D861" s="8"/>
      <c r="E861" s="9"/>
      <c r="F861" s="2"/>
      <c r="G861" s="2"/>
      <c r="H861" s="3"/>
      <c r="I861" s="10">
        <v>2300</v>
      </c>
      <c r="J861" s="10"/>
      <c r="K861" s="213">
        <f t="shared" si="441"/>
        <v>2300</v>
      </c>
      <c r="L861" s="10">
        <v>2300</v>
      </c>
      <c r="M861" s="10"/>
      <c r="N861" s="18">
        <f t="shared" si="442"/>
        <v>2300</v>
      </c>
      <c r="O861" s="10">
        <v>3200</v>
      </c>
      <c r="P861" s="10"/>
      <c r="Q861" s="18">
        <f t="shared" si="443"/>
        <v>3200</v>
      </c>
      <c r="R861" s="10">
        <v>3200</v>
      </c>
      <c r="S861" s="105">
        <v>0</v>
      </c>
      <c r="T861" s="107">
        <f t="shared" si="444"/>
        <v>3200</v>
      </c>
      <c r="U861" s="105">
        <v>3000</v>
      </c>
      <c r="V861" s="105"/>
      <c r="W861" s="107">
        <f t="shared" si="445"/>
        <v>3000</v>
      </c>
    </row>
    <row r="862" spans="1:102" ht="18">
      <c r="A862" s="290">
        <v>4</v>
      </c>
      <c r="B862" s="5" t="s">
        <v>717</v>
      </c>
      <c r="C862" s="8">
        <v>6780</v>
      </c>
      <c r="D862" s="8">
        <v>1800</v>
      </c>
      <c r="E862" s="9">
        <f t="shared" si="440"/>
        <v>8580</v>
      </c>
      <c r="F862" s="2">
        <v>5280</v>
      </c>
      <c r="G862" s="2">
        <v>4140</v>
      </c>
      <c r="H862" s="3">
        <f t="shared" ref="H862:H912" si="446">SUM(F862:G862)</f>
        <v>9420</v>
      </c>
      <c r="I862" s="10">
        <v>3910</v>
      </c>
      <c r="J862" s="10">
        <v>4500</v>
      </c>
      <c r="K862" s="213">
        <f t="shared" si="441"/>
        <v>8410</v>
      </c>
      <c r="L862" s="10">
        <v>5800</v>
      </c>
      <c r="M862" s="10">
        <v>7000</v>
      </c>
      <c r="N862" s="18">
        <f t="shared" si="442"/>
        <v>12800</v>
      </c>
      <c r="O862" s="10">
        <v>3010</v>
      </c>
      <c r="P862" s="10">
        <v>3150</v>
      </c>
      <c r="Q862" s="18">
        <f t="shared" si="443"/>
        <v>6160</v>
      </c>
      <c r="R862" s="10">
        <v>3010</v>
      </c>
      <c r="S862" s="105">
        <v>3150</v>
      </c>
      <c r="T862" s="107">
        <f t="shared" si="444"/>
        <v>6160</v>
      </c>
      <c r="U862" s="105">
        <v>2979.19</v>
      </c>
      <c r="V862" s="105">
        <v>0.01</v>
      </c>
      <c r="W862" s="107">
        <f t="shared" si="445"/>
        <v>2979.2000000000003</v>
      </c>
    </row>
    <row r="863" spans="1:102" s="24" customFormat="1" ht="18">
      <c r="A863" s="290">
        <v>5</v>
      </c>
      <c r="B863" s="5" t="s">
        <v>718</v>
      </c>
      <c r="C863" s="8">
        <v>2300</v>
      </c>
      <c r="D863" s="8">
        <v>1200</v>
      </c>
      <c r="E863" s="9">
        <f t="shared" si="440"/>
        <v>3500</v>
      </c>
      <c r="F863" s="2">
        <v>3400</v>
      </c>
      <c r="G863" s="2">
        <v>2000</v>
      </c>
      <c r="H863" s="3">
        <f t="shared" si="446"/>
        <v>5400</v>
      </c>
      <c r="I863" s="10">
        <v>4400</v>
      </c>
      <c r="J863" s="10">
        <v>2000</v>
      </c>
      <c r="K863" s="213">
        <f t="shared" si="441"/>
        <v>6400</v>
      </c>
      <c r="L863" s="10">
        <v>1600</v>
      </c>
      <c r="M863" s="10">
        <v>2480</v>
      </c>
      <c r="N863" s="18">
        <f t="shared" si="442"/>
        <v>4080</v>
      </c>
      <c r="O863" s="10">
        <v>2261.17</v>
      </c>
      <c r="P863" s="10">
        <v>3392.57</v>
      </c>
      <c r="Q863" s="18">
        <f t="shared" si="443"/>
        <v>5653.74</v>
      </c>
      <c r="R863" s="10">
        <v>2261.17</v>
      </c>
      <c r="S863" s="105">
        <v>3392.57</v>
      </c>
      <c r="T863" s="107">
        <f t="shared" si="444"/>
        <v>5653.74</v>
      </c>
      <c r="U863" s="105">
        <v>3192.57</v>
      </c>
      <c r="V863" s="105">
        <v>4788.8599999999997</v>
      </c>
      <c r="W863" s="107">
        <f t="shared" si="445"/>
        <v>7981.43</v>
      </c>
      <c r="X863" s="258"/>
      <c r="Y863" s="258"/>
      <c r="Z863" s="258"/>
      <c r="AA863" s="258"/>
      <c r="AB863" s="258"/>
      <c r="AC863" s="258"/>
      <c r="AD863" s="258"/>
      <c r="AE863" s="258"/>
      <c r="AF863" s="258"/>
      <c r="AG863" s="258"/>
      <c r="AH863" s="258"/>
      <c r="AI863" s="258"/>
      <c r="AJ863" s="258"/>
      <c r="AK863" s="258"/>
      <c r="AL863" s="258"/>
      <c r="AM863" s="258"/>
      <c r="AN863" s="258"/>
      <c r="AO863" s="258"/>
      <c r="AP863" s="258"/>
      <c r="AQ863" s="258"/>
      <c r="AR863" s="258"/>
      <c r="AS863" s="258"/>
      <c r="AT863" s="258"/>
      <c r="AU863" s="258"/>
      <c r="AV863" s="258"/>
      <c r="AW863" s="258"/>
      <c r="AX863" s="258"/>
      <c r="AY863" s="258"/>
      <c r="AZ863" s="258"/>
      <c r="BA863" s="258"/>
      <c r="BB863" s="258"/>
      <c r="BC863" s="258"/>
      <c r="BD863" s="258"/>
      <c r="BE863" s="258"/>
      <c r="BF863" s="258"/>
      <c r="BG863" s="258"/>
      <c r="BH863" s="258"/>
      <c r="BI863" s="258"/>
      <c r="BJ863" s="258"/>
      <c r="BK863" s="258"/>
      <c r="BL863" s="258"/>
      <c r="BM863" s="258"/>
      <c r="BN863" s="258"/>
      <c r="BO863" s="258"/>
      <c r="BP863" s="258"/>
      <c r="BQ863" s="258"/>
      <c r="BR863" s="258"/>
      <c r="BS863" s="258"/>
      <c r="BT863" s="258"/>
      <c r="BU863" s="258"/>
      <c r="BV863" s="258"/>
      <c r="BW863" s="258"/>
      <c r="BX863" s="258"/>
      <c r="BY863" s="258"/>
      <c r="BZ863" s="258"/>
      <c r="CA863" s="258"/>
      <c r="CB863" s="258"/>
      <c r="CC863" s="258"/>
      <c r="CD863" s="258"/>
      <c r="CE863" s="258"/>
      <c r="CF863" s="258"/>
      <c r="CG863" s="258"/>
      <c r="CH863" s="258"/>
      <c r="CI863" s="258"/>
      <c r="CJ863" s="258"/>
      <c r="CK863" s="258"/>
      <c r="CL863" s="258"/>
      <c r="CM863" s="258"/>
      <c r="CN863" s="258"/>
      <c r="CO863" s="258"/>
      <c r="CP863" s="258"/>
      <c r="CQ863" s="258"/>
      <c r="CR863" s="258"/>
      <c r="CS863" s="258"/>
      <c r="CT863" s="258"/>
      <c r="CU863" s="258"/>
      <c r="CV863" s="258"/>
      <c r="CW863" s="258"/>
      <c r="CX863" s="258"/>
    </row>
    <row r="864" spans="1:102" ht="18">
      <c r="A864" s="290">
        <v>6</v>
      </c>
      <c r="B864" s="5" t="s">
        <v>719</v>
      </c>
      <c r="C864" s="8">
        <v>20</v>
      </c>
      <c r="D864" s="8"/>
      <c r="E864" s="9">
        <f t="shared" si="440"/>
        <v>20</v>
      </c>
      <c r="F864" s="2">
        <v>60</v>
      </c>
      <c r="G864" s="2">
        <v>0</v>
      </c>
      <c r="H864" s="3">
        <f t="shared" si="446"/>
        <v>60</v>
      </c>
      <c r="I864" s="10">
        <v>60</v>
      </c>
      <c r="J864" s="10"/>
      <c r="K864" s="213">
        <f t="shared" si="441"/>
        <v>60</v>
      </c>
      <c r="L864" s="10">
        <v>60</v>
      </c>
      <c r="M864" s="10"/>
      <c r="N864" s="18">
        <f t="shared" si="442"/>
        <v>60</v>
      </c>
      <c r="O864" s="10">
        <v>60</v>
      </c>
      <c r="P864" s="10"/>
      <c r="Q864" s="18">
        <f t="shared" si="443"/>
        <v>60</v>
      </c>
      <c r="R864" s="10">
        <v>60</v>
      </c>
      <c r="S864" s="105"/>
      <c r="T864" s="107">
        <f t="shared" si="444"/>
        <v>60</v>
      </c>
      <c r="U864" s="105">
        <v>30</v>
      </c>
      <c r="V864" s="105"/>
      <c r="W864" s="107">
        <f t="shared" si="445"/>
        <v>30</v>
      </c>
    </row>
    <row r="865" spans="1:102" ht="18">
      <c r="A865" s="290">
        <v>7</v>
      </c>
      <c r="B865" s="5" t="s">
        <v>720</v>
      </c>
      <c r="C865" s="8">
        <v>150</v>
      </c>
      <c r="D865" s="8"/>
      <c r="E865" s="9">
        <f t="shared" si="440"/>
        <v>150</v>
      </c>
      <c r="F865" s="2">
        <v>250</v>
      </c>
      <c r="G865" s="2">
        <v>0</v>
      </c>
      <c r="H865" s="3">
        <f t="shared" si="446"/>
        <v>250</v>
      </c>
      <c r="I865" s="10">
        <v>400</v>
      </c>
      <c r="J865" s="10"/>
      <c r="K865" s="213">
        <f t="shared" si="441"/>
        <v>400</v>
      </c>
      <c r="L865" s="10">
        <v>280</v>
      </c>
      <c r="M865" s="10">
        <v>420</v>
      </c>
      <c r="N865" s="18">
        <f t="shared" si="442"/>
        <v>700</v>
      </c>
      <c r="O865" s="10">
        <v>70</v>
      </c>
      <c r="P865" s="10">
        <v>105</v>
      </c>
      <c r="Q865" s="18">
        <f t="shared" si="443"/>
        <v>175</v>
      </c>
      <c r="R865" s="10">
        <v>70</v>
      </c>
      <c r="S865" s="105">
        <v>105</v>
      </c>
      <c r="T865" s="107">
        <f t="shared" si="444"/>
        <v>175</v>
      </c>
      <c r="U865" s="105">
        <v>80</v>
      </c>
      <c r="V865" s="105">
        <v>0.01</v>
      </c>
      <c r="W865" s="107">
        <f t="shared" si="445"/>
        <v>80.010000000000005</v>
      </c>
    </row>
    <row r="866" spans="1:102" s="24" customFormat="1" ht="18">
      <c r="A866" s="290">
        <v>8</v>
      </c>
      <c r="B866" s="5" t="s">
        <v>721</v>
      </c>
      <c r="C866" s="8">
        <v>385</v>
      </c>
      <c r="D866" s="8"/>
      <c r="E866" s="9">
        <f t="shared" si="440"/>
        <v>385</v>
      </c>
      <c r="F866" s="2">
        <v>920</v>
      </c>
      <c r="G866" s="2">
        <v>0</v>
      </c>
      <c r="H866" s="3">
        <f t="shared" si="446"/>
        <v>920</v>
      </c>
      <c r="I866" s="10">
        <v>1660</v>
      </c>
      <c r="J866" s="10"/>
      <c r="K866" s="213">
        <f t="shared" si="441"/>
        <v>1660</v>
      </c>
      <c r="L866" s="10">
        <v>870</v>
      </c>
      <c r="M866" s="10"/>
      <c r="N866" s="18">
        <f t="shared" si="442"/>
        <v>870</v>
      </c>
      <c r="O866" s="10">
        <v>2083.14</v>
      </c>
      <c r="P866" s="10"/>
      <c r="Q866" s="18">
        <f t="shared" si="443"/>
        <v>2083.14</v>
      </c>
      <c r="R866" s="10">
        <v>2083.14</v>
      </c>
      <c r="S866" s="105"/>
      <c r="T866" s="107">
        <f t="shared" si="444"/>
        <v>2083.14</v>
      </c>
      <c r="U866" s="105">
        <v>1464.07</v>
      </c>
      <c r="V866" s="105"/>
      <c r="W866" s="107">
        <f t="shared" si="445"/>
        <v>1464.07</v>
      </c>
      <c r="X866" s="258"/>
      <c r="Y866" s="258"/>
      <c r="Z866" s="258"/>
      <c r="AA866" s="258"/>
      <c r="AB866" s="258"/>
      <c r="AC866" s="258"/>
      <c r="AD866" s="258"/>
      <c r="AE866" s="258"/>
      <c r="AF866" s="258"/>
      <c r="AG866" s="258"/>
      <c r="AH866" s="258"/>
      <c r="AI866" s="258"/>
      <c r="AJ866" s="258"/>
      <c r="AK866" s="258"/>
      <c r="AL866" s="258"/>
      <c r="AM866" s="258"/>
      <c r="AN866" s="258"/>
      <c r="AO866" s="258"/>
      <c r="AP866" s="258"/>
      <c r="AQ866" s="258"/>
      <c r="AR866" s="258"/>
      <c r="AS866" s="258"/>
      <c r="AT866" s="258"/>
      <c r="AU866" s="258"/>
      <c r="AV866" s="258"/>
      <c r="AW866" s="258"/>
      <c r="AX866" s="258"/>
      <c r="AY866" s="258"/>
      <c r="AZ866" s="258"/>
      <c r="BA866" s="258"/>
      <c r="BB866" s="258"/>
      <c r="BC866" s="258"/>
      <c r="BD866" s="258"/>
      <c r="BE866" s="258"/>
      <c r="BF866" s="258"/>
      <c r="BG866" s="258"/>
      <c r="BH866" s="258"/>
      <c r="BI866" s="258"/>
      <c r="BJ866" s="258"/>
      <c r="BK866" s="258"/>
      <c r="BL866" s="258"/>
      <c r="BM866" s="258"/>
      <c r="BN866" s="258"/>
      <c r="BO866" s="258"/>
      <c r="BP866" s="258"/>
      <c r="BQ866" s="258"/>
      <c r="BR866" s="258"/>
      <c r="BS866" s="258"/>
      <c r="BT866" s="258"/>
      <c r="BU866" s="258"/>
      <c r="BV866" s="258"/>
      <c r="BW866" s="258"/>
      <c r="BX866" s="258"/>
      <c r="BY866" s="258"/>
      <c r="BZ866" s="258"/>
      <c r="CA866" s="258"/>
      <c r="CB866" s="258"/>
      <c r="CC866" s="258"/>
      <c r="CD866" s="258"/>
      <c r="CE866" s="258"/>
      <c r="CF866" s="258"/>
      <c r="CG866" s="258"/>
      <c r="CH866" s="258"/>
      <c r="CI866" s="258"/>
      <c r="CJ866" s="258"/>
      <c r="CK866" s="258"/>
      <c r="CL866" s="258"/>
      <c r="CM866" s="258"/>
      <c r="CN866" s="258"/>
      <c r="CO866" s="258"/>
      <c r="CP866" s="258"/>
      <c r="CQ866" s="258"/>
      <c r="CR866" s="258"/>
      <c r="CS866" s="258"/>
      <c r="CT866" s="258"/>
      <c r="CU866" s="258"/>
      <c r="CV866" s="258"/>
      <c r="CW866" s="258"/>
      <c r="CX866" s="258"/>
    </row>
    <row r="867" spans="1:102" ht="18">
      <c r="A867" s="290">
        <v>9</v>
      </c>
      <c r="B867" s="5" t="s">
        <v>2483</v>
      </c>
      <c r="C867" s="8">
        <v>26485.4</v>
      </c>
      <c r="D867" s="8"/>
      <c r="E867" s="9">
        <f t="shared" si="440"/>
        <v>26485.4</v>
      </c>
      <c r="F867" s="2">
        <v>30700.03</v>
      </c>
      <c r="G867" s="2">
        <v>0</v>
      </c>
      <c r="H867" s="3">
        <f t="shared" si="446"/>
        <v>30700.03</v>
      </c>
      <c r="I867" s="10">
        <v>42760</v>
      </c>
      <c r="J867" s="10"/>
      <c r="K867" s="213">
        <f t="shared" si="441"/>
        <v>42760</v>
      </c>
      <c r="L867" s="10">
        <v>43760.03</v>
      </c>
      <c r="M867" s="10"/>
      <c r="N867" s="18">
        <f t="shared" si="442"/>
        <v>43760.03</v>
      </c>
      <c r="O867" s="10">
        <v>48190.03</v>
      </c>
      <c r="P867" s="10"/>
      <c r="Q867" s="18">
        <f t="shared" si="443"/>
        <v>48190.03</v>
      </c>
      <c r="R867" s="10">
        <v>48873.4</v>
      </c>
      <c r="S867" s="105"/>
      <c r="T867" s="107">
        <f t="shared" si="444"/>
        <v>48873.4</v>
      </c>
      <c r="U867" s="105">
        <v>56805.03</v>
      </c>
      <c r="V867" s="105"/>
      <c r="W867" s="107">
        <f t="shared" si="445"/>
        <v>56805.03</v>
      </c>
    </row>
    <row r="868" spans="1:102" ht="18">
      <c r="A868" s="290">
        <v>10</v>
      </c>
      <c r="B868" s="179" t="s">
        <v>722</v>
      </c>
      <c r="C868" s="8">
        <v>100</v>
      </c>
      <c r="D868" s="8"/>
      <c r="E868" s="9">
        <f t="shared" si="440"/>
        <v>100</v>
      </c>
      <c r="F868" s="2">
        <v>100</v>
      </c>
      <c r="G868" s="2">
        <v>0</v>
      </c>
      <c r="H868" s="3">
        <f t="shared" si="446"/>
        <v>100</v>
      </c>
      <c r="I868" s="10">
        <v>120</v>
      </c>
      <c r="J868" s="10"/>
      <c r="K868" s="213">
        <f t="shared" si="441"/>
        <v>120</v>
      </c>
      <c r="L868" s="10">
        <v>1036</v>
      </c>
      <c r="M868" s="10"/>
      <c r="N868" s="18">
        <f t="shared" si="442"/>
        <v>1036</v>
      </c>
      <c r="O868" s="10"/>
      <c r="P868" s="10"/>
      <c r="Q868" s="18">
        <f t="shared" si="443"/>
        <v>0</v>
      </c>
      <c r="R868" s="10"/>
      <c r="S868" s="105"/>
      <c r="T868" s="107">
        <f t="shared" si="444"/>
        <v>0</v>
      </c>
      <c r="U868" s="105"/>
      <c r="V868" s="105"/>
      <c r="W868" s="107">
        <f t="shared" si="445"/>
        <v>0</v>
      </c>
    </row>
    <row r="869" spans="1:102" s="24" customFormat="1" ht="18">
      <c r="A869" s="290">
        <v>11</v>
      </c>
      <c r="B869" s="5" t="s">
        <v>723</v>
      </c>
      <c r="C869" s="8">
        <v>1</v>
      </c>
      <c r="D869" s="8"/>
      <c r="E869" s="9">
        <f t="shared" si="440"/>
        <v>1</v>
      </c>
      <c r="F869" s="2">
        <v>6000</v>
      </c>
      <c r="G869" s="2">
        <v>0</v>
      </c>
      <c r="H869" s="3">
        <f t="shared" si="446"/>
        <v>6000</v>
      </c>
      <c r="I869" s="10">
        <v>2825</v>
      </c>
      <c r="J869" s="10"/>
      <c r="K869" s="213">
        <f t="shared" si="441"/>
        <v>2825</v>
      </c>
      <c r="L869" s="10">
        <v>20</v>
      </c>
      <c r="M869" s="10"/>
      <c r="N869" s="18">
        <f t="shared" si="442"/>
        <v>20</v>
      </c>
      <c r="O869" s="10">
        <v>3168.67</v>
      </c>
      <c r="P869" s="10"/>
      <c r="Q869" s="18">
        <f t="shared" si="443"/>
        <v>3168.67</v>
      </c>
      <c r="R869" s="10">
        <v>2751.5</v>
      </c>
      <c r="S869" s="105"/>
      <c r="T869" s="107">
        <f t="shared" si="444"/>
        <v>2751.5</v>
      </c>
      <c r="U869" s="105">
        <v>2556.7800000000002</v>
      </c>
      <c r="V869" s="105"/>
      <c r="W869" s="107">
        <f t="shared" si="445"/>
        <v>2556.7800000000002</v>
      </c>
      <c r="X869" s="258"/>
      <c r="Y869" s="258"/>
      <c r="Z869" s="258"/>
      <c r="AA869" s="258"/>
      <c r="AB869" s="258"/>
      <c r="AC869" s="258"/>
      <c r="AD869" s="258"/>
      <c r="AE869" s="258"/>
      <c r="AF869" s="258"/>
      <c r="AG869" s="258"/>
      <c r="AH869" s="258"/>
      <c r="AI869" s="258"/>
      <c r="AJ869" s="258"/>
      <c r="AK869" s="258"/>
      <c r="AL869" s="258"/>
      <c r="AM869" s="258"/>
      <c r="AN869" s="258"/>
      <c r="AO869" s="258"/>
      <c r="AP869" s="258"/>
      <c r="AQ869" s="258"/>
      <c r="AR869" s="258"/>
      <c r="AS869" s="258"/>
      <c r="AT869" s="258"/>
      <c r="AU869" s="258"/>
      <c r="AV869" s="258"/>
      <c r="AW869" s="258"/>
      <c r="AX869" s="258"/>
      <c r="AY869" s="258"/>
      <c r="AZ869" s="258"/>
      <c r="BA869" s="258"/>
      <c r="BB869" s="258"/>
      <c r="BC869" s="258"/>
      <c r="BD869" s="258"/>
      <c r="BE869" s="258"/>
      <c r="BF869" s="258"/>
      <c r="BG869" s="258"/>
      <c r="BH869" s="258"/>
      <c r="BI869" s="258"/>
      <c r="BJ869" s="258"/>
      <c r="BK869" s="258"/>
      <c r="BL869" s="258"/>
      <c r="BM869" s="258"/>
      <c r="BN869" s="258"/>
      <c r="BO869" s="258"/>
      <c r="BP869" s="258"/>
      <c r="BQ869" s="258"/>
      <c r="BR869" s="258"/>
      <c r="BS869" s="258"/>
      <c r="BT869" s="258"/>
      <c r="BU869" s="258"/>
      <c r="BV869" s="258"/>
      <c r="BW869" s="258"/>
      <c r="BX869" s="258"/>
      <c r="BY869" s="258"/>
      <c r="BZ869" s="258"/>
      <c r="CA869" s="258"/>
      <c r="CB869" s="258"/>
      <c r="CC869" s="258"/>
      <c r="CD869" s="258"/>
      <c r="CE869" s="258"/>
      <c r="CF869" s="258"/>
      <c r="CG869" s="258"/>
      <c r="CH869" s="258"/>
      <c r="CI869" s="258"/>
      <c r="CJ869" s="258"/>
      <c r="CK869" s="258"/>
      <c r="CL869" s="258"/>
      <c r="CM869" s="258"/>
      <c r="CN869" s="258"/>
      <c r="CO869" s="258"/>
      <c r="CP869" s="258"/>
      <c r="CQ869" s="258"/>
      <c r="CR869" s="258"/>
      <c r="CS869" s="258"/>
      <c r="CT869" s="258"/>
      <c r="CU869" s="258"/>
      <c r="CV869" s="258"/>
      <c r="CW869" s="258"/>
      <c r="CX869" s="258"/>
    </row>
    <row r="870" spans="1:102" ht="18">
      <c r="A870" s="290">
        <v>12</v>
      </c>
      <c r="B870" s="5" t="s">
        <v>724</v>
      </c>
      <c r="C870" s="8">
        <v>11500</v>
      </c>
      <c r="D870" s="8"/>
      <c r="E870" s="9">
        <f t="shared" si="440"/>
        <v>11500</v>
      </c>
      <c r="F870" s="2">
        <v>3</v>
      </c>
      <c r="G870" s="2">
        <v>0</v>
      </c>
      <c r="H870" s="3">
        <f t="shared" si="446"/>
        <v>3</v>
      </c>
      <c r="I870" s="10">
        <v>20</v>
      </c>
      <c r="J870" s="10"/>
      <c r="K870" s="213">
        <f t="shared" si="441"/>
        <v>20</v>
      </c>
      <c r="L870" s="10">
        <v>35</v>
      </c>
      <c r="M870" s="10"/>
      <c r="N870" s="18">
        <f t="shared" si="442"/>
        <v>35</v>
      </c>
      <c r="O870" s="10">
        <v>15</v>
      </c>
      <c r="P870" s="10"/>
      <c r="Q870" s="18">
        <f t="shared" si="443"/>
        <v>15</v>
      </c>
      <c r="R870" s="10">
        <v>15</v>
      </c>
      <c r="S870" s="105"/>
      <c r="T870" s="107">
        <f t="shared" si="444"/>
        <v>15</v>
      </c>
      <c r="U870" s="105">
        <v>15</v>
      </c>
      <c r="V870" s="105"/>
      <c r="W870" s="107">
        <f t="shared" si="445"/>
        <v>15</v>
      </c>
    </row>
    <row r="871" spans="1:102" ht="18">
      <c r="A871" s="290">
        <v>13</v>
      </c>
      <c r="B871" s="5" t="s">
        <v>725</v>
      </c>
      <c r="C871" s="8">
        <v>262.49</v>
      </c>
      <c r="D871" s="8"/>
      <c r="E871" s="9">
        <f t="shared" si="440"/>
        <v>262.49</v>
      </c>
      <c r="F871" s="2">
        <v>50</v>
      </c>
      <c r="G871" s="2">
        <v>0</v>
      </c>
      <c r="H871" s="3">
        <f t="shared" si="446"/>
        <v>50</v>
      </c>
      <c r="I871" s="10">
        <v>40</v>
      </c>
      <c r="J871" s="10"/>
      <c r="K871" s="213">
        <f t="shared" si="441"/>
        <v>40</v>
      </c>
      <c r="L871" s="10">
        <v>14000</v>
      </c>
      <c r="M871" s="10"/>
      <c r="N871" s="18">
        <f t="shared" si="442"/>
        <v>14000</v>
      </c>
      <c r="O871" s="10">
        <v>35</v>
      </c>
      <c r="P871" s="10"/>
      <c r="Q871" s="18">
        <f t="shared" si="443"/>
        <v>35</v>
      </c>
      <c r="R871" s="10">
        <v>214.43</v>
      </c>
      <c r="S871" s="105"/>
      <c r="T871" s="107">
        <f t="shared" si="444"/>
        <v>214.43</v>
      </c>
      <c r="U871" s="105">
        <v>28</v>
      </c>
      <c r="V871" s="105"/>
      <c r="W871" s="107">
        <f t="shared" si="445"/>
        <v>28</v>
      </c>
    </row>
    <row r="872" spans="1:102" ht="18">
      <c r="A872" s="290">
        <v>14</v>
      </c>
      <c r="B872" s="5" t="s">
        <v>726</v>
      </c>
      <c r="C872" s="8">
        <v>3000</v>
      </c>
      <c r="D872" s="8"/>
      <c r="E872" s="9">
        <f t="shared" si="440"/>
        <v>3000</v>
      </c>
      <c r="F872" s="2">
        <v>25000</v>
      </c>
      <c r="G872" s="2">
        <v>0</v>
      </c>
      <c r="H872" s="3">
        <f t="shared" si="446"/>
        <v>25000</v>
      </c>
      <c r="I872" s="10">
        <v>13000</v>
      </c>
      <c r="J872" s="10"/>
      <c r="K872" s="213">
        <f t="shared" si="441"/>
        <v>13000</v>
      </c>
      <c r="L872" s="10">
        <v>0.03</v>
      </c>
      <c r="M872" s="10"/>
      <c r="N872" s="18">
        <f t="shared" si="442"/>
        <v>0.03</v>
      </c>
      <c r="O872" s="10">
        <v>15000</v>
      </c>
      <c r="P872" s="10"/>
      <c r="Q872" s="18">
        <f t="shared" si="443"/>
        <v>15000</v>
      </c>
      <c r="R872" s="10">
        <v>25287</v>
      </c>
      <c r="S872" s="105"/>
      <c r="T872" s="107">
        <f t="shared" si="444"/>
        <v>25287</v>
      </c>
      <c r="U872" s="105">
        <v>15000</v>
      </c>
      <c r="V872" s="105"/>
      <c r="W872" s="107">
        <f t="shared" si="445"/>
        <v>15000</v>
      </c>
    </row>
    <row r="873" spans="1:102" ht="18">
      <c r="A873" s="290">
        <v>15</v>
      </c>
      <c r="B873" s="179" t="s">
        <v>727</v>
      </c>
      <c r="C873" s="8">
        <v>9000</v>
      </c>
      <c r="D873" s="8"/>
      <c r="E873" s="9">
        <f t="shared" si="440"/>
        <v>9000</v>
      </c>
      <c r="F873" s="2">
        <v>262.49</v>
      </c>
      <c r="G873" s="2">
        <v>0</v>
      </c>
      <c r="H873" s="3">
        <f t="shared" si="446"/>
        <v>262.49</v>
      </c>
      <c r="I873" s="10">
        <v>262.49</v>
      </c>
      <c r="J873" s="10"/>
      <c r="K873" s="213">
        <f t="shared" si="441"/>
        <v>262.49</v>
      </c>
      <c r="L873" s="10">
        <v>2730.02</v>
      </c>
      <c r="M873" s="10"/>
      <c r="N873" s="18">
        <f t="shared" si="442"/>
        <v>2730.02</v>
      </c>
      <c r="O873" s="10">
        <v>0.03</v>
      </c>
      <c r="P873" s="10"/>
      <c r="Q873" s="18">
        <f t="shared" si="443"/>
        <v>0.03</v>
      </c>
      <c r="R873" s="10">
        <v>0.03</v>
      </c>
      <c r="S873" s="105"/>
      <c r="T873" s="107">
        <f t="shared" si="444"/>
        <v>0.03</v>
      </c>
      <c r="U873" s="105"/>
      <c r="V873" s="105"/>
      <c r="W873" s="107">
        <f t="shared" si="445"/>
        <v>0</v>
      </c>
    </row>
    <row r="874" spans="1:102" ht="18">
      <c r="A874" s="290">
        <v>16</v>
      </c>
      <c r="B874" s="5" t="s">
        <v>1443</v>
      </c>
      <c r="C874" s="8"/>
      <c r="D874" s="8"/>
      <c r="E874" s="9"/>
      <c r="F874" s="2"/>
      <c r="G874" s="2"/>
      <c r="H874" s="3"/>
      <c r="I874" s="10">
        <v>1750</v>
      </c>
      <c r="J874" s="10"/>
      <c r="K874" s="213">
        <f t="shared" si="441"/>
        <v>1750</v>
      </c>
      <c r="L874" s="10">
        <v>22736</v>
      </c>
      <c r="M874" s="10"/>
      <c r="N874" s="18">
        <f t="shared" si="442"/>
        <v>22736</v>
      </c>
      <c r="O874" s="10">
        <v>2730.02</v>
      </c>
      <c r="P874" s="10"/>
      <c r="Q874" s="18">
        <f t="shared" si="443"/>
        <v>2730.02</v>
      </c>
      <c r="R874" s="10">
        <v>2730.02</v>
      </c>
      <c r="S874" s="105"/>
      <c r="T874" s="107">
        <f t="shared" si="444"/>
        <v>2730.02</v>
      </c>
      <c r="U874" s="105">
        <v>2500.02</v>
      </c>
      <c r="V874" s="105"/>
      <c r="W874" s="107">
        <f t="shared" si="445"/>
        <v>2500.02</v>
      </c>
    </row>
    <row r="875" spans="1:102" ht="18">
      <c r="A875" s="290">
        <v>17</v>
      </c>
      <c r="B875" s="5" t="s">
        <v>2230</v>
      </c>
      <c r="C875" s="8"/>
      <c r="D875" s="8"/>
      <c r="E875" s="9"/>
      <c r="F875" s="2"/>
      <c r="G875" s="2"/>
      <c r="H875" s="3"/>
      <c r="I875" s="10"/>
      <c r="J875" s="10"/>
      <c r="L875" s="10"/>
      <c r="M875" s="10"/>
      <c r="O875" s="10">
        <v>3000</v>
      </c>
      <c r="P875" s="10"/>
      <c r="Q875" s="18">
        <f t="shared" si="443"/>
        <v>3000</v>
      </c>
      <c r="R875" s="10">
        <v>3500</v>
      </c>
      <c r="S875" s="105"/>
      <c r="T875" s="107">
        <f t="shared" si="444"/>
        <v>3500</v>
      </c>
      <c r="U875" s="105">
        <v>1000</v>
      </c>
      <c r="V875" s="105"/>
      <c r="W875" s="107">
        <f t="shared" si="445"/>
        <v>1000</v>
      </c>
    </row>
    <row r="876" spans="1:102" s="24" customFormat="1" ht="18">
      <c r="A876" s="290">
        <v>18</v>
      </c>
      <c r="B876" s="5" t="s">
        <v>1966</v>
      </c>
      <c r="C876" s="8">
        <v>10000</v>
      </c>
      <c r="D876" s="8"/>
      <c r="E876" s="9">
        <f t="shared" si="440"/>
        <v>10000</v>
      </c>
      <c r="F876" s="2">
        <v>5000</v>
      </c>
      <c r="G876" s="2">
        <v>0</v>
      </c>
      <c r="H876" s="3">
        <f t="shared" si="446"/>
        <v>5000</v>
      </c>
      <c r="I876" s="10">
        <v>2182</v>
      </c>
      <c r="J876" s="10"/>
      <c r="K876" s="213">
        <f t="shared" si="441"/>
        <v>2182</v>
      </c>
      <c r="L876" s="10">
        <v>0.01</v>
      </c>
      <c r="M876" s="10"/>
      <c r="N876" s="18">
        <f t="shared" si="442"/>
        <v>0.01</v>
      </c>
      <c r="O876" s="10">
        <v>0.01</v>
      </c>
      <c r="P876" s="10"/>
      <c r="Q876" s="18">
        <f t="shared" si="443"/>
        <v>0.01</v>
      </c>
      <c r="R876" s="10">
        <v>0.01</v>
      </c>
      <c r="S876" s="105"/>
      <c r="T876" s="107">
        <f t="shared" si="444"/>
        <v>0.01</v>
      </c>
      <c r="U876" s="105">
        <v>0.01</v>
      </c>
      <c r="V876" s="105"/>
      <c r="W876" s="107">
        <f t="shared" si="445"/>
        <v>0.01</v>
      </c>
      <c r="X876" s="258"/>
      <c r="Y876" s="258"/>
      <c r="Z876" s="258"/>
      <c r="AA876" s="258"/>
      <c r="AB876" s="258"/>
      <c r="AC876" s="258"/>
      <c r="AD876" s="258"/>
      <c r="AE876" s="258"/>
      <c r="AF876" s="258"/>
      <c r="AG876" s="258"/>
      <c r="AH876" s="258"/>
      <c r="AI876" s="258"/>
      <c r="AJ876" s="258"/>
      <c r="AK876" s="258"/>
      <c r="AL876" s="258"/>
      <c r="AM876" s="258"/>
      <c r="AN876" s="258"/>
      <c r="AO876" s="258"/>
      <c r="AP876" s="258"/>
      <c r="AQ876" s="258"/>
      <c r="AR876" s="258"/>
      <c r="AS876" s="258"/>
      <c r="AT876" s="258"/>
      <c r="AU876" s="258"/>
      <c r="AV876" s="258"/>
      <c r="AW876" s="258"/>
      <c r="AX876" s="258"/>
      <c r="AY876" s="258"/>
      <c r="AZ876" s="258"/>
      <c r="BA876" s="258"/>
      <c r="BB876" s="258"/>
      <c r="BC876" s="258"/>
      <c r="BD876" s="258"/>
      <c r="BE876" s="258"/>
      <c r="BF876" s="258"/>
      <c r="BG876" s="258"/>
      <c r="BH876" s="258"/>
      <c r="BI876" s="258"/>
      <c r="BJ876" s="258"/>
      <c r="BK876" s="258"/>
      <c r="BL876" s="258"/>
      <c r="BM876" s="258"/>
      <c r="BN876" s="258"/>
      <c r="BO876" s="258"/>
      <c r="BP876" s="258"/>
      <c r="BQ876" s="258"/>
      <c r="BR876" s="258"/>
      <c r="BS876" s="258"/>
      <c r="BT876" s="258"/>
      <c r="BU876" s="258"/>
      <c r="BV876" s="258"/>
      <c r="BW876" s="258"/>
      <c r="BX876" s="258"/>
      <c r="BY876" s="258"/>
      <c r="BZ876" s="258"/>
      <c r="CA876" s="258"/>
      <c r="CB876" s="258"/>
      <c r="CC876" s="258"/>
      <c r="CD876" s="258"/>
      <c r="CE876" s="258"/>
      <c r="CF876" s="258"/>
      <c r="CG876" s="258"/>
      <c r="CH876" s="258"/>
      <c r="CI876" s="258"/>
      <c r="CJ876" s="258"/>
      <c r="CK876" s="258"/>
      <c r="CL876" s="258"/>
      <c r="CM876" s="258"/>
      <c r="CN876" s="258"/>
      <c r="CO876" s="258"/>
      <c r="CP876" s="258"/>
      <c r="CQ876" s="258"/>
      <c r="CR876" s="258"/>
      <c r="CS876" s="258"/>
      <c r="CT876" s="258"/>
      <c r="CU876" s="258"/>
      <c r="CV876" s="258"/>
      <c r="CW876" s="258"/>
      <c r="CX876" s="258"/>
    </row>
    <row r="877" spans="1:102" ht="18">
      <c r="A877" s="290">
        <v>19</v>
      </c>
      <c r="B877" s="5" t="s">
        <v>1967</v>
      </c>
      <c r="C877" s="8">
        <v>562577</v>
      </c>
      <c r="D877" s="8"/>
      <c r="E877" s="9">
        <f t="shared" si="440"/>
        <v>562577</v>
      </c>
      <c r="F877" s="2">
        <v>8233</v>
      </c>
      <c r="G877" s="2">
        <v>0</v>
      </c>
      <c r="H877" s="3">
        <f t="shared" si="446"/>
        <v>8233</v>
      </c>
      <c r="I877" s="10">
        <v>3520</v>
      </c>
      <c r="J877" s="10"/>
      <c r="K877" s="213">
        <f t="shared" si="441"/>
        <v>3520</v>
      </c>
      <c r="L877" s="10">
        <v>0.03</v>
      </c>
      <c r="M877" s="10"/>
      <c r="N877" s="18">
        <f t="shared" si="442"/>
        <v>0.03</v>
      </c>
      <c r="O877" s="10">
        <v>0.03</v>
      </c>
      <c r="P877" s="10"/>
      <c r="Q877" s="18">
        <f t="shared" si="443"/>
        <v>0.03</v>
      </c>
      <c r="R877" s="10">
        <v>0.03</v>
      </c>
      <c r="S877" s="105"/>
      <c r="T877" s="107">
        <f t="shared" si="444"/>
        <v>0.03</v>
      </c>
      <c r="U877" s="105">
        <v>0.03</v>
      </c>
      <c r="V877" s="105"/>
      <c r="W877" s="107">
        <f t="shared" si="445"/>
        <v>0.03</v>
      </c>
    </row>
    <row r="878" spans="1:102" ht="18">
      <c r="A878" s="290">
        <v>20</v>
      </c>
      <c r="B878" s="5" t="s">
        <v>2231</v>
      </c>
      <c r="C878" s="8"/>
      <c r="D878" s="8"/>
      <c r="E878" s="9"/>
      <c r="F878" s="2"/>
      <c r="G878" s="2"/>
      <c r="H878" s="3"/>
      <c r="I878" s="10"/>
      <c r="J878" s="10"/>
      <c r="L878" s="10"/>
      <c r="M878" s="10"/>
      <c r="O878" s="10">
        <v>4379.0200000000004</v>
      </c>
      <c r="P878" s="10"/>
      <c r="Q878" s="18">
        <f t="shared" si="443"/>
        <v>4379.0200000000004</v>
      </c>
      <c r="R878" s="10">
        <v>4379.0200000000004</v>
      </c>
      <c r="S878" s="105"/>
      <c r="T878" s="107">
        <f t="shared" si="444"/>
        <v>4379.0200000000004</v>
      </c>
      <c r="U878" s="105">
        <v>2500.02</v>
      </c>
      <c r="V878" s="105"/>
      <c r="W878" s="107">
        <f t="shared" si="445"/>
        <v>2500.02</v>
      </c>
    </row>
    <row r="879" spans="1:102" ht="18">
      <c r="A879" s="290">
        <v>21</v>
      </c>
      <c r="B879" s="5" t="s">
        <v>1968</v>
      </c>
      <c r="C879" s="8">
        <v>20</v>
      </c>
      <c r="D879" s="8"/>
      <c r="E879" s="9">
        <f t="shared" si="440"/>
        <v>20</v>
      </c>
      <c r="F879" s="2">
        <v>15000</v>
      </c>
      <c r="G879" s="2">
        <v>0</v>
      </c>
      <c r="H879" s="3">
        <f t="shared" si="446"/>
        <v>15000</v>
      </c>
      <c r="I879" s="10">
        <v>2183</v>
      </c>
      <c r="J879" s="10"/>
      <c r="K879" s="213">
        <f t="shared" si="441"/>
        <v>2183</v>
      </c>
      <c r="L879" s="10">
        <v>0.01</v>
      </c>
      <c r="M879" s="10"/>
      <c r="N879" s="18">
        <f t="shared" si="442"/>
        <v>0.01</v>
      </c>
      <c r="O879" s="10">
        <v>0.01</v>
      </c>
      <c r="P879" s="10"/>
      <c r="Q879" s="18">
        <f t="shared" si="443"/>
        <v>0.01</v>
      </c>
      <c r="R879" s="10">
        <v>0.01</v>
      </c>
      <c r="S879" s="105"/>
      <c r="T879" s="107">
        <f t="shared" si="444"/>
        <v>0.01</v>
      </c>
      <c r="U879" s="105">
        <v>0.01</v>
      </c>
      <c r="V879" s="105"/>
      <c r="W879" s="107">
        <f t="shared" si="445"/>
        <v>0.01</v>
      </c>
    </row>
    <row r="880" spans="1:102" ht="18">
      <c r="A880" s="290">
        <v>22</v>
      </c>
      <c r="B880" s="179" t="s">
        <v>2484</v>
      </c>
      <c r="C880" s="8"/>
      <c r="D880" s="8"/>
      <c r="E880" s="9"/>
      <c r="F880" s="2"/>
      <c r="G880" s="2"/>
      <c r="H880" s="3"/>
      <c r="I880" s="10">
        <v>22000</v>
      </c>
      <c r="J880" s="10"/>
      <c r="K880" s="213">
        <f t="shared" si="441"/>
        <v>22000</v>
      </c>
      <c r="L880" s="10">
        <v>0.01</v>
      </c>
      <c r="M880" s="10"/>
      <c r="N880" s="18">
        <f t="shared" si="442"/>
        <v>0.01</v>
      </c>
      <c r="O880" s="10"/>
      <c r="P880" s="10"/>
      <c r="Q880" s="18">
        <f t="shared" si="443"/>
        <v>0</v>
      </c>
      <c r="R880" s="10"/>
      <c r="S880" s="105"/>
      <c r="T880" s="107">
        <f t="shared" si="444"/>
        <v>0</v>
      </c>
      <c r="U880" s="105"/>
      <c r="V880" s="105"/>
      <c r="W880" s="107">
        <f t="shared" si="445"/>
        <v>0</v>
      </c>
    </row>
    <row r="881" spans="1:102" ht="18">
      <c r="A881" s="290">
        <v>23</v>
      </c>
      <c r="B881" s="179" t="s">
        <v>2232</v>
      </c>
      <c r="C881" s="8"/>
      <c r="D881" s="8"/>
      <c r="E881" s="9"/>
      <c r="F881" s="2"/>
      <c r="G881" s="2"/>
      <c r="H881" s="3"/>
      <c r="I881" s="10"/>
      <c r="J881" s="10"/>
      <c r="L881" s="10"/>
      <c r="M881" s="10"/>
      <c r="O881" s="10">
        <v>176.01</v>
      </c>
      <c r="P881" s="10">
        <v>264.01</v>
      </c>
      <c r="Q881" s="18">
        <v>4.4001999999999999</v>
      </c>
      <c r="R881" s="10">
        <v>176.01</v>
      </c>
      <c r="S881" s="105">
        <v>264.01</v>
      </c>
      <c r="T881" s="107">
        <f t="shared" si="444"/>
        <v>440.02</v>
      </c>
      <c r="U881" s="105"/>
      <c r="V881" s="105"/>
      <c r="W881" s="107">
        <f t="shared" si="445"/>
        <v>0</v>
      </c>
    </row>
    <row r="882" spans="1:102" ht="18">
      <c r="A882" s="290">
        <v>24</v>
      </c>
      <c r="B882" s="179" t="s">
        <v>2029</v>
      </c>
      <c r="C882" s="8"/>
      <c r="D882" s="8"/>
      <c r="E882" s="9"/>
      <c r="F882" s="2"/>
      <c r="G882" s="2"/>
      <c r="H882" s="3"/>
      <c r="I882" s="10"/>
      <c r="J882" s="10"/>
      <c r="L882" s="10">
        <v>3647</v>
      </c>
      <c r="M882" s="10">
        <v>5470</v>
      </c>
      <c r="N882" s="18">
        <f t="shared" si="442"/>
        <v>9117</v>
      </c>
      <c r="O882" s="10"/>
      <c r="P882" s="10"/>
      <c r="Q882" s="18">
        <f t="shared" si="443"/>
        <v>0</v>
      </c>
      <c r="R882" s="10"/>
      <c r="S882" s="105"/>
      <c r="T882" s="107">
        <f t="shared" si="444"/>
        <v>0</v>
      </c>
      <c r="U882" s="105"/>
      <c r="V882" s="105"/>
      <c r="W882" s="107">
        <f t="shared" si="445"/>
        <v>0</v>
      </c>
    </row>
    <row r="883" spans="1:102" s="24" customFormat="1" ht="18">
      <c r="A883" s="290">
        <v>25</v>
      </c>
      <c r="B883" s="5" t="s">
        <v>728</v>
      </c>
      <c r="C883" s="8">
        <v>68544.59</v>
      </c>
      <c r="D883" s="8"/>
      <c r="E883" s="9">
        <f t="shared" si="440"/>
        <v>68544.59</v>
      </c>
      <c r="F883" s="2">
        <v>646038.93999999994</v>
      </c>
      <c r="G883" s="2">
        <v>0</v>
      </c>
      <c r="H883" s="3">
        <f t="shared" si="446"/>
        <v>646038.93999999994</v>
      </c>
      <c r="I883" s="10">
        <v>743921.36</v>
      </c>
      <c r="J883" s="10"/>
      <c r="K883" s="213">
        <f t="shared" si="441"/>
        <v>743921.36</v>
      </c>
      <c r="L883" s="10">
        <v>779528.41</v>
      </c>
      <c r="M883" s="10"/>
      <c r="N883" s="18">
        <f t="shared" si="442"/>
        <v>779528.41</v>
      </c>
      <c r="O883" s="10">
        <v>1018023.93</v>
      </c>
      <c r="P883" s="10"/>
      <c r="Q883" s="18">
        <f t="shared" si="443"/>
        <v>1018023.93</v>
      </c>
      <c r="R883" s="10">
        <v>1018023.93</v>
      </c>
      <c r="S883" s="105"/>
      <c r="T883" s="107">
        <f t="shared" si="444"/>
        <v>1018023.93</v>
      </c>
      <c r="U883" s="105">
        <v>1229986.9099999999</v>
      </c>
      <c r="V883" s="105"/>
      <c r="W883" s="107">
        <f t="shared" si="445"/>
        <v>1229986.9099999999</v>
      </c>
      <c r="X883" s="258"/>
      <c r="Y883" s="258"/>
      <c r="Z883" s="258"/>
      <c r="AA883" s="258"/>
      <c r="AB883" s="258"/>
      <c r="AC883" s="258"/>
      <c r="AD883" s="258"/>
      <c r="AE883" s="258"/>
      <c r="AF883" s="258"/>
      <c r="AG883" s="258"/>
      <c r="AH883" s="258"/>
      <c r="AI883" s="258"/>
      <c r="AJ883" s="258"/>
      <c r="AK883" s="258"/>
      <c r="AL883" s="258"/>
      <c r="AM883" s="258"/>
      <c r="AN883" s="258"/>
      <c r="AO883" s="258"/>
      <c r="AP883" s="258"/>
      <c r="AQ883" s="258"/>
      <c r="AR883" s="258"/>
      <c r="AS883" s="258"/>
      <c r="AT883" s="258"/>
      <c r="AU883" s="258"/>
      <c r="AV883" s="258"/>
      <c r="AW883" s="258"/>
      <c r="AX883" s="258"/>
      <c r="AY883" s="258"/>
      <c r="AZ883" s="258"/>
      <c r="BA883" s="258"/>
      <c r="BB883" s="258"/>
      <c r="BC883" s="258"/>
      <c r="BD883" s="258"/>
      <c r="BE883" s="258"/>
      <c r="BF883" s="258"/>
      <c r="BG883" s="258"/>
      <c r="BH883" s="258"/>
      <c r="BI883" s="258"/>
      <c r="BJ883" s="258"/>
      <c r="BK883" s="258"/>
      <c r="BL883" s="258"/>
      <c r="BM883" s="258"/>
      <c r="BN883" s="258"/>
      <c r="BO883" s="258"/>
      <c r="BP883" s="258"/>
      <c r="BQ883" s="258"/>
      <c r="BR883" s="258"/>
      <c r="BS883" s="258"/>
      <c r="BT883" s="258"/>
      <c r="BU883" s="258"/>
      <c r="BV883" s="258"/>
      <c r="BW883" s="258"/>
      <c r="BX883" s="258"/>
      <c r="BY883" s="258"/>
      <c r="BZ883" s="258"/>
      <c r="CA883" s="258"/>
      <c r="CB883" s="258"/>
      <c r="CC883" s="258"/>
      <c r="CD883" s="258"/>
      <c r="CE883" s="258"/>
      <c r="CF883" s="258"/>
      <c r="CG883" s="258"/>
      <c r="CH883" s="258"/>
      <c r="CI883" s="258"/>
      <c r="CJ883" s="258"/>
      <c r="CK883" s="258"/>
      <c r="CL883" s="258"/>
      <c r="CM883" s="258"/>
      <c r="CN883" s="258"/>
      <c r="CO883" s="258"/>
      <c r="CP883" s="258"/>
      <c r="CQ883" s="258"/>
      <c r="CR883" s="258"/>
      <c r="CS883" s="258"/>
      <c r="CT883" s="258"/>
      <c r="CU883" s="258"/>
      <c r="CV883" s="258"/>
      <c r="CW883" s="258"/>
      <c r="CX883" s="258"/>
    </row>
    <row r="884" spans="1:102" ht="18">
      <c r="A884" s="290">
        <v>26</v>
      </c>
      <c r="B884" s="5" t="s">
        <v>2030</v>
      </c>
      <c r="C884" s="8">
        <v>200.02</v>
      </c>
      <c r="D884" s="8"/>
      <c r="E884" s="9">
        <f t="shared" si="440"/>
        <v>200.02</v>
      </c>
      <c r="F884" s="2">
        <v>20</v>
      </c>
      <c r="G884" s="2">
        <v>0</v>
      </c>
      <c r="H884" s="3">
        <f t="shared" si="446"/>
        <v>20</v>
      </c>
      <c r="I884" s="10">
        <v>30</v>
      </c>
      <c r="J884" s="10"/>
      <c r="K884" s="213">
        <f t="shared" si="441"/>
        <v>30</v>
      </c>
      <c r="L884" s="10">
        <v>30</v>
      </c>
      <c r="M884" s="10"/>
      <c r="N884" s="18">
        <f t="shared" si="442"/>
        <v>30</v>
      </c>
      <c r="O884" s="10">
        <v>20</v>
      </c>
      <c r="P884" s="10"/>
      <c r="Q884" s="18">
        <f t="shared" si="443"/>
        <v>20</v>
      </c>
      <c r="R884" s="10">
        <v>20</v>
      </c>
      <c r="S884" s="105"/>
      <c r="T884" s="107">
        <f t="shared" si="444"/>
        <v>20</v>
      </c>
      <c r="U884" s="105">
        <v>15.5</v>
      </c>
      <c r="V884" s="105"/>
      <c r="W884" s="107">
        <f t="shared" si="445"/>
        <v>15.5</v>
      </c>
    </row>
    <row r="885" spans="1:102" ht="18">
      <c r="A885" s="290">
        <v>27</v>
      </c>
      <c r="B885" s="5" t="s">
        <v>729</v>
      </c>
      <c r="C885" s="8">
        <v>30</v>
      </c>
      <c r="D885" s="8"/>
      <c r="E885" s="9">
        <f t="shared" si="440"/>
        <v>30</v>
      </c>
      <c r="F885" s="2">
        <v>71746.19</v>
      </c>
      <c r="G885" s="2">
        <v>0</v>
      </c>
      <c r="H885" s="3">
        <f t="shared" si="446"/>
        <v>71746.19</v>
      </c>
      <c r="I885" s="10">
        <v>83139.070000000007</v>
      </c>
      <c r="J885" s="10"/>
      <c r="K885" s="213">
        <f t="shared" si="441"/>
        <v>83139.070000000007</v>
      </c>
      <c r="L885" s="10">
        <v>87549.67</v>
      </c>
      <c r="M885" s="10"/>
      <c r="N885" s="18">
        <f t="shared" si="442"/>
        <v>87549.67</v>
      </c>
      <c r="O885" s="10">
        <v>99212.95</v>
      </c>
      <c r="P885" s="10"/>
      <c r="Q885" s="18">
        <f t="shared" si="443"/>
        <v>99212.95</v>
      </c>
      <c r="R885" s="10">
        <v>99212.95</v>
      </c>
      <c r="S885" s="105"/>
      <c r="T885" s="107">
        <f t="shared" si="444"/>
        <v>99212.95</v>
      </c>
      <c r="U885" s="105">
        <v>108328.39</v>
      </c>
      <c r="V885" s="105"/>
      <c r="W885" s="107">
        <f t="shared" si="445"/>
        <v>108328.39</v>
      </c>
    </row>
    <row r="886" spans="1:102" ht="18">
      <c r="A886" s="290">
        <v>28</v>
      </c>
      <c r="B886" s="5" t="s">
        <v>2031</v>
      </c>
      <c r="C886" s="8"/>
      <c r="D886" s="8"/>
      <c r="E886" s="9"/>
      <c r="F886" s="2"/>
      <c r="G886" s="2"/>
      <c r="H886" s="3"/>
      <c r="I886" s="10"/>
      <c r="J886" s="10"/>
      <c r="L886" s="10">
        <v>484</v>
      </c>
      <c r="M886" s="10"/>
      <c r="N886" s="18">
        <f t="shared" si="442"/>
        <v>484</v>
      </c>
      <c r="O886" s="10">
        <v>84</v>
      </c>
      <c r="P886" s="10"/>
      <c r="Q886" s="18">
        <f t="shared" si="443"/>
        <v>84</v>
      </c>
      <c r="R886" s="10">
        <v>84</v>
      </c>
      <c r="S886" s="105"/>
      <c r="T886" s="107">
        <f t="shared" si="444"/>
        <v>84</v>
      </c>
      <c r="U886" s="105">
        <v>150</v>
      </c>
      <c r="V886" s="105"/>
      <c r="W886" s="107">
        <f t="shared" si="445"/>
        <v>150</v>
      </c>
    </row>
    <row r="887" spans="1:102" s="24" customFormat="1" ht="18">
      <c r="A887" s="290">
        <v>29</v>
      </c>
      <c r="B887" s="5" t="s">
        <v>730</v>
      </c>
      <c r="C887" s="8">
        <v>104.8</v>
      </c>
      <c r="D887" s="8"/>
      <c r="E887" s="9">
        <f t="shared" si="440"/>
        <v>104.8</v>
      </c>
      <c r="F887" s="2">
        <v>510.82</v>
      </c>
      <c r="G887" s="2">
        <v>0</v>
      </c>
      <c r="H887" s="3">
        <f t="shared" si="446"/>
        <v>510.82</v>
      </c>
      <c r="I887" s="10">
        <v>12455</v>
      </c>
      <c r="J887" s="10"/>
      <c r="K887" s="213">
        <f t="shared" si="441"/>
        <v>12455</v>
      </c>
      <c r="L887" s="10">
        <v>12545</v>
      </c>
      <c r="M887" s="10"/>
      <c r="N887" s="18">
        <f t="shared" si="442"/>
        <v>12545</v>
      </c>
      <c r="O887" s="10">
        <v>132</v>
      </c>
      <c r="P887" s="10"/>
      <c r="Q887" s="18">
        <f t="shared" si="443"/>
        <v>132</v>
      </c>
      <c r="R887" s="10">
        <v>858.8</v>
      </c>
      <c r="S887" s="105"/>
      <c r="T887" s="107">
        <f t="shared" si="444"/>
        <v>858.8</v>
      </c>
      <c r="U887" s="105">
        <v>21640.04</v>
      </c>
      <c r="V887" s="105"/>
      <c r="W887" s="107">
        <f t="shared" si="445"/>
        <v>21640.04</v>
      </c>
      <c r="X887" s="258"/>
      <c r="Y887" s="258"/>
      <c r="Z887" s="258"/>
      <c r="AA887" s="258"/>
      <c r="AB887" s="258"/>
      <c r="AC887" s="258"/>
      <c r="AD887" s="258"/>
      <c r="AE887" s="258"/>
      <c r="AF887" s="258"/>
      <c r="AG887" s="258"/>
      <c r="AH887" s="258"/>
      <c r="AI887" s="258"/>
      <c r="AJ887" s="258"/>
      <c r="AK887" s="258"/>
      <c r="AL887" s="258"/>
      <c r="AM887" s="258"/>
      <c r="AN887" s="258"/>
      <c r="AO887" s="258"/>
      <c r="AP887" s="258"/>
      <c r="AQ887" s="258"/>
      <c r="AR887" s="258"/>
      <c r="AS887" s="258"/>
      <c r="AT887" s="258"/>
      <c r="AU887" s="258"/>
      <c r="AV887" s="258"/>
      <c r="AW887" s="258"/>
      <c r="AX887" s="258"/>
      <c r="AY887" s="258"/>
      <c r="AZ887" s="258"/>
      <c r="BA887" s="258"/>
      <c r="BB887" s="258"/>
      <c r="BC887" s="258"/>
      <c r="BD887" s="258"/>
      <c r="BE887" s="258"/>
      <c r="BF887" s="258"/>
      <c r="BG887" s="258"/>
      <c r="BH887" s="258"/>
      <c r="BI887" s="258"/>
      <c r="BJ887" s="258"/>
      <c r="BK887" s="258"/>
      <c r="BL887" s="258"/>
      <c r="BM887" s="258"/>
      <c r="BN887" s="258"/>
      <c r="BO887" s="258"/>
      <c r="BP887" s="258"/>
      <c r="BQ887" s="258"/>
      <c r="BR887" s="258"/>
      <c r="BS887" s="258"/>
      <c r="BT887" s="258"/>
      <c r="BU887" s="258"/>
      <c r="BV887" s="258"/>
      <c r="BW887" s="258"/>
      <c r="BX887" s="258"/>
      <c r="BY887" s="258"/>
      <c r="BZ887" s="258"/>
      <c r="CA887" s="258"/>
      <c r="CB887" s="258"/>
      <c r="CC887" s="258"/>
      <c r="CD887" s="258"/>
      <c r="CE887" s="258"/>
      <c r="CF887" s="258"/>
      <c r="CG887" s="258"/>
      <c r="CH887" s="258"/>
      <c r="CI887" s="258"/>
      <c r="CJ887" s="258"/>
      <c r="CK887" s="258"/>
      <c r="CL887" s="258"/>
      <c r="CM887" s="258"/>
      <c r="CN887" s="258"/>
      <c r="CO887" s="258"/>
      <c r="CP887" s="258"/>
      <c r="CQ887" s="258"/>
      <c r="CR887" s="258"/>
      <c r="CS887" s="258"/>
      <c r="CT887" s="258"/>
      <c r="CU887" s="258"/>
      <c r="CV887" s="258"/>
      <c r="CW887" s="258"/>
      <c r="CX887" s="258"/>
    </row>
    <row r="888" spans="1:102" ht="18">
      <c r="A888" s="290">
        <v>30</v>
      </c>
      <c r="B888" s="5" t="s">
        <v>731</v>
      </c>
      <c r="C888" s="8">
        <v>7000</v>
      </c>
      <c r="D888" s="8"/>
      <c r="E888" s="9">
        <f t="shared" si="440"/>
        <v>7000</v>
      </c>
      <c r="F888" s="2">
        <v>0.01</v>
      </c>
      <c r="G888" s="2">
        <v>0</v>
      </c>
      <c r="H888" s="3">
        <f t="shared" si="446"/>
        <v>0.01</v>
      </c>
      <c r="I888" s="10">
        <v>0.01</v>
      </c>
      <c r="J888" s="10"/>
      <c r="K888" s="213">
        <f t="shared" si="441"/>
        <v>0.01</v>
      </c>
      <c r="L888" s="10">
        <v>10110</v>
      </c>
      <c r="M888" s="10"/>
      <c r="N888" s="18">
        <f t="shared" si="442"/>
        <v>10110</v>
      </c>
      <c r="O888" s="10">
        <v>1610</v>
      </c>
      <c r="P888" s="10"/>
      <c r="Q888" s="18">
        <f t="shared" si="443"/>
        <v>1610</v>
      </c>
      <c r="R888" s="10">
        <v>12250</v>
      </c>
      <c r="S888" s="105"/>
      <c r="T888" s="107">
        <f t="shared" si="444"/>
        <v>12250</v>
      </c>
      <c r="U888" s="105">
        <v>1000</v>
      </c>
      <c r="V888" s="105"/>
      <c r="W888" s="107">
        <f t="shared" si="445"/>
        <v>1000</v>
      </c>
    </row>
    <row r="889" spans="1:102" ht="18">
      <c r="A889" s="290">
        <v>31</v>
      </c>
      <c r="B889" s="5" t="s">
        <v>732</v>
      </c>
      <c r="C889" s="8">
        <v>112.21</v>
      </c>
      <c r="D889" s="8"/>
      <c r="E889" s="9">
        <f t="shared" si="440"/>
        <v>112.21</v>
      </c>
      <c r="F889" s="2">
        <v>591.47</v>
      </c>
      <c r="G889" s="2">
        <v>0</v>
      </c>
      <c r="H889" s="3">
        <f t="shared" si="446"/>
        <v>591.47</v>
      </c>
      <c r="I889" s="10">
        <v>30</v>
      </c>
      <c r="J889" s="10"/>
      <c r="K889" s="213">
        <f t="shared" si="441"/>
        <v>30</v>
      </c>
      <c r="L889" s="10">
        <v>361.1</v>
      </c>
      <c r="M889" s="10"/>
      <c r="N889" s="18">
        <f t="shared" si="442"/>
        <v>361.1</v>
      </c>
      <c r="O889" s="10">
        <v>47.4</v>
      </c>
      <c r="P889" s="10"/>
      <c r="Q889" s="18">
        <f t="shared" si="443"/>
        <v>47.4</v>
      </c>
      <c r="R889" s="10">
        <v>47.4</v>
      </c>
      <c r="S889" s="105"/>
      <c r="T889" s="107">
        <f t="shared" si="444"/>
        <v>47.4</v>
      </c>
      <c r="U889" s="105">
        <v>200</v>
      </c>
      <c r="V889" s="105"/>
      <c r="W889" s="107">
        <f t="shared" si="445"/>
        <v>200</v>
      </c>
    </row>
    <row r="890" spans="1:102" ht="18">
      <c r="A890" s="290">
        <v>32</v>
      </c>
      <c r="B890" s="5" t="s">
        <v>2233</v>
      </c>
      <c r="C890" s="8"/>
      <c r="D890" s="8"/>
      <c r="E890" s="9"/>
      <c r="F890" s="2"/>
      <c r="G890" s="2"/>
      <c r="H890" s="3"/>
      <c r="I890" s="10"/>
      <c r="J890" s="10"/>
      <c r="L890" s="10"/>
      <c r="M890" s="10"/>
      <c r="O890" s="10">
        <v>5530</v>
      </c>
      <c r="P890" s="10"/>
      <c r="Q890" s="18">
        <v>55.3</v>
      </c>
      <c r="R890" s="10">
        <v>5530</v>
      </c>
      <c r="S890" s="105"/>
      <c r="T890" s="107">
        <f>SUM(R890:S890)</f>
        <v>5530</v>
      </c>
      <c r="U890" s="105">
        <v>5530</v>
      </c>
      <c r="V890" s="105"/>
      <c r="W890" s="107">
        <f>SUM(U890:V890)</f>
        <v>5530</v>
      </c>
    </row>
    <row r="891" spans="1:102" ht="18">
      <c r="A891" s="290">
        <v>33</v>
      </c>
      <c r="B891" s="5" t="s">
        <v>1444</v>
      </c>
      <c r="C891" s="8">
        <v>2000</v>
      </c>
      <c r="D891" s="8">
        <v>1000</v>
      </c>
      <c r="E891" s="9">
        <f t="shared" si="440"/>
        <v>3000</v>
      </c>
      <c r="F891" s="2">
        <v>102.7</v>
      </c>
      <c r="G891" s="2">
        <v>0</v>
      </c>
      <c r="H891" s="3">
        <f t="shared" si="446"/>
        <v>102.7</v>
      </c>
      <c r="I891" s="10">
        <v>100.42</v>
      </c>
      <c r="J891" s="10"/>
      <c r="K891" s="213">
        <f t="shared" si="441"/>
        <v>100.42</v>
      </c>
      <c r="L891" s="10">
        <v>576.41</v>
      </c>
      <c r="M891" s="10"/>
      <c r="N891" s="18">
        <f t="shared" si="442"/>
        <v>576.41</v>
      </c>
      <c r="O891" s="10">
        <v>879.61</v>
      </c>
      <c r="P891" s="10"/>
      <c r="Q891" s="18">
        <f t="shared" si="443"/>
        <v>879.61</v>
      </c>
      <c r="R891" s="10">
        <v>879.61</v>
      </c>
      <c r="S891" s="105"/>
      <c r="T891" s="107">
        <f t="shared" si="444"/>
        <v>879.61</v>
      </c>
      <c r="U891" s="105">
        <v>811.01</v>
      </c>
      <c r="V891" s="105"/>
      <c r="W891" s="107">
        <f t="shared" si="445"/>
        <v>811.01</v>
      </c>
    </row>
    <row r="892" spans="1:102" ht="18">
      <c r="A892" s="290">
        <v>34</v>
      </c>
      <c r="B892" s="5" t="s">
        <v>733</v>
      </c>
      <c r="C892" s="8">
        <v>20</v>
      </c>
      <c r="D892" s="8"/>
      <c r="E892" s="9">
        <f t="shared" si="440"/>
        <v>20</v>
      </c>
      <c r="F892" s="2">
        <v>3900</v>
      </c>
      <c r="G892" s="2">
        <v>0</v>
      </c>
      <c r="H892" s="3">
        <f t="shared" si="446"/>
        <v>3900</v>
      </c>
      <c r="I892" s="10">
        <v>7613</v>
      </c>
      <c r="J892" s="10"/>
      <c r="K892" s="213">
        <f t="shared" si="441"/>
        <v>7613</v>
      </c>
      <c r="L892" s="10">
        <v>4669.91</v>
      </c>
      <c r="M892" s="10"/>
      <c r="N892" s="18">
        <f t="shared" si="442"/>
        <v>4669.91</v>
      </c>
      <c r="O892" s="10">
        <v>3733.97</v>
      </c>
      <c r="P892" s="10"/>
      <c r="Q892" s="18">
        <f t="shared" si="443"/>
        <v>3733.97</v>
      </c>
      <c r="R892" s="10">
        <v>3733.97</v>
      </c>
      <c r="S892" s="105"/>
      <c r="T892" s="107">
        <f t="shared" si="444"/>
        <v>3733.97</v>
      </c>
      <c r="U892" s="105">
        <v>3928.97</v>
      </c>
      <c r="V892" s="105"/>
      <c r="W892" s="107">
        <f t="shared" si="445"/>
        <v>3928.97</v>
      </c>
    </row>
    <row r="893" spans="1:102" ht="18">
      <c r="A893" s="290">
        <v>35</v>
      </c>
      <c r="B893" s="5" t="s">
        <v>734</v>
      </c>
      <c r="C893" s="8">
        <v>30</v>
      </c>
      <c r="D893" s="8"/>
      <c r="E893" s="9">
        <f t="shared" si="440"/>
        <v>30</v>
      </c>
      <c r="F893" s="2">
        <v>110.21</v>
      </c>
      <c r="G893" s="2">
        <v>0</v>
      </c>
      <c r="H893" s="3">
        <f t="shared" si="446"/>
        <v>110.21</v>
      </c>
      <c r="I893" s="10">
        <v>526.22</v>
      </c>
      <c r="J893" s="10"/>
      <c r="K893" s="213">
        <f t="shared" si="441"/>
        <v>526.22</v>
      </c>
      <c r="L893" s="10">
        <v>309.22000000000003</v>
      </c>
      <c r="M893" s="10"/>
      <c r="N893" s="18">
        <f t="shared" si="442"/>
        <v>309.22000000000003</v>
      </c>
      <c r="O893" s="10">
        <v>166.22</v>
      </c>
      <c r="P893" s="10"/>
      <c r="Q893" s="18">
        <f t="shared" si="443"/>
        <v>166.22</v>
      </c>
      <c r="R893" s="10">
        <v>166.22</v>
      </c>
      <c r="S893" s="105"/>
      <c r="T893" s="107">
        <f t="shared" si="444"/>
        <v>166.22</v>
      </c>
      <c r="U893" s="105">
        <v>172.22</v>
      </c>
      <c r="V893" s="105"/>
      <c r="W893" s="107">
        <f t="shared" si="445"/>
        <v>172.22</v>
      </c>
    </row>
    <row r="894" spans="1:102" ht="18">
      <c r="A894" s="290">
        <v>36</v>
      </c>
      <c r="B894" s="5" t="s">
        <v>2485</v>
      </c>
      <c r="C894" s="8"/>
      <c r="D894" s="8"/>
      <c r="E894" s="9"/>
      <c r="F894" s="2"/>
      <c r="G894" s="2"/>
      <c r="H894" s="3"/>
      <c r="I894" s="10"/>
      <c r="J894" s="10"/>
      <c r="L894" s="10"/>
      <c r="M894" s="10"/>
      <c r="O894" s="10"/>
      <c r="P894" s="10"/>
      <c r="Q894" s="18"/>
      <c r="R894" s="10"/>
      <c r="S894" s="105"/>
      <c r="T894" s="107"/>
      <c r="U894" s="105">
        <v>10153</v>
      </c>
      <c r="V894" s="105"/>
      <c r="W894" s="107">
        <f t="shared" si="445"/>
        <v>10153</v>
      </c>
    </row>
    <row r="895" spans="1:102" ht="18">
      <c r="A895" s="290">
        <v>37</v>
      </c>
      <c r="B895" s="5" t="s">
        <v>735</v>
      </c>
      <c r="C895" s="8">
        <v>4800</v>
      </c>
      <c r="D895" s="8"/>
      <c r="E895" s="9">
        <f t="shared" si="440"/>
        <v>4800</v>
      </c>
      <c r="F895" s="2">
        <v>6000</v>
      </c>
      <c r="G895" s="2">
        <v>0.01</v>
      </c>
      <c r="H895" s="3">
        <f t="shared" si="446"/>
        <v>6000.01</v>
      </c>
      <c r="I895" s="10">
        <v>6000</v>
      </c>
      <c r="J895" s="10">
        <v>0.01</v>
      </c>
      <c r="K895" s="213">
        <f t="shared" si="441"/>
        <v>6000.01</v>
      </c>
      <c r="L895" s="10">
        <v>9000</v>
      </c>
      <c r="M895" s="10">
        <v>0.01</v>
      </c>
      <c r="N895" s="18">
        <f t="shared" si="442"/>
        <v>9000.01</v>
      </c>
      <c r="O895" s="10">
        <v>6500</v>
      </c>
      <c r="P895" s="10">
        <v>0.01</v>
      </c>
      <c r="Q895" s="18">
        <f t="shared" si="443"/>
        <v>6500.01</v>
      </c>
      <c r="R895" s="10">
        <v>6500</v>
      </c>
      <c r="S895" s="105">
        <v>0.01</v>
      </c>
      <c r="T895" s="107">
        <f t="shared" si="444"/>
        <v>6500.01</v>
      </c>
      <c r="U895" s="105">
        <v>6500</v>
      </c>
      <c r="V895" s="105">
        <v>0.01</v>
      </c>
      <c r="W895" s="107">
        <f t="shared" si="445"/>
        <v>6500.01</v>
      </c>
    </row>
    <row r="896" spans="1:102" ht="18">
      <c r="A896" s="290">
        <v>38</v>
      </c>
      <c r="B896" s="5" t="s">
        <v>2032</v>
      </c>
      <c r="C896" s="8"/>
      <c r="D896" s="8"/>
      <c r="E896" s="9"/>
      <c r="F896" s="2"/>
      <c r="G896" s="2"/>
      <c r="H896" s="3"/>
      <c r="I896" s="10"/>
      <c r="J896" s="10"/>
      <c r="L896" s="10">
        <v>1000</v>
      </c>
      <c r="M896" s="10"/>
      <c r="N896" s="18">
        <f t="shared" si="442"/>
        <v>1000</v>
      </c>
      <c r="O896" s="10">
        <v>0.03</v>
      </c>
      <c r="P896" s="10"/>
      <c r="Q896" s="18">
        <f t="shared" si="443"/>
        <v>0.03</v>
      </c>
      <c r="R896" s="10">
        <v>0.03</v>
      </c>
      <c r="S896" s="105"/>
      <c r="T896" s="107">
        <f t="shared" si="444"/>
        <v>0.03</v>
      </c>
      <c r="U896" s="105">
        <v>0.03</v>
      </c>
      <c r="V896" s="105"/>
      <c r="W896" s="107">
        <f t="shared" si="445"/>
        <v>0.03</v>
      </c>
    </row>
    <row r="897" spans="1:23" ht="18">
      <c r="A897" s="290">
        <v>39</v>
      </c>
      <c r="B897" s="5" t="s">
        <v>736</v>
      </c>
      <c r="C897" s="8">
        <v>0.01</v>
      </c>
      <c r="D897" s="8"/>
      <c r="E897" s="9">
        <f t="shared" si="440"/>
        <v>0.01</v>
      </c>
      <c r="F897" s="2">
        <v>20</v>
      </c>
      <c r="G897" s="2">
        <v>0</v>
      </c>
      <c r="H897" s="3">
        <f t="shared" si="446"/>
        <v>20</v>
      </c>
      <c r="I897" s="10">
        <v>20</v>
      </c>
      <c r="J897" s="10"/>
      <c r="K897" s="213">
        <f t="shared" si="441"/>
        <v>20</v>
      </c>
      <c r="L897" s="10">
        <v>500</v>
      </c>
      <c r="M897" s="10"/>
      <c r="N897" s="18">
        <f t="shared" si="442"/>
        <v>500</v>
      </c>
      <c r="O897" s="10">
        <v>0.01</v>
      </c>
      <c r="P897" s="10"/>
      <c r="Q897" s="18">
        <f t="shared" si="443"/>
        <v>0.01</v>
      </c>
      <c r="R897" s="10">
        <v>0.01</v>
      </c>
      <c r="S897" s="105"/>
      <c r="T897" s="107">
        <f t="shared" si="444"/>
        <v>0.01</v>
      </c>
      <c r="U897" s="105">
        <v>20</v>
      </c>
      <c r="V897" s="105"/>
      <c r="W897" s="107">
        <f t="shared" si="445"/>
        <v>20</v>
      </c>
    </row>
    <row r="898" spans="1:23" ht="18">
      <c r="A898" s="290">
        <v>40</v>
      </c>
      <c r="B898" s="5" t="s">
        <v>737</v>
      </c>
      <c r="C898" s="8">
        <v>100110.1</v>
      </c>
      <c r="D898" s="8">
        <v>63476.05</v>
      </c>
      <c r="E898" s="9">
        <f t="shared" si="440"/>
        <v>163586.15000000002</v>
      </c>
      <c r="F898" s="2">
        <v>30</v>
      </c>
      <c r="G898" s="2">
        <v>0</v>
      </c>
      <c r="H898" s="3">
        <f t="shared" si="446"/>
        <v>30</v>
      </c>
      <c r="I898" s="10">
        <v>40</v>
      </c>
      <c r="J898" s="10"/>
      <c r="K898" s="213">
        <f t="shared" si="441"/>
        <v>40</v>
      </c>
      <c r="L898" s="10">
        <v>60</v>
      </c>
      <c r="M898" s="10"/>
      <c r="N898" s="18">
        <f t="shared" si="442"/>
        <v>60</v>
      </c>
      <c r="O898" s="10">
        <v>80</v>
      </c>
      <c r="P898" s="10"/>
      <c r="Q898" s="18">
        <f t="shared" si="443"/>
        <v>80</v>
      </c>
      <c r="R898" s="10">
        <v>80</v>
      </c>
      <c r="S898" s="105"/>
      <c r="T898" s="107">
        <f t="shared" si="444"/>
        <v>80</v>
      </c>
      <c r="U898" s="105">
        <v>80</v>
      </c>
      <c r="V898" s="105"/>
      <c r="W898" s="107">
        <f t="shared" si="445"/>
        <v>80</v>
      </c>
    </row>
    <row r="899" spans="1:23" ht="18">
      <c r="A899" s="290">
        <v>41</v>
      </c>
      <c r="B899" s="5" t="s">
        <v>738</v>
      </c>
      <c r="C899" s="8">
        <v>5000</v>
      </c>
      <c r="D899" s="8"/>
      <c r="E899" s="9">
        <f t="shared" si="440"/>
        <v>5000</v>
      </c>
      <c r="F899" s="2">
        <v>12000</v>
      </c>
      <c r="G899" s="2">
        <v>0</v>
      </c>
      <c r="H899" s="3">
        <f t="shared" si="446"/>
        <v>12000</v>
      </c>
      <c r="I899" s="10">
        <v>0.03</v>
      </c>
      <c r="J899" s="10"/>
      <c r="K899" s="213">
        <f t="shared" si="441"/>
        <v>0.03</v>
      </c>
      <c r="L899" s="10">
        <v>0.03</v>
      </c>
      <c r="M899" s="10"/>
      <c r="N899" s="18">
        <f t="shared" si="442"/>
        <v>0.03</v>
      </c>
      <c r="O899" s="10">
        <v>0.03</v>
      </c>
      <c r="P899" s="10"/>
      <c r="Q899" s="18">
        <f t="shared" si="443"/>
        <v>0.03</v>
      </c>
      <c r="R899" s="10">
        <v>0.03</v>
      </c>
      <c r="S899" s="105"/>
      <c r="T899" s="107">
        <f t="shared" si="444"/>
        <v>0.03</v>
      </c>
      <c r="U899" s="105">
        <v>2591.6</v>
      </c>
      <c r="V899" s="105"/>
      <c r="W899" s="107">
        <f t="shared" si="445"/>
        <v>2591.6</v>
      </c>
    </row>
    <row r="900" spans="1:23" ht="18">
      <c r="A900" s="290">
        <v>42</v>
      </c>
      <c r="B900" s="179" t="s">
        <v>739</v>
      </c>
      <c r="C900" s="8">
        <v>25</v>
      </c>
      <c r="D900" s="8"/>
      <c r="E900" s="9">
        <f t="shared" si="440"/>
        <v>25</v>
      </c>
      <c r="F900" s="2">
        <v>0.01</v>
      </c>
      <c r="G900" s="2">
        <v>0</v>
      </c>
      <c r="H900" s="3">
        <f t="shared" si="446"/>
        <v>0.01</v>
      </c>
      <c r="I900" s="10">
        <v>0.01</v>
      </c>
      <c r="J900" s="10"/>
      <c r="K900" s="213">
        <f t="shared" si="441"/>
        <v>0.01</v>
      </c>
      <c r="L900" s="10">
        <v>0.01</v>
      </c>
      <c r="M900" s="10"/>
      <c r="N900" s="18">
        <f t="shared" si="442"/>
        <v>0.01</v>
      </c>
      <c r="O900" s="10"/>
      <c r="P900" s="10"/>
      <c r="Q900" s="18">
        <f t="shared" si="443"/>
        <v>0</v>
      </c>
      <c r="R900" s="10"/>
      <c r="S900" s="105"/>
      <c r="T900" s="107">
        <f t="shared" si="444"/>
        <v>0</v>
      </c>
      <c r="U900" s="105"/>
      <c r="V900" s="105"/>
      <c r="W900" s="107">
        <f t="shared" si="445"/>
        <v>0</v>
      </c>
    </row>
    <row r="901" spans="1:23" ht="18">
      <c r="A901" s="290">
        <v>43</v>
      </c>
      <c r="B901" s="5" t="s">
        <v>1445</v>
      </c>
      <c r="C901" s="8"/>
      <c r="D901" s="8"/>
      <c r="E901" s="9"/>
      <c r="F901" s="2"/>
      <c r="G901" s="2"/>
      <c r="H901" s="3"/>
      <c r="I901" s="10">
        <v>500</v>
      </c>
      <c r="J901" s="10"/>
      <c r="K901" s="213">
        <f t="shared" si="441"/>
        <v>500</v>
      </c>
      <c r="L901" s="10">
        <v>500</v>
      </c>
      <c r="M901" s="10"/>
      <c r="N901" s="18">
        <f t="shared" si="442"/>
        <v>500</v>
      </c>
      <c r="O901" s="10">
        <v>500</v>
      </c>
      <c r="P901" s="10"/>
      <c r="Q901" s="18">
        <f t="shared" si="443"/>
        <v>500</v>
      </c>
      <c r="R901" s="10">
        <v>500</v>
      </c>
      <c r="S901" s="105"/>
      <c r="T901" s="107">
        <f t="shared" si="444"/>
        <v>500</v>
      </c>
      <c r="U901" s="105">
        <v>500</v>
      </c>
      <c r="V901" s="105"/>
      <c r="W901" s="107">
        <f t="shared" si="445"/>
        <v>500</v>
      </c>
    </row>
    <row r="902" spans="1:23" ht="18">
      <c r="A902" s="290">
        <v>44</v>
      </c>
      <c r="B902" s="5" t="s">
        <v>740</v>
      </c>
      <c r="C902" s="8">
        <v>450</v>
      </c>
      <c r="D902" s="8"/>
      <c r="E902" s="9">
        <f t="shared" si="440"/>
        <v>450</v>
      </c>
      <c r="F902" s="2">
        <v>113223.15</v>
      </c>
      <c r="G902" s="2">
        <v>66746.11</v>
      </c>
      <c r="H902" s="3">
        <f t="shared" si="446"/>
        <v>179969.26</v>
      </c>
      <c r="I902" s="10">
        <v>114058.71</v>
      </c>
      <c r="J902" s="10">
        <v>79787.42</v>
      </c>
      <c r="K902" s="213">
        <f t="shared" si="441"/>
        <v>193846.13</v>
      </c>
      <c r="L902" s="10">
        <v>120886.15</v>
      </c>
      <c r="M902" s="10">
        <v>105287.42</v>
      </c>
      <c r="N902" s="18">
        <f t="shared" si="442"/>
        <v>226173.57</v>
      </c>
      <c r="O902" s="10">
        <v>139177.93</v>
      </c>
      <c r="P902" s="10">
        <v>104381.42</v>
      </c>
      <c r="Q902" s="18">
        <f t="shared" si="443"/>
        <v>243559.34999999998</v>
      </c>
      <c r="R902" s="10">
        <v>145005.93</v>
      </c>
      <c r="S902" s="105">
        <v>113121.42</v>
      </c>
      <c r="T902" s="107">
        <f t="shared" si="444"/>
        <v>258127.34999999998</v>
      </c>
      <c r="U902" s="105">
        <v>152708.29999999999</v>
      </c>
      <c r="V902" s="105">
        <v>109999.32</v>
      </c>
      <c r="W902" s="107">
        <f t="shared" si="445"/>
        <v>262707.62</v>
      </c>
    </row>
    <row r="903" spans="1:23" ht="18">
      <c r="A903" s="290">
        <v>45</v>
      </c>
      <c r="B903" s="5" t="s">
        <v>741</v>
      </c>
      <c r="C903" s="8">
        <v>3600</v>
      </c>
      <c r="D903" s="8"/>
      <c r="E903" s="9">
        <f t="shared" si="440"/>
        <v>3600</v>
      </c>
      <c r="F903" s="2">
        <v>14000</v>
      </c>
      <c r="G903" s="2">
        <v>0</v>
      </c>
      <c r="H903" s="3">
        <f t="shared" si="446"/>
        <v>14000</v>
      </c>
      <c r="I903" s="10">
        <v>14000</v>
      </c>
      <c r="J903" s="10"/>
      <c r="K903" s="213">
        <f t="shared" si="441"/>
        <v>14000</v>
      </c>
      <c r="L903" s="10">
        <v>10000</v>
      </c>
      <c r="M903" s="10"/>
      <c r="N903" s="18">
        <f t="shared" si="442"/>
        <v>10000</v>
      </c>
      <c r="O903" s="10">
        <v>9000</v>
      </c>
      <c r="P903" s="10"/>
      <c r="Q903" s="18">
        <f t="shared" si="443"/>
        <v>9000</v>
      </c>
      <c r="R903" s="10">
        <v>9000</v>
      </c>
      <c r="S903" s="105"/>
      <c r="T903" s="107">
        <f t="shared" si="444"/>
        <v>9000</v>
      </c>
      <c r="U903" s="105">
        <v>8500</v>
      </c>
      <c r="V903" s="105"/>
      <c r="W903" s="107">
        <f t="shared" si="445"/>
        <v>8500</v>
      </c>
    </row>
    <row r="904" spans="1:23" ht="18">
      <c r="A904" s="290">
        <v>46</v>
      </c>
      <c r="B904" s="5" t="s">
        <v>1446</v>
      </c>
      <c r="C904" s="8"/>
      <c r="D904" s="8"/>
      <c r="E904" s="9"/>
      <c r="F904" s="2"/>
      <c r="G904" s="2"/>
      <c r="H904" s="3"/>
      <c r="I904" s="10">
        <v>175</v>
      </c>
      <c r="J904" s="10"/>
      <c r="K904" s="213">
        <f t="shared" si="441"/>
        <v>175</v>
      </c>
      <c r="L904" s="10">
        <v>140</v>
      </c>
      <c r="M904" s="10"/>
      <c r="N904" s="18">
        <f t="shared" si="442"/>
        <v>140</v>
      </c>
      <c r="O904" s="10">
        <v>140</v>
      </c>
      <c r="P904" s="10"/>
      <c r="Q904" s="18">
        <f t="shared" si="443"/>
        <v>140</v>
      </c>
      <c r="R904" s="10">
        <v>140</v>
      </c>
      <c r="S904" s="105"/>
      <c r="T904" s="107">
        <f t="shared" si="444"/>
        <v>140</v>
      </c>
      <c r="U904" s="105">
        <v>140</v>
      </c>
      <c r="V904" s="105"/>
      <c r="W904" s="107">
        <f t="shared" si="445"/>
        <v>140</v>
      </c>
    </row>
    <row r="905" spans="1:23" ht="18">
      <c r="A905" s="290">
        <v>47</v>
      </c>
      <c r="B905" s="5" t="s">
        <v>742</v>
      </c>
      <c r="C905" s="8">
        <v>213.93</v>
      </c>
      <c r="D905" s="8"/>
      <c r="E905" s="9">
        <f t="shared" si="440"/>
        <v>213.93</v>
      </c>
      <c r="F905" s="2">
        <v>25</v>
      </c>
      <c r="G905" s="2">
        <v>0</v>
      </c>
      <c r="H905" s="3">
        <f t="shared" si="446"/>
        <v>25</v>
      </c>
      <c r="I905" s="10">
        <v>25</v>
      </c>
      <c r="J905" s="10"/>
      <c r="K905" s="213">
        <f t="shared" si="441"/>
        <v>25</v>
      </c>
      <c r="L905" s="10">
        <v>0.03</v>
      </c>
      <c r="M905" s="10"/>
      <c r="N905" s="18">
        <f t="shared" si="442"/>
        <v>0.03</v>
      </c>
      <c r="O905" s="10">
        <v>0.02</v>
      </c>
      <c r="P905" s="10"/>
      <c r="Q905" s="18">
        <f t="shared" si="443"/>
        <v>0.02</v>
      </c>
      <c r="R905" s="10">
        <v>0.02</v>
      </c>
      <c r="S905" s="105"/>
      <c r="T905" s="107">
        <f t="shared" si="444"/>
        <v>0.02</v>
      </c>
      <c r="U905" s="105">
        <v>0.03</v>
      </c>
      <c r="V905" s="105"/>
      <c r="W905" s="107">
        <f t="shared" si="445"/>
        <v>0.03</v>
      </c>
    </row>
    <row r="906" spans="1:23" ht="18">
      <c r="A906" s="290">
        <v>48</v>
      </c>
      <c r="B906" s="179" t="s">
        <v>1447</v>
      </c>
      <c r="C906" s="8"/>
      <c r="D906" s="8"/>
      <c r="E906" s="9"/>
      <c r="F906" s="2"/>
      <c r="G906" s="2"/>
      <c r="H906" s="3"/>
      <c r="I906" s="10">
        <v>600</v>
      </c>
      <c r="J906" s="10"/>
      <c r="K906" s="213">
        <f t="shared" si="441"/>
        <v>600</v>
      </c>
      <c r="L906" s="10">
        <v>693.5</v>
      </c>
      <c r="M906" s="10"/>
      <c r="N906" s="18">
        <f t="shared" si="442"/>
        <v>693.5</v>
      </c>
      <c r="O906" s="10">
        <v>316</v>
      </c>
      <c r="P906" s="10"/>
      <c r="Q906" s="18">
        <f t="shared" si="443"/>
        <v>316</v>
      </c>
      <c r="R906" s="10">
        <v>0</v>
      </c>
      <c r="S906" s="105"/>
      <c r="T906" s="107">
        <f t="shared" si="444"/>
        <v>0</v>
      </c>
      <c r="U906" s="105"/>
      <c r="V906" s="105"/>
      <c r="W906" s="107">
        <f t="shared" si="445"/>
        <v>0</v>
      </c>
    </row>
    <row r="907" spans="1:23" ht="18">
      <c r="A907" s="290">
        <v>49</v>
      </c>
      <c r="B907" s="5" t="s">
        <v>743</v>
      </c>
      <c r="C907" s="9"/>
      <c r="D907" s="9"/>
      <c r="E907" s="9"/>
      <c r="F907" s="2">
        <v>1275</v>
      </c>
      <c r="G907" s="2">
        <v>0</v>
      </c>
      <c r="H907" s="3">
        <f t="shared" si="446"/>
        <v>1275</v>
      </c>
      <c r="I907" s="10">
        <v>311</v>
      </c>
      <c r="J907" s="10"/>
      <c r="K907" s="213">
        <f t="shared" si="441"/>
        <v>311</v>
      </c>
      <c r="L907" s="10">
        <v>350</v>
      </c>
      <c r="M907" s="10"/>
      <c r="N907" s="18">
        <f t="shared" si="442"/>
        <v>350</v>
      </c>
      <c r="O907" s="10">
        <v>350</v>
      </c>
      <c r="P907" s="10"/>
      <c r="Q907" s="18">
        <f t="shared" si="443"/>
        <v>350</v>
      </c>
      <c r="R907" s="10">
        <v>666</v>
      </c>
      <c r="S907" s="105"/>
      <c r="T907" s="107">
        <f t="shared" si="444"/>
        <v>666</v>
      </c>
      <c r="U907" s="105">
        <v>1074.4100000000001</v>
      </c>
      <c r="V907" s="105"/>
      <c r="W907" s="107">
        <f t="shared" si="445"/>
        <v>1074.4100000000001</v>
      </c>
    </row>
    <row r="908" spans="1:23" ht="18">
      <c r="A908" s="290">
        <v>50</v>
      </c>
      <c r="B908" s="5" t="s">
        <v>744</v>
      </c>
      <c r="C908" s="8"/>
      <c r="D908" s="8"/>
      <c r="F908" s="2">
        <v>0.01</v>
      </c>
      <c r="G908" s="2">
        <v>0</v>
      </c>
      <c r="H908" s="3">
        <f t="shared" si="446"/>
        <v>0.01</v>
      </c>
      <c r="I908" s="10">
        <v>360</v>
      </c>
      <c r="J908" s="10"/>
      <c r="K908" s="213">
        <f t="shared" si="441"/>
        <v>360</v>
      </c>
      <c r="L908" s="10">
        <v>0.01</v>
      </c>
      <c r="M908" s="10"/>
      <c r="N908" s="18">
        <f t="shared" si="442"/>
        <v>0.01</v>
      </c>
      <c r="O908" s="10">
        <v>360</v>
      </c>
      <c r="P908" s="10"/>
      <c r="Q908" s="18">
        <f t="shared" si="443"/>
        <v>360</v>
      </c>
      <c r="R908" s="10">
        <v>360</v>
      </c>
      <c r="S908" s="105"/>
      <c r="T908" s="107">
        <f t="shared" si="444"/>
        <v>360</v>
      </c>
      <c r="U908" s="105">
        <v>0.01</v>
      </c>
      <c r="V908" s="105"/>
      <c r="W908" s="107">
        <f t="shared" si="445"/>
        <v>0.01</v>
      </c>
    </row>
    <row r="909" spans="1:23" ht="18">
      <c r="A909" s="290">
        <v>51</v>
      </c>
      <c r="B909" s="179" t="s">
        <v>1448</v>
      </c>
      <c r="C909" s="8"/>
      <c r="D909" s="8"/>
      <c r="F909" s="2"/>
      <c r="G909" s="2"/>
      <c r="H909" s="3"/>
      <c r="I909" s="10">
        <v>600</v>
      </c>
      <c r="J909" s="10"/>
      <c r="K909" s="213">
        <f t="shared" si="441"/>
        <v>600</v>
      </c>
      <c r="L909" s="10">
        <v>600</v>
      </c>
      <c r="M909" s="10"/>
      <c r="N909" s="18">
        <f t="shared" si="442"/>
        <v>600</v>
      </c>
      <c r="O909" s="10">
        <v>600</v>
      </c>
      <c r="P909" s="10"/>
      <c r="Q909" s="18">
        <f t="shared" si="443"/>
        <v>600</v>
      </c>
      <c r="R909" s="10">
        <v>0</v>
      </c>
      <c r="S909" s="105"/>
      <c r="T909" s="107">
        <f t="shared" si="444"/>
        <v>0</v>
      </c>
      <c r="U909" s="105"/>
      <c r="V909" s="105"/>
      <c r="W909" s="107">
        <f t="shared" si="445"/>
        <v>0</v>
      </c>
    </row>
    <row r="910" spans="1:23" ht="18">
      <c r="A910" s="290">
        <v>52</v>
      </c>
      <c r="B910" s="5" t="s">
        <v>1932</v>
      </c>
      <c r="C910" s="8"/>
      <c r="D910" s="8"/>
      <c r="F910" s="2">
        <v>3550</v>
      </c>
      <c r="G910" s="2">
        <v>0</v>
      </c>
      <c r="H910" s="3">
        <f t="shared" si="446"/>
        <v>3550</v>
      </c>
      <c r="I910" s="10">
        <v>150</v>
      </c>
      <c r="J910" s="10"/>
      <c r="K910" s="213">
        <f t="shared" si="441"/>
        <v>150</v>
      </c>
      <c r="L910" s="10">
        <v>175</v>
      </c>
      <c r="M910" s="18"/>
      <c r="N910" s="18">
        <f t="shared" si="442"/>
        <v>175</v>
      </c>
      <c r="O910" s="10">
        <v>380</v>
      </c>
      <c r="P910" s="18"/>
      <c r="Q910" s="18">
        <f t="shared" si="443"/>
        <v>380</v>
      </c>
      <c r="R910" s="10">
        <v>980</v>
      </c>
      <c r="S910" s="107"/>
      <c r="T910" s="107">
        <f t="shared" si="444"/>
        <v>980</v>
      </c>
      <c r="U910" s="105">
        <v>510.01</v>
      </c>
      <c r="V910" s="107"/>
      <c r="W910" s="107">
        <f t="shared" si="445"/>
        <v>510.01</v>
      </c>
    </row>
    <row r="911" spans="1:23" ht="18">
      <c r="A911" s="290">
        <v>53</v>
      </c>
      <c r="B911" s="5" t="s">
        <v>2234</v>
      </c>
      <c r="C911" s="8"/>
      <c r="D911" s="8"/>
      <c r="F911" s="2">
        <v>213.93</v>
      </c>
      <c r="G911" s="2">
        <v>0</v>
      </c>
      <c r="H911" s="3">
        <f t="shared" si="446"/>
        <v>213.93</v>
      </c>
      <c r="I911" s="10">
        <v>210</v>
      </c>
      <c r="J911" s="10"/>
      <c r="K911" s="213">
        <f t="shared" si="441"/>
        <v>210</v>
      </c>
      <c r="L911" s="10">
        <v>250.3</v>
      </c>
      <c r="M911" s="18"/>
      <c r="N911" s="18">
        <f t="shared" si="442"/>
        <v>250.3</v>
      </c>
      <c r="O911" s="10">
        <v>232</v>
      </c>
      <c r="P911" s="18"/>
      <c r="Q911" s="18">
        <f t="shared" si="443"/>
        <v>232</v>
      </c>
      <c r="R911" s="10">
        <v>232</v>
      </c>
      <c r="S911" s="107"/>
      <c r="T911" s="107">
        <f t="shared" si="444"/>
        <v>232</v>
      </c>
      <c r="U911" s="105">
        <v>192</v>
      </c>
      <c r="V911" s="107"/>
      <c r="W911" s="107">
        <f t="shared" si="445"/>
        <v>192</v>
      </c>
    </row>
    <row r="912" spans="1:23" ht="18">
      <c r="A912" s="290">
        <v>54</v>
      </c>
      <c r="B912" s="5" t="s">
        <v>745</v>
      </c>
      <c r="C912" s="8"/>
      <c r="D912" s="8"/>
      <c r="F912" s="2">
        <v>100</v>
      </c>
      <c r="G912" s="2">
        <v>0</v>
      </c>
      <c r="H912" s="3">
        <f t="shared" si="446"/>
        <v>100</v>
      </c>
      <c r="I912" s="10">
        <v>0.01</v>
      </c>
      <c r="J912" s="10"/>
      <c r="K912" s="213">
        <f t="shared" si="441"/>
        <v>0.01</v>
      </c>
      <c r="L912" s="10">
        <v>0.01</v>
      </c>
      <c r="M912" s="10"/>
      <c r="N912" s="18">
        <f t="shared" si="442"/>
        <v>0.01</v>
      </c>
      <c r="O912" s="10">
        <v>0.01</v>
      </c>
      <c r="P912" s="10"/>
      <c r="Q912" s="18">
        <f t="shared" si="443"/>
        <v>0.01</v>
      </c>
      <c r="R912" s="10">
        <v>50</v>
      </c>
      <c r="S912" s="105"/>
      <c r="T912" s="107">
        <f t="shared" si="444"/>
        <v>50</v>
      </c>
      <c r="U912" s="105">
        <v>300</v>
      </c>
      <c r="V912" s="105"/>
      <c r="W912" s="107">
        <f t="shared" si="445"/>
        <v>300</v>
      </c>
    </row>
    <row r="913" spans="1:102" s="191" customFormat="1" ht="18">
      <c r="A913" s="180"/>
      <c r="B913" s="181" t="s">
        <v>49</v>
      </c>
      <c r="C913" s="182">
        <f t="shared" ref="C913:Q913" si="447">SUM(C859:C912)</f>
        <v>828621.55</v>
      </c>
      <c r="D913" s="182">
        <f t="shared" si="447"/>
        <v>70864.7</v>
      </c>
      <c r="E913" s="182">
        <f t="shared" si="447"/>
        <v>899486.25000000012</v>
      </c>
      <c r="F913" s="183">
        <f t="shared" si="447"/>
        <v>978015.95999999985</v>
      </c>
      <c r="G913" s="183">
        <f t="shared" si="447"/>
        <v>77686.12</v>
      </c>
      <c r="H913" s="194">
        <f t="shared" si="447"/>
        <v>1055702.0799999996</v>
      </c>
      <c r="I913" s="194">
        <f t="shared" si="447"/>
        <v>1093097.33</v>
      </c>
      <c r="J913" s="194">
        <f t="shared" si="447"/>
        <v>91387.43</v>
      </c>
      <c r="K913" s="194">
        <f t="shared" si="447"/>
        <v>1184484.76</v>
      </c>
      <c r="L913" s="195">
        <f t="shared" si="447"/>
        <v>1144592.9000000001</v>
      </c>
      <c r="M913" s="195">
        <f t="shared" si="447"/>
        <v>126657.43</v>
      </c>
      <c r="N913" s="184">
        <f t="shared" si="447"/>
        <v>1271250.3300000003</v>
      </c>
      <c r="O913" s="184">
        <f t="shared" si="447"/>
        <v>1379469.25</v>
      </c>
      <c r="P913" s="184">
        <f t="shared" si="447"/>
        <v>113318.01</v>
      </c>
      <c r="Q913" s="184">
        <f t="shared" si="447"/>
        <v>1486876.9402000003</v>
      </c>
      <c r="R913" s="184">
        <f t="shared" ref="R913:V913" si="448">SUM(R859:R912)</f>
        <v>1407946.67</v>
      </c>
      <c r="S913" s="184">
        <f t="shared" si="448"/>
        <v>122058.01</v>
      </c>
      <c r="T913" s="184">
        <f t="shared" si="448"/>
        <v>1530004.6800000002</v>
      </c>
      <c r="U913" s="184">
        <f t="shared" si="448"/>
        <v>1650644.38</v>
      </c>
      <c r="V913" s="184">
        <f t="shared" si="448"/>
        <v>118751.20000000001</v>
      </c>
      <c r="W913" s="184">
        <f>SUM(W859:W912)</f>
        <v>1769395.58</v>
      </c>
      <c r="X913" s="263"/>
      <c r="Y913" s="263"/>
      <c r="Z913" s="263"/>
      <c r="AA913" s="263"/>
      <c r="AB913" s="263"/>
      <c r="AC913" s="263"/>
      <c r="AD913" s="263"/>
      <c r="AE913" s="263"/>
      <c r="AF913" s="263"/>
      <c r="AG913" s="263"/>
      <c r="AH913" s="263"/>
      <c r="AI913" s="263"/>
      <c r="AJ913" s="263"/>
      <c r="AK913" s="263"/>
      <c r="AL913" s="263"/>
      <c r="AM913" s="263"/>
      <c r="AN913" s="263"/>
      <c r="AO913" s="263"/>
      <c r="AP913" s="263"/>
      <c r="AQ913" s="263"/>
      <c r="AR913" s="263"/>
      <c r="AS913" s="263"/>
      <c r="AT913" s="263"/>
      <c r="AU913" s="263"/>
      <c r="AV913" s="263"/>
      <c r="AW913" s="263"/>
      <c r="AX913" s="263"/>
      <c r="AY913" s="263"/>
      <c r="AZ913" s="263"/>
      <c r="BA913" s="263"/>
      <c r="BB913" s="263"/>
      <c r="BC913" s="263"/>
      <c r="BD913" s="263"/>
      <c r="BE913" s="263"/>
      <c r="BF913" s="263"/>
      <c r="BG913" s="263"/>
      <c r="BH913" s="263"/>
      <c r="BI913" s="263"/>
      <c r="BJ913" s="263"/>
      <c r="BK913" s="263"/>
      <c r="BL913" s="263"/>
      <c r="BM913" s="263"/>
      <c r="BN913" s="263"/>
      <c r="BO913" s="263"/>
      <c r="BP913" s="263"/>
      <c r="BQ913" s="263"/>
      <c r="BR913" s="263"/>
      <c r="BS913" s="263"/>
      <c r="BT913" s="263"/>
      <c r="BU913" s="263"/>
      <c r="BV913" s="263"/>
      <c r="BW913" s="263"/>
      <c r="BX913" s="263"/>
      <c r="BY913" s="263"/>
      <c r="BZ913" s="263"/>
      <c r="CA913" s="263"/>
      <c r="CB913" s="263"/>
      <c r="CC913" s="263"/>
      <c r="CD913" s="263"/>
      <c r="CE913" s="263"/>
      <c r="CF913" s="263"/>
      <c r="CG913" s="263"/>
      <c r="CH913" s="263"/>
      <c r="CI913" s="263"/>
      <c r="CJ913" s="263"/>
      <c r="CK913" s="263"/>
      <c r="CL913" s="263"/>
      <c r="CM913" s="263"/>
      <c r="CN913" s="263"/>
      <c r="CO913" s="263"/>
      <c r="CP913" s="263"/>
      <c r="CQ913" s="263"/>
      <c r="CR913" s="263"/>
      <c r="CS913" s="263"/>
      <c r="CT913" s="263"/>
      <c r="CU913" s="263"/>
      <c r="CV913" s="263"/>
      <c r="CW913" s="263"/>
      <c r="CX913" s="263"/>
    </row>
    <row r="914" spans="1:102" s="24" customFormat="1" ht="18">
      <c r="A914" s="17">
        <v>39</v>
      </c>
      <c r="B914" s="7" t="s">
        <v>746</v>
      </c>
      <c r="C914" s="9"/>
      <c r="D914" s="9"/>
      <c r="E914" s="9"/>
      <c r="F914" s="6"/>
      <c r="G914" s="6"/>
      <c r="H914" s="3"/>
      <c r="I914" s="18"/>
      <c r="J914" s="18"/>
      <c r="K914" s="213"/>
      <c r="L914" s="31"/>
      <c r="M914" s="31"/>
      <c r="N914" s="18"/>
      <c r="O914" s="18"/>
      <c r="P914" s="18"/>
      <c r="Q914" s="18"/>
      <c r="R914" s="18"/>
      <c r="S914" s="107"/>
      <c r="T914" s="107"/>
      <c r="U914" s="107"/>
      <c r="V914" s="107"/>
      <c r="W914" s="107"/>
      <c r="X914" s="258"/>
      <c r="Y914" s="258"/>
      <c r="Z914" s="258"/>
      <c r="AA914" s="258"/>
      <c r="AB914" s="258"/>
      <c r="AC914" s="258"/>
      <c r="AD914" s="258"/>
      <c r="AE914" s="258"/>
      <c r="AF914" s="258"/>
      <c r="AG914" s="258"/>
      <c r="AH914" s="258"/>
      <c r="AI914" s="258"/>
      <c r="AJ914" s="258"/>
      <c r="AK914" s="258"/>
      <c r="AL914" s="258"/>
      <c r="AM914" s="258"/>
      <c r="AN914" s="258"/>
      <c r="AO914" s="258"/>
      <c r="AP914" s="258"/>
      <c r="AQ914" s="258"/>
      <c r="AR914" s="258"/>
      <c r="AS914" s="258"/>
      <c r="AT914" s="258"/>
      <c r="AU914" s="258"/>
      <c r="AV914" s="258"/>
      <c r="AW914" s="258"/>
      <c r="AX914" s="258"/>
      <c r="AY914" s="258"/>
      <c r="AZ914" s="258"/>
      <c r="BA914" s="258"/>
      <c r="BB914" s="258"/>
      <c r="BC914" s="258"/>
      <c r="BD914" s="258"/>
      <c r="BE914" s="258"/>
      <c r="BF914" s="258"/>
      <c r="BG914" s="258"/>
      <c r="BH914" s="258"/>
      <c r="BI914" s="258"/>
      <c r="BJ914" s="258"/>
      <c r="BK914" s="258"/>
      <c r="BL914" s="258"/>
      <c r="BM914" s="258"/>
      <c r="BN914" s="258"/>
      <c r="BO914" s="258"/>
      <c r="BP914" s="258"/>
      <c r="BQ914" s="258"/>
      <c r="BR914" s="258"/>
      <c r="BS914" s="258"/>
      <c r="BT914" s="258"/>
      <c r="BU914" s="258"/>
      <c r="BV914" s="258"/>
      <c r="BW914" s="258"/>
      <c r="BX914" s="258"/>
      <c r="BY914" s="258"/>
      <c r="BZ914" s="258"/>
      <c r="CA914" s="258"/>
      <c r="CB914" s="258"/>
      <c r="CC914" s="258"/>
      <c r="CD914" s="258"/>
      <c r="CE914" s="258"/>
      <c r="CF914" s="258"/>
      <c r="CG914" s="258"/>
      <c r="CH914" s="258"/>
      <c r="CI914" s="258"/>
      <c r="CJ914" s="258"/>
      <c r="CK914" s="258"/>
      <c r="CL914" s="258"/>
      <c r="CM914" s="258"/>
      <c r="CN914" s="258"/>
      <c r="CO914" s="258"/>
      <c r="CP914" s="258"/>
      <c r="CQ914" s="258"/>
      <c r="CR914" s="258"/>
      <c r="CS914" s="258"/>
      <c r="CT914" s="258"/>
      <c r="CU914" s="258"/>
      <c r="CV914" s="258"/>
      <c r="CW914" s="258"/>
      <c r="CX914" s="258"/>
    </row>
    <row r="915" spans="1:102" ht="18">
      <c r="A915" s="13">
        <v>1</v>
      </c>
      <c r="B915" s="5" t="s">
        <v>747</v>
      </c>
      <c r="C915" s="8">
        <v>72600</v>
      </c>
      <c r="D915" s="8"/>
      <c r="E915" s="9">
        <f>SUM(C915:D915)</f>
        <v>72600</v>
      </c>
      <c r="F915" s="2">
        <v>0.03</v>
      </c>
      <c r="G915" s="2">
        <v>0</v>
      </c>
      <c r="H915" s="3">
        <f>SUM(F915:G915)</f>
        <v>0.03</v>
      </c>
      <c r="I915" s="10">
        <v>0.03</v>
      </c>
      <c r="J915" s="10"/>
      <c r="K915" s="213">
        <f>SUM(I915:J915)</f>
        <v>0.03</v>
      </c>
      <c r="L915" s="10"/>
      <c r="M915" s="10"/>
      <c r="N915" s="18">
        <f>SUM(L915:M915)</f>
        <v>0</v>
      </c>
      <c r="O915" s="10"/>
      <c r="P915" s="10"/>
      <c r="Q915" s="18">
        <f>SUM(O915:P915)</f>
        <v>0</v>
      </c>
      <c r="R915" s="10"/>
      <c r="S915" s="105"/>
      <c r="T915" s="107">
        <f>SUM(R915:S915)</f>
        <v>0</v>
      </c>
      <c r="U915" s="105"/>
      <c r="V915" s="105"/>
      <c r="W915" s="107">
        <f>SUM(U915:V915)</f>
        <v>0</v>
      </c>
    </row>
    <row r="916" spans="1:102" s="13" customFormat="1" ht="18">
      <c r="A916" s="13">
        <v>2</v>
      </c>
      <c r="B916" s="5" t="s">
        <v>748</v>
      </c>
      <c r="C916" s="8">
        <v>30300</v>
      </c>
      <c r="D916" s="8">
        <v>51190.2</v>
      </c>
      <c r="E916" s="9">
        <f>SUM(C916:D916)</f>
        <v>81490.2</v>
      </c>
      <c r="F916" s="2">
        <v>54000</v>
      </c>
      <c r="G916" s="2">
        <v>52195.5</v>
      </c>
      <c r="H916" s="3">
        <f>SUM(F916:G916)</f>
        <v>106195.5</v>
      </c>
      <c r="I916" s="10">
        <v>56784.13</v>
      </c>
      <c r="J916" s="10">
        <v>88220.73</v>
      </c>
      <c r="K916" s="213">
        <f>SUM(I916:J916)</f>
        <v>145004.85999999999</v>
      </c>
      <c r="L916" s="10">
        <v>57820</v>
      </c>
      <c r="M916" s="10">
        <v>76148.509999999995</v>
      </c>
      <c r="N916" s="18">
        <f>SUM(L916:M916)</f>
        <v>133968.51</v>
      </c>
      <c r="O916" s="10">
        <v>52200</v>
      </c>
      <c r="P916" s="10">
        <v>66335.91</v>
      </c>
      <c r="Q916" s="18">
        <f>SUM(O916:P916)</f>
        <v>118535.91</v>
      </c>
      <c r="R916" s="10">
        <v>66030</v>
      </c>
      <c r="S916" s="105">
        <v>82157.91</v>
      </c>
      <c r="T916" s="107">
        <f>SUM(R916:S916)</f>
        <v>148187.91</v>
      </c>
      <c r="U916" s="105">
        <v>0</v>
      </c>
      <c r="V916" s="105"/>
      <c r="W916" s="107">
        <f>SUM(U916:V916)</f>
        <v>0</v>
      </c>
      <c r="X916" s="252"/>
      <c r="Y916" s="252"/>
      <c r="Z916" s="252"/>
      <c r="AA916" s="252"/>
      <c r="AB916" s="252"/>
      <c r="AC916" s="252"/>
      <c r="AD916" s="252"/>
      <c r="AE916" s="252"/>
      <c r="AF916" s="252"/>
      <c r="AG916" s="252"/>
      <c r="AH916" s="252"/>
      <c r="AI916" s="252"/>
      <c r="AJ916" s="252"/>
      <c r="AK916" s="252"/>
      <c r="AL916" s="252"/>
      <c r="AM916" s="252"/>
      <c r="AN916" s="252"/>
      <c r="AO916" s="252"/>
      <c r="AP916" s="252"/>
      <c r="AQ916" s="252"/>
      <c r="AR916" s="252"/>
      <c r="AS916" s="252"/>
      <c r="AT916" s="252"/>
      <c r="AU916" s="252"/>
      <c r="AV916" s="252"/>
      <c r="AW916" s="252"/>
      <c r="AX916" s="252"/>
      <c r="AY916" s="252"/>
      <c r="AZ916" s="252"/>
      <c r="BA916" s="252"/>
      <c r="BB916" s="252"/>
      <c r="BC916" s="252"/>
      <c r="BD916" s="252"/>
      <c r="BE916" s="252"/>
      <c r="BF916" s="252"/>
      <c r="BG916" s="252"/>
      <c r="BH916" s="252"/>
      <c r="BI916" s="252"/>
      <c r="BJ916" s="252"/>
      <c r="BK916" s="252"/>
      <c r="BL916" s="252"/>
      <c r="BM916" s="252"/>
      <c r="BN916" s="252"/>
      <c r="BO916" s="252"/>
      <c r="BP916" s="252"/>
      <c r="BQ916" s="252"/>
      <c r="BR916" s="252"/>
      <c r="BS916" s="252"/>
      <c r="BT916" s="252"/>
      <c r="BU916" s="252"/>
      <c r="BV916" s="252"/>
      <c r="BW916" s="252"/>
      <c r="BX916" s="252"/>
      <c r="BY916" s="252"/>
      <c r="BZ916" s="252"/>
      <c r="CA916" s="252"/>
      <c r="CB916" s="252"/>
      <c r="CC916" s="252"/>
      <c r="CD916" s="252"/>
      <c r="CE916" s="252"/>
      <c r="CF916" s="252"/>
      <c r="CG916" s="252"/>
      <c r="CH916" s="252"/>
      <c r="CI916" s="252"/>
      <c r="CJ916" s="252"/>
      <c r="CK916" s="252"/>
      <c r="CL916" s="252"/>
      <c r="CM916" s="252"/>
      <c r="CN916" s="252"/>
      <c r="CO916" s="252"/>
      <c r="CP916" s="252"/>
      <c r="CQ916" s="252"/>
      <c r="CR916" s="252"/>
      <c r="CS916" s="252"/>
      <c r="CT916" s="252"/>
      <c r="CU916" s="252"/>
      <c r="CV916" s="252"/>
      <c r="CW916" s="252"/>
      <c r="CX916" s="252"/>
    </row>
    <row r="917" spans="1:102" s="191" customFormat="1" ht="18">
      <c r="A917" s="180"/>
      <c r="B917" s="181" t="s">
        <v>95</v>
      </c>
      <c r="C917" s="182">
        <f>SUM(C915:C916)</f>
        <v>102900</v>
      </c>
      <c r="D917" s="182">
        <f>SUM(D915:D916)</f>
        <v>51190.2</v>
      </c>
      <c r="E917" s="182">
        <f>SUM(C917:D917)</f>
        <v>154090.20000000001</v>
      </c>
      <c r="F917" s="183">
        <f t="shared" ref="F917:N917" si="449">SUM(F915:F916)</f>
        <v>54000.03</v>
      </c>
      <c r="G917" s="183">
        <f t="shared" si="449"/>
        <v>52195.5</v>
      </c>
      <c r="H917" s="194">
        <f t="shared" si="449"/>
        <v>106195.53</v>
      </c>
      <c r="I917" s="194">
        <f t="shared" si="449"/>
        <v>56784.159999999996</v>
      </c>
      <c r="J917" s="194">
        <f t="shared" si="449"/>
        <v>88220.73</v>
      </c>
      <c r="K917" s="194">
        <f t="shared" si="449"/>
        <v>145004.88999999998</v>
      </c>
      <c r="L917" s="184">
        <f t="shared" si="449"/>
        <v>57820</v>
      </c>
      <c r="M917" s="184">
        <f t="shared" si="449"/>
        <v>76148.509999999995</v>
      </c>
      <c r="N917" s="184">
        <f t="shared" si="449"/>
        <v>133968.51</v>
      </c>
      <c r="O917" s="189">
        <f t="shared" ref="O917:W917" si="450">SUM(O916)</f>
        <v>52200</v>
      </c>
      <c r="P917" s="189">
        <f t="shared" si="450"/>
        <v>66335.91</v>
      </c>
      <c r="Q917" s="184">
        <f t="shared" si="450"/>
        <v>118535.91</v>
      </c>
      <c r="R917" s="184">
        <f t="shared" si="450"/>
        <v>66030</v>
      </c>
      <c r="S917" s="184">
        <f t="shared" si="450"/>
        <v>82157.91</v>
      </c>
      <c r="T917" s="184">
        <f t="shared" si="450"/>
        <v>148187.91</v>
      </c>
      <c r="U917" s="184">
        <f t="shared" si="450"/>
        <v>0</v>
      </c>
      <c r="V917" s="184">
        <f t="shared" si="450"/>
        <v>0</v>
      </c>
      <c r="W917" s="184">
        <f t="shared" si="450"/>
        <v>0</v>
      </c>
      <c r="X917" s="263"/>
      <c r="Y917" s="263"/>
      <c r="Z917" s="263"/>
      <c r="AA917" s="263"/>
      <c r="AB917" s="263"/>
      <c r="AC917" s="263"/>
      <c r="AD917" s="263"/>
      <c r="AE917" s="263"/>
      <c r="AF917" s="263"/>
      <c r="AG917" s="263"/>
      <c r="AH917" s="263"/>
      <c r="AI917" s="263"/>
      <c r="AJ917" s="263"/>
      <c r="AK917" s="263"/>
      <c r="AL917" s="263"/>
      <c r="AM917" s="263"/>
      <c r="AN917" s="263"/>
      <c r="AO917" s="263"/>
      <c r="AP917" s="263"/>
      <c r="AQ917" s="263"/>
      <c r="AR917" s="263"/>
      <c r="AS917" s="263"/>
      <c r="AT917" s="263"/>
      <c r="AU917" s="263"/>
      <c r="AV917" s="263"/>
      <c r="AW917" s="263"/>
      <c r="AX917" s="263"/>
      <c r="AY917" s="263"/>
      <c r="AZ917" s="263"/>
      <c r="BA917" s="263"/>
      <c r="BB917" s="263"/>
      <c r="BC917" s="263"/>
      <c r="BD917" s="263"/>
      <c r="BE917" s="263"/>
      <c r="BF917" s="263"/>
      <c r="BG917" s="263"/>
      <c r="BH917" s="263"/>
      <c r="BI917" s="263"/>
      <c r="BJ917" s="263"/>
      <c r="BK917" s="263"/>
      <c r="BL917" s="263"/>
      <c r="BM917" s="263"/>
      <c r="BN917" s="263"/>
      <c r="BO917" s="263"/>
      <c r="BP917" s="263"/>
      <c r="BQ917" s="263"/>
      <c r="BR917" s="263"/>
      <c r="BS917" s="263"/>
      <c r="BT917" s="263"/>
      <c r="BU917" s="263"/>
      <c r="BV917" s="263"/>
      <c r="BW917" s="263"/>
      <c r="BX917" s="263"/>
      <c r="BY917" s="263"/>
      <c r="BZ917" s="263"/>
      <c r="CA917" s="263"/>
      <c r="CB917" s="263"/>
      <c r="CC917" s="263"/>
      <c r="CD917" s="263"/>
      <c r="CE917" s="263"/>
      <c r="CF917" s="263"/>
      <c r="CG917" s="263"/>
      <c r="CH917" s="263"/>
      <c r="CI917" s="263"/>
      <c r="CJ917" s="263"/>
      <c r="CK917" s="263"/>
      <c r="CL917" s="263"/>
      <c r="CM917" s="263"/>
      <c r="CN917" s="263"/>
      <c r="CO917" s="263"/>
      <c r="CP917" s="263"/>
      <c r="CQ917" s="263"/>
      <c r="CR917" s="263"/>
      <c r="CS917" s="263"/>
      <c r="CT917" s="263"/>
      <c r="CU917" s="263"/>
      <c r="CV917" s="263"/>
      <c r="CW917" s="263"/>
      <c r="CX917" s="263"/>
    </row>
    <row r="918" spans="1:102" s="24" customFormat="1" ht="18">
      <c r="A918" s="17">
        <v>40</v>
      </c>
      <c r="B918" s="7" t="s">
        <v>749</v>
      </c>
      <c r="C918" s="9"/>
      <c r="D918" s="9"/>
      <c r="E918" s="9"/>
      <c r="F918" s="6"/>
      <c r="G918" s="6"/>
      <c r="H918" s="3"/>
      <c r="I918" s="18"/>
      <c r="J918" s="18"/>
      <c r="K918" s="213"/>
      <c r="L918" s="18"/>
      <c r="M918" s="18"/>
      <c r="N918" s="18"/>
      <c r="O918" s="18"/>
      <c r="P918" s="18"/>
      <c r="Q918" s="18"/>
      <c r="R918" s="18"/>
      <c r="S918" s="107"/>
      <c r="T918" s="107"/>
      <c r="U918" s="107"/>
      <c r="V918" s="107"/>
      <c r="W918" s="107"/>
      <c r="X918" s="258"/>
      <c r="Y918" s="258"/>
      <c r="Z918" s="258"/>
      <c r="AA918" s="258"/>
      <c r="AB918" s="258"/>
      <c r="AC918" s="258"/>
      <c r="AD918" s="258"/>
      <c r="AE918" s="258"/>
      <c r="AF918" s="258"/>
      <c r="AG918" s="258"/>
      <c r="AH918" s="258"/>
      <c r="AI918" s="258"/>
      <c r="AJ918" s="258"/>
      <c r="AK918" s="258"/>
      <c r="AL918" s="258"/>
      <c r="AM918" s="258"/>
      <c r="AN918" s="258"/>
      <c r="AO918" s="258"/>
      <c r="AP918" s="258"/>
      <c r="AQ918" s="258"/>
      <c r="AR918" s="258"/>
      <c r="AS918" s="258"/>
      <c r="AT918" s="258"/>
      <c r="AU918" s="258"/>
      <c r="AV918" s="258"/>
      <c r="AW918" s="258"/>
      <c r="AX918" s="258"/>
      <c r="AY918" s="258"/>
      <c r="AZ918" s="258"/>
      <c r="BA918" s="258"/>
      <c r="BB918" s="258"/>
      <c r="BC918" s="258"/>
      <c r="BD918" s="258"/>
      <c r="BE918" s="258"/>
      <c r="BF918" s="258"/>
      <c r="BG918" s="258"/>
      <c r="BH918" s="258"/>
      <c r="BI918" s="258"/>
      <c r="BJ918" s="258"/>
      <c r="BK918" s="258"/>
      <c r="BL918" s="258"/>
      <c r="BM918" s="258"/>
      <c r="BN918" s="258"/>
      <c r="BO918" s="258"/>
      <c r="BP918" s="258"/>
      <c r="BQ918" s="258"/>
      <c r="BR918" s="258"/>
      <c r="BS918" s="258"/>
      <c r="BT918" s="258"/>
      <c r="BU918" s="258"/>
      <c r="BV918" s="258"/>
      <c r="BW918" s="258"/>
      <c r="BX918" s="258"/>
      <c r="BY918" s="258"/>
      <c r="BZ918" s="258"/>
      <c r="CA918" s="258"/>
      <c r="CB918" s="258"/>
      <c r="CC918" s="258"/>
      <c r="CD918" s="258"/>
      <c r="CE918" s="258"/>
      <c r="CF918" s="258"/>
      <c r="CG918" s="258"/>
      <c r="CH918" s="258"/>
      <c r="CI918" s="258"/>
      <c r="CJ918" s="258"/>
      <c r="CK918" s="258"/>
      <c r="CL918" s="258"/>
      <c r="CM918" s="258"/>
      <c r="CN918" s="258"/>
      <c r="CO918" s="258"/>
      <c r="CP918" s="258"/>
      <c r="CQ918" s="258"/>
      <c r="CR918" s="258"/>
      <c r="CS918" s="258"/>
      <c r="CT918" s="258"/>
      <c r="CU918" s="258"/>
      <c r="CV918" s="258"/>
      <c r="CW918" s="258"/>
      <c r="CX918" s="258"/>
    </row>
    <row r="919" spans="1:102" s="13" customFormat="1" ht="18">
      <c r="A919" s="13">
        <v>1</v>
      </c>
      <c r="B919" s="5" t="s">
        <v>659</v>
      </c>
      <c r="C919" s="8">
        <v>9102.8799999999992</v>
      </c>
      <c r="D919" s="8"/>
      <c r="E919" s="9">
        <f>SUM(C919:D919)</f>
        <v>9102.8799999999992</v>
      </c>
      <c r="F919" s="2">
        <v>5000</v>
      </c>
      <c r="G919" s="2">
        <v>0</v>
      </c>
      <c r="H919" s="3">
        <f>SUM(F919:G919)</f>
        <v>5000</v>
      </c>
      <c r="I919" s="10">
        <v>5725</v>
      </c>
      <c r="J919" s="10"/>
      <c r="K919" s="213">
        <f>SUM(I919:J919)</f>
        <v>5725</v>
      </c>
      <c r="L919" s="10">
        <v>6100</v>
      </c>
      <c r="M919" s="10"/>
      <c r="N919" s="18">
        <f>SUM(L919:M919)</f>
        <v>6100</v>
      </c>
      <c r="O919" s="10">
        <v>5760</v>
      </c>
      <c r="P919" s="10"/>
      <c r="Q919" s="18">
        <f>SUM(O919:P919)</f>
        <v>5760</v>
      </c>
      <c r="R919" s="10">
        <v>5760</v>
      </c>
      <c r="S919" s="105"/>
      <c r="T919" s="107">
        <f>SUM(R919:S919)</f>
        <v>5760</v>
      </c>
      <c r="U919" s="105">
        <v>5800</v>
      </c>
      <c r="V919" s="105"/>
      <c r="W919" s="107">
        <f>SUM(U919:V919)</f>
        <v>5800</v>
      </c>
      <c r="X919" s="252"/>
      <c r="Y919" s="252"/>
      <c r="Z919" s="252"/>
      <c r="AA919" s="252"/>
      <c r="AB919" s="252"/>
      <c r="AC919" s="252"/>
      <c r="AD919" s="252"/>
      <c r="AE919" s="252"/>
      <c r="AF919" s="252"/>
      <c r="AG919" s="252"/>
      <c r="AH919" s="252"/>
      <c r="AI919" s="252"/>
      <c r="AJ919" s="252"/>
      <c r="AK919" s="252"/>
      <c r="AL919" s="252"/>
      <c r="AM919" s="252"/>
      <c r="AN919" s="252"/>
      <c r="AO919" s="252"/>
      <c r="AP919" s="252"/>
      <c r="AQ919" s="252"/>
      <c r="AR919" s="252"/>
      <c r="AS919" s="252"/>
      <c r="AT919" s="252"/>
      <c r="AU919" s="252"/>
      <c r="AV919" s="252"/>
      <c r="AW919" s="252"/>
      <c r="AX919" s="252"/>
      <c r="AY919" s="252"/>
      <c r="AZ919" s="252"/>
      <c r="BA919" s="252"/>
      <c r="BB919" s="252"/>
      <c r="BC919" s="252"/>
      <c r="BD919" s="252"/>
      <c r="BE919" s="252"/>
      <c r="BF919" s="252"/>
      <c r="BG919" s="252"/>
      <c r="BH919" s="252"/>
      <c r="BI919" s="252"/>
      <c r="BJ919" s="252"/>
      <c r="BK919" s="252"/>
      <c r="BL919" s="252"/>
      <c r="BM919" s="252"/>
      <c r="BN919" s="252"/>
      <c r="BO919" s="252"/>
      <c r="BP919" s="252"/>
      <c r="BQ919" s="252"/>
      <c r="BR919" s="252"/>
      <c r="BS919" s="252"/>
      <c r="BT919" s="252"/>
      <c r="BU919" s="252"/>
      <c r="BV919" s="252"/>
      <c r="BW919" s="252"/>
      <c r="BX919" s="252"/>
      <c r="BY919" s="252"/>
      <c r="BZ919" s="252"/>
      <c r="CA919" s="252"/>
      <c r="CB919" s="252"/>
      <c r="CC919" s="252"/>
      <c r="CD919" s="252"/>
      <c r="CE919" s="252"/>
      <c r="CF919" s="252"/>
      <c r="CG919" s="252"/>
      <c r="CH919" s="252"/>
      <c r="CI919" s="252"/>
      <c r="CJ919" s="252"/>
      <c r="CK919" s="252"/>
      <c r="CL919" s="252"/>
      <c r="CM919" s="252"/>
      <c r="CN919" s="252"/>
      <c r="CO919" s="252"/>
      <c r="CP919" s="252"/>
      <c r="CQ919" s="252"/>
      <c r="CR919" s="252"/>
      <c r="CS919" s="252"/>
      <c r="CT919" s="252"/>
      <c r="CU919" s="252"/>
      <c r="CV919" s="252"/>
      <c r="CW919" s="252"/>
      <c r="CX919" s="252"/>
    </row>
    <row r="920" spans="1:102" s="191" customFormat="1" ht="18">
      <c r="A920" s="180"/>
      <c r="B920" s="181" t="s">
        <v>96</v>
      </c>
      <c r="C920" s="182">
        <f>SUM(C919)</f>
        <v>9102.8799999999992</v>
      </c>
      <c r="D920" s="188"/>
      <c r="E920" s="182">
        <f>SUM(C920:D920)</f>
        <v>9102.8799999999992</v>
      </c>
      <c r="F920" s="183">
        <f>SUM(F919)</f>
        <v>5000</v>
      </c>
      <c r="G920" s="183">
        <f>SUM(G919)</f>
        <v>0</v>
      </c>
      <c r="H920" s="194">
        <f>SUM(H919)</f>
        <v>5000</v>
      </c>
      <c r="I920" s="189">
        <f>SUM(I919)</f>
        <v>5725</v>
      </c>
      <c r="J920" s="189"/>
      <c r="K920" s="212">
        <f>SUM(I920:J920)</f>
        <v>5725</v>
      </c>
      <c r="L920" s="184">
        <f>SUM(L919)</f>
        <v>6100</v>
      </c>
      <c r="M920" s="189"/>
      <c r="N920" s="184">
        <f>SUM(L920:M920)</f>
        <v>6100</v>
      </c>
      <c r="O920" s="189">
        <v>5760</v>
      </c>
      <c r="P920" s="189"/>
      <c r="Q920" s="184">
        <f>SUM(O920:P920)</f>
        <v>5760</v>
      </c>
      <c r="R920" s="184">
        <f>R919</f>
        <v>5760</v>
      </c>
      <c r="S920" s="184">
        <f t="shared" ref="S920:W922" si="451">S919</f>
        <v>0</v>
      </c>
      <c r="T920" s="184">
        <f t="shared" si="451"/>
        <v>5760</v>
      </c>
      <c r="U920" s="184">
        <f t="shared" si="451"/>
        <v>5800</v>
      </c>
      <c r="V920" s="184">
        <f t="shared" si="451"/>
        <v>0</v>
      </c>
      <c r="W920" s="184">
        <f t="shared" si="451"/>
        <v>5800</v>
      </c>
      <c r="X920" s="263"/>
      <c r="Y920" s="263"/>
      <c r="Z920" s="263"/>
      <c r="AA920" s="263"/>
      <c r="AB920" s="263"/>
      <c r="AC920" s="263"/>
      <c r="AD920" s="263"/>
      <c r="AE920" s="263"/>
      <c r="AF920" s="263"/>
      <c r="AG920" s="263"/>
      <c r="AH920" s="263"/>
      <c r="AI920" s="263"/>
      <c r="AJ920" s="263"/>
      <c r="AK920" s="263"/>
      <c r="AL920" s="263"/>
      <c r="AM920" s="263"/>
      <c r="AN920" s="263"/>
      <c r="AO920" s="263"/>
      <c r="AP920" s="263"/>
      <c r="AQ920" s="263"/>
      <c r="AR920" s="263"/>
      <c r="AS920" s="263"/>
      <c r="AT920" s="263"/>
      <c r="AU920" s="263"/>
      <c r="AV920" s="263"/>
      <c r="AW920" s="263"/>
      <c r="AX920" s="263"/>
      <c r="AY920" s="263"/>
      <c r="AZ920" s="263"/>
      <c r="BA920" s="263"/>
      <c r="BB920" s="263"/>
      <c r="BC920" s="263"/>
      <c r="BD920" s="263"/>
      <c r="BE920" s="263"/>
      <c r="BF920" s="263"/>
      <c r="BG920" s="263"/>
      <c r="BH920" s="263"/>
      <c r="BI920" s="263"/>
      <c r="BJ920" s="263"/>
      <c r="BK920" s="263"/>
      <c r="BL920" s="263"/>
      <c r="BM920" s="263"/>
      <c r="BN920" s="263"/>
      <c r="BO920" s="263"/>
      <c r="BP920" s="263"/>
      <c r="BQ920" s="263"/>
      <c r="BR920" s="263"/>
      <c r="BS920" s="263"/>
      <c r="BT920" s="263"/>
      <c r="BU920" s="263"/>
      <c r="BV920" s="263"/>
      <c r="BW920" s="263"/>
      <c r="BX920" s="263"/>
      <c r="BY920" s="263"/>
      <c r="BZ920" s="263"/>
      <c r="CA920" s="263"/>
      <c r="CB920" s="263"/>
      <c r="CC920" s="263"/>
      <c r="CD920" s="263"/>
      <c r="CE920" s="263"/>
      <c r="CF920" s="263"/>
      <c r="CG920" s="263"/>
      <c r="CH920" s="263"/>
      <c r="CI920" s="263"/>
      <c r="CJ920" s="263"/>
      <c r="CK920" s="263"/>
      <c r="CL920" s="263"/>
      <c r="CM920" s="263"/>
      <c r="CN920" s="263"/>
      <c r="CO920" s="263"/>
      <c r="CP920" s="263"/>
      <c r="CQ920" s="263"/>
      <c r="CR920" s="263"/>
      <c r="CS920" s="263"/>
      <c r="CT920" s="263"/>
      <c r="CU920" s="263"/>
      <c r="CV920" s="263"/>
      <c r="CW920" s="263"/>
      <c r="CX920" s="263"/>
    </row>
    <row r="921" spans="1:102" s="191" customFormat="1" ht="18">
      <c r="A921" s="180"/>
      <c r="B921" s="7" t="s">
        <v>2595</v>
      </c>
      <c r="C921" s="182"/>
      <c r="D921" s="188"/>
      <c r="E921" s="182"/>
      <c r="F921" s="183"/>
      <c r="G921" s="183"/>
      <c r="H921" s="194"/>
      <c r="I921" s="189"/>
      <c r="J921" s="189"/>
      <c r="K921" s="212"/>
      <c r="L921" s="184"/>
      <c r="M921" s="189"/>
      <c r="N921" s="184"/>
      <c r="O921" s="189"/>
      <c r="P921" s="189"/>
      <c r="Q921" s="184"/>
      <c r="R921" s="184"/>
      <c r="S921" s="184"/>
      <c r="T921" s="184"/>
      <c r="U921" s="184"/>
      <c r="V921" s="184"/>
      <c r="W921" s="184"/>
      <c r="X921" s="263"/>
      <c r="Y921" s="263"/>
      <c r="Z921" s="263"/>
      <c r="AA921" s="263"/>
      <c r="AB921" s="263"/>
      <c r="AC921" s="263"/>
      <c r="AD921" s="263"/>
      <c r="AE921" s="263"/>
      <c r="AF921" s="263"/>
      <c r="AG921" s="263"/>
      <c r="AH921" s="263"/>
      <c r="AI921" s="263"/>
      <c r="AJ921" s="263"/>
      <c r="AK921" s="263"/>
      <c r="AL921" s="263"/>
      <c r="AM921" s="263"/>
      <c r="AN921" s="263"/>
      <c r="AO921" s="263"/>
      <c r="AP921" s="263"/>
      <c r="AQ921" s="263"/>
      <c r="AR921" s="263"/>
      <c r="AS921" s="263"/>
      <c r="AT921" s="263"/>
      <c r="AU921" s="263"/>
      <c r="AV921" s="263"/>
      <c r="AW921" s="263"/>
      <c r="AX921" s="263"/>
      <c r="AY921" s="263"/>
      <c r="AZ921" s="263"/>
      <c r="BA921" s="263"/>
      <c r="BB921" s="263"/>
      <c r="BC921" s="263"/>
      <c r="BD921" s="263"/>
      <c r="BE921" s="263"/>
      <c r="BF921" s="263"/>
      <c r="BG921" s="263"/>
      <c r="BH921" s="263"/>
      <c r="BI921" s="263"/>
      <c r="BJ921" s="263"/>
      <c r="BK921" s="263"/>
      <c r="BL921" s="263"/>
      <c r="BM921" s="263"/>
      <c r="BN921" s="263"/>
      <c r="BO921" s="263"/>
      <c r="BP921" s="263"/>
      <c r="BQ921" s="263"/>
      <c r="BR921" s="263"/>
      <c r="BS921" s="263"/>
      <c r="BT921" s="263"/>
      <c r="BU921" s="263"/>
      <c r="BV921" s="263"/>
      <c r="BW921" s="263"/>
      <c r="BX921" s="263"/>
      <c r="BY921" s="263"/>
      <c r="BZ921" s="263"/>
      <c r="CA921" s="263"/>
      <c r="CB921" s="263"/>
      <c r="CC921" s="263"/>
      <c r="CD921" s="263"/>
      <c r="CE921" s="263"/>
      <c r="CF921" s="263"/>
      <c r="CG921" s="263"/>
      <c r="CH921" s="263"/>
      <c r="CI921" s="263"/>
      <c r="CJ921" s="263"/>
      <c r="CK921" s="263"/>
      <c r="CL921" s="263"/>
      <c r="CM921" s="263"/>
      <c r="CN921" s="263"/>
      <c r="CO921" s="263"/>
      <c r="CP921" s="263"/>
      <c r="CQ921" s="263"/>
      <c r="CR921" s="263"/>
      <c r="CS921" s="263"/>
      <c r="CT921" s="263"/>
      <c r="CU921" s="263"/>
      <c r="CV921" s="263"/>
      <c r="CW921" s="263"/>
      <c r="CX921" s="263"/>
    </row>
    <row r="922" spans="1:102" s="191" customFormat="1" ht="18">
      <c r="A922" s="180"/>
      <c r="B922" s="5" t="s">
        <v>2636</v>
      </c>
      <c r="C922" s="182"/>
      <c r="D922" s="188"/>
      <c r="E922" s="182"/>
      <c r="F922" s="183"/>
      <c r="G922" s="183"/>
      <c r="H922" s="194"/>
      <c r="I922" s="189"/>
      <c r="J922" s="189"/>
      <c r="K922" s="212"/>
      <c r="L922" s="184"/>
      <c r="M922" s="189"/>
      <c r="N922" s="184"/>
      <c r="O922" s="189"/>
      <c r="P922" s="189"/>
      <c r="Q922" s="184"/>
      <c r="R922" s="184"/>
      <c r="S922" s="184"/>
      <c r="T922" s="184"/>
      <c r="U922" s="184">
        <v>50.07</v>
      </c>
      <c r="V922" s="184">
        <f t="shared" si="451"/>
        <v>0</v>
      </c>
      <c r="W922" s="184">
        <f>SUM(U922:V922)</f>
        <v>50.07</v>
      </c>
      <c r="X922" s="263"/>
      <c r="Y922" s="263"/>
      <c r="Z922" s="263"/>
      <c r="AA922" s="263"/>
      <c r="AB922" s="263"/>
      <c r="AC922" s="263"/>
      <c r="AD922" s="263"/>
      <c r="AE922" s="263"/>
      <c r="AF922" s="263"/>
      <c r="AG922" s="263"/>
      <c r="AH922" s="263"/>
      <c r="AI922" s="263"/>
      <c r="AJ922" s="263"/>
      <c r="AK922" s="263"/>
      <c r="AL922" s="263"/>
      <c r="AM922" s="263"/>
      <c r="AN922" s="263"/>
      <c r="AO922" s="263"/>
      <c r="AP922" s="263"/>
      <c r="AQ922" s="263"/>
      <c r="AR922" s="263"/>
      <c r="AS922" s="263"/>
      <c r="AT922" s="263"/>
      <c r="AU922" s="263"/>
      <c r="AV922" s="263"/>
      <c r="AW922" s="263"/>
      <c r="AX922" s="263"/>
      <c r="AY922" s="263"/>
      <c r="AZ922" s="263"/>
      <c r="BA922" s="263"/>
      <c r="BB922" s="263"/>
      <c r="BC922" s="263"/>
      <c r="BD922" s="263"/>
      <c r="BE922" s="263"/>
      <c r="BF922" s="263"/>
      <c r="BG922" s="263"/>
      <c r="BH922" s="263"/>
      <c r="BI922" s="263"/>
      <c r="BJ922" s="263"/>
      <c r="BK922" s="263"/>
      <c r="BL922" s="263"/>
      <c r="BM922" s="263"/>
      <c r="BN922" s="263"/>
      <c r="BO922" s="263"/>
      <c r="BP922" s="263"/>
      <c r="BQ922" s="263"/>
      <c r="BR922" s="263"/>
      <c r="BS922" s="263"/>
      <c r="BT922" s="263"/>
      <c r="BU922" s="263"/>
      <c r="BV922" s="263"/>
      <c r="BW922" s="263"/>
      <c r="BX922" s="263"/>
      <c r="BY922" s="263"/>
      <c r="BZ922" s="263"/>
      <c r="CA922" s="263"/>
      <c r="CB922" s="263"/>
      <c r="CC922" s="263"/>
      <c r="CD922" s="263"/>
      <c r="CE922" s="263"/>
      <c r="CF922" s="263"/>
      <c r="CG922" s="263"/>
      <c r="CH922" s="263"/>
      <c r="CI922" s="263"/>
      <c r="CJ922" s="263"/>
      <c r="CK922" s="263"/>
      <c r="CL922" s="263"/>
      <c r="CM922" s="263"/>
      <c r="CN922" s="263"/>
      <c r="CO922" s="263"/>
      <c r="CP922" s="263"/>
      <c r="CQ922" s="263"/>
      <c r="CR922" s="263"/>
      <c r="CS922" s="263"/>
      <c r="CT922" s="263"/>
      <c r="CU922" s="263"/>
      <c r="CV922" s="263"/>
      <c r="CW922" s="263"/>
      <c r="CX922" s="263"/>
    </row>
    <row r="923" spans="1:102" s="191" customFormat="1" ht="18">
      <c r="A923" s="180"/>
      <c r="B923" s="181" t="s">
        <v>2596</v>
      </c>
      <c r="C923" s="182"/>
      <c r="D923" s="188"/>
      <c r="E923" s="182"/>
      <c r="F923" s="183"/>
      <c r="G923" s="183"/>
      <c r="H923" s="194"/>
      <c r="I923" s="189"/>
      <c r="J923" s="189"/>
      <c r="K923" s="212"/>
      <c r="L923" s="184"/>
      <c r="M923" s="189"/>
      <c r="N923" s="184"/>
      <c r="O923" s="189"/>
      <c r="P923" s="189"/>
      <c r="Q923" s="184"/>
      <c r="R923" s="184"/>
      <c r="S923" s="184"/>
      <c r="T923" s="184"/>
      <c r="U923" s="184">
        <f>SUM(U922)</f>
        <v>50.07</v>
      </c>
      <c r="V923" s="184">
        <f t="shared" ref="V923:W923" si="452">SUM(V922)</f>
        <v>0</v>
      </c>
      <c r="W923" s="184">
        <f t="shared" si="452"/>
        <v>50.07</v>
      </c>
      <c r="X923" s="263"/>
      <c r="Y923" s="263"/>
      <c r="Z923" s="263"/>
      <c r="AA923" s="263"/>
      <c r="AB923" s="263"/>
      <c r="AC923" s="263"/>
      <c r="AD923" s="263"/>
      <c r="AE923" s="263"/>
      <c r="AF923" s="263"/>
      <c r="AG923" s="263"/>
      <c r="AH923" s="263"/>
      <c r="AI923" s="263"/>
      <c r="AJ923" s="263"/>
      <c r="AK923" s="263"/>
      <c r="AL923" s="263"/>
      <c r="AM923" s="263"/>
      <c r="AN923" s="263"/>
      <c r="AO923" s="263"/>
      <c r="AP923" s="263"/>
      <c r="AQ923" s="263"/>
      <c r="AR923" s="263"/>
      <c r="AS923" s="263"/>
      <c r="AT923" s="263"/>
      <c r="AU923" s="263"/>
      <c r="AV923" s="263"/>
      <c r="AW923" s="263"/>
      <c r="AX923" s="263"/>
      <c r="AY923" s="263"/>
      <c r="AZ923" s="263"/>
      <c r="BA923" s="263"/>
      <c r="BB923" s="263"/>
      <c r="BC923" s="263"/>
      <c r="BD923" s="263"/>
      <c r="BE923" s="263"/>
      <c r="BF923" s="263"/>
      <c r="BG923" s="263"/>
      <c r="BH923" s="263"/>
      <c r="BI923" s="263"/>
      <c r="BJ923" s="263"/>
      <c r="BK923" s="263"/>
      <c r="BL923" s="263"/>
      <c r="BM923" s="263"/>
      <c r="BN923" s="263"/>
      <c r="BO923" s="263"/>
      <c r="BP923" s="263"/>
      <c r="BQ923" s="263"/>
      <c r="BR923" s="263"/>
      <c r="BS923" s="263"/>
      <c r="BT923" s="263"/>
      <c r="BU923" s="263"/>
      <c r="BV923" s="263"/>
      <c r="BW923" s="263"/>
      <c r="BX923" s="263"/>
      <c r="BY923" s="263"/>
      <c r="BZ923" s="263"/>
      <c r="CA923" s="263"/>
      <c r="CB923" s="263"/>
      <c r="CC923" s="263"/>
      <c r="CD923" s="263"/>
      <c r="CE923" s="263"/>
      <c r="CF923" s="263"/>
      <c r="CG923" s="263"/>
      <c r="CH923" s="263"/>
      <c r="CI923" s="263"/>
      <c r="CJ923" s="263"/>
      <c r="CK923" s="263"/>
      <c r="CL923" s="263"/>
      <c r="CM923" s="263"/>
      <c r="CN923" s="263"/>
      <c r="CO923" s="263"/>
      <c r="CP923" s="263"/>
      <c r="CQ923" s="263"/>
      <c r="CR923" s="263"/>
      <c r="CS923" s="263"/>
      <c r="CT923" s="263"/>
      <c r="CU923" s="263"/>
      <c r="CV923" s="263"/>
      <c r="CW923" s="263"/>
      <c r="CX923" s="263"/>
    </row>
    <row r="924" spans="1:102" s="24" customFormat="1" ht="18">
      <c r="A924" s="17">
        <v>41</v>
      </c>
      <c r="B924" s="7" t="s">
        <v>750</v>
      </c>
      <c r="C924" s="9"/>
      <c r="D924" s="9"/>
      <c r="E924" s="9"/>
      <c r="F924" s="6"/>
      <c r="G924" s="6"/>
      <c r="H924" s="3"/>
      <c r="I924" s="18"/>
      <c r="J924" s="18"/>
      <c r="K924" s="213"/>
      <c r="L924" s="18"/>
      <c r="M924" s="18"/>
      <c r="N924" s="18"/>
      <c r="O924" s="18"/>
      <c r="P924" s="18"/>
      <c r="Q924" s="18"/>
      <c r="R924" s="18"/>
      <c r="S924" s="107"/>
      <c r="T924" s="107"/>
      <c r="U924" s="107"/>
      <c r="V924" s="107"/>
      <c r="W924" s="107"/>
      <c r="X924" s="258"/>
      <c r="Y924" s="258"/>
      <c r="Z924" s="258"/>
      <c r="AA924" s="258"/>
      <c r="AB924" s="258"/>
      <c r="AC924" s="258"/>
      <c r="AD924" s="258"/>
      <c r="AE924" s="258"/>
      <c r="AF924" s="258"/>
      <c r="AG924" s="258"/>
      <c r="AH924" s="258"/>
      <c r="AI924" s="258"/>
      <c r="AJ924" s="258"/>
      <c r="AK924" s="258"/>
      <c r="AL924" s="258"/>
      <c r="AM924" s="258"/>
      <c r="AN924" s="258"/>
      <c r="AO924" s="258"/>
      <c r="AP924" s="258"/>
      <c r="AQ924" s="258"/>
      <c r="AR924" s="258"/>
      <c r="AS924" s="258"/>
      <c r="AT924" s="258"/>
      <c r="AU924" s="258"/>
      <c r="AV924" s="258"/>
      <c r="AW924" s="258"/>
      <c r="AX924" s="258"/>
      <c r="AY924" s="258"/>
      <c r="AZ924" s="258"/>
      <c r="BA924" s="258"/>
      <c r="BB924" s="258"/>
      <c r="BC924" s="258"/>
      <c r="BD924" s="258"/>
      <c r="BE924" s="258"/>
      <c r="BF924" s="258"/>
      <c r="BG924" s="258"/>
      <c r="BH924" s="258"/>
      <c r="BI924" s="258"/>
      <c r="BJ924" s="258"/>
      <c r="BK924" s="258"/>
      <c r="BL924" s="258"/>
      <c r="BM924" s="258"/>
      <c r="BN924" s="258"/>
      <c r="BO924" s="258"/>
      <c r="BP924" s="258"/>
      <c r="BQ924" s="258"/>
      <c r="BR924" s="258"/>
      <c r="BS924" s="258"/>
      <c r="BT924" s="258"/>
      <c r="BU924" s="258"/>
      <c r="BV924" s="258"/>
      <c r="BW924" s="258"/>
      <c r="BX924" s="258"/>
      <c r="BY924" s="258"/>
      <c r="BZ924" s="258"/>
      <c r="CA924" s="258"/>
      <c r="CB924" s="258"/>
      <c r="CC924" s="258"/>
      <c r="CD924" s="258"/>
      <c r="CE924" s="258"/>
      <c r="CF924" s="258"/>
      <c r="CG924" s="258"/>
      <c r="CH924" s="258"/>
      <c r="CI924" s="258"/>
      <c r="CJ924" s="258"/>
      <c r="CK924" s="258"/>
      <c r="CL924" s="258"/>
      <c r="CM924" s="258"/>
      <c r="CN924" s="258"/>
      <c r="CO924" s="258"/>
      <c r="CP924" s="258"/>
      <c r="CQ924" s="258"/>
      <c r="CR924" s="258"/>
      <c r="CS924" s="258"/>
      <c r="CT924" s="258"/>
      <c r="CU924" s="258"/>
      <c r="CV924" s="258"/>
      <c r="CW924" s="258"/>
      <c r="CX924" s="258"/>
    </row>
    <row r="925" spans="1:102" s="13" customFormat="1" ht="18">
      <c r="A925" s="13">
        <v>1</v>
      </c>
      <c r="B925" s="5" t="s">
        <v>1933</v>
      </c>
      <c r="C925" s="8"/>
      <c r="D925" s="8"/>
      <c r="E925" s="8"/>
      <c r="F925" s="2">
        <v>9100</v>
      </c>
      <c r="G925" s="2">
        <v>0</v>
      </c>
      <c r="H925" s="3">
        <f>SUM(F925:G925)</f>
        <v>9100</v>
      </c>
      <c r="I925" s="10">
        <v>13125.03</v>
      </c>
      <c r="J925" s="10"/>
      <c r="K925" s="213">
        <f>SUM(I925:J925)</f>
        <v>13125.03</v>
      </c>
      <c r="L925" s="10">
        <v>16980.04</v>
      </c>
      <c r="M925" s="10"/>
      <c r="N925" s="18">
        <f>SUM(L925:M925)</f>
        <v>16980.04</v>
      </c>
      <c r="O925" s="10">
        <v>14920</v>
      </c>
      <c r="P925" s="10"/>
      <c r="Q925" s="18">
        <f>SUM(O925:P925)</f>
        <v>14920</v>
      </c>
      <c r="R925" s="10">
        <v>15180</v>
      </c>
      <c r="S925" s="105"/>
      <c r="T925" s="107">
        <f>SUM(R925:S925)</f>
        <v>15180</v>
      </c>
      <c r="U925" s="105">
        <v>13498</v>
      </c>
      <c r="V925" s="105"/>
      <c r="W925" s="107">
        <f>SUM(U925:V925)</f>
        <v>13498</v>
      </c>
      <c r="X925" s="252"/>
      <c r="Y925" s="252"/>
      <c r="Z925" s="252"/>
      <c r="AA925" s="252"/>
      <c r="AB925" s="252"/>
      <c r="AC925" s="252"/>
      <c r="AD925" s="252"/>
      <c r="AE925" s="252"/>
      <c r="AF925" s="252"/>
      <c r="AG925" s="252"/>
      <c r="AH925" s="252"/>
      <c r="AI925" s="252"/>
      <c r="AJ925" s="252"/>
      <c r="AK925" s="252"/>
      <c r="AL925" s="252"/>
      <c r="AM925" s="252"/>
      <c r="AN925" s="252"/>
      <c r="AO925" s="252"/>
      <c r="AP925" s="252"/>
      <c r="AQ925" s="252"/>
      <c r="AR925" s="252"/>
      <c r="AS925" s="252"/>
      <c r="AT925" s="252"/>
      <c r="AU925" s="252"/>
      <c r="AV925" s="252"/>
      <c r="AW925" s="252"/>
      <c r="AX925" s="252"/>
      <c r="AY925" s="252"/>
      <c r="AZ925" s="252"/>
      <c r="BA925" s="252"/>
      <c r="BB925" s="252"/>
      <c r="BC925" s="252"/>
      <c r="BD925" s="252"/>
      <c r="BE925" s="252"/>
      <c r="BF925" s="252"/>
      <c r="BG925" s="252"/>
      <c r="BH925" s="252"/>
      <c r="BI925" s="252"/>
      <c r="BJ925" s="252"/>
      <c r="BK925" s="252"/>
      <c r="BL925" s="252"/>
      <c r="BM925" s="252"/>
      <c r="BN925" s="252"/>
      <c r="BO925" s="252"/>
      <c r="BP925" s="252"/>
      <c r="BQ925" s="252"/>
      <c r="BR925" s="252"/>
      <c r="BS925" s="252"/>
      <c r="BT925" s="252"/>
      <c r="BU925" s="252"/>
      <c r="BV925" s="252"/>
      <c r="BW925" s="252"/>
      <c r="BX925" s="252"/>
      <c r="BY925" s="252"/>
      <c r="BZ925" s="252"/>
      <c r="CA925" s="252"/>
      <c r="CB925" s="252"/>
      <c r="CC925" s="252"/>
      <c r="CD925" s="252"/>
      <c r="CE925" s="252"/>
      <c r="CF925" s="252"/>
      <c r="CG925" s="252"/>
      <c r="CH925" s="252"/>
      <c r="CI925" s="252"/>
      <c r="CJ925" s="252"/>
      <c r="CK925" s="252"/>
      <c r="CL925" s="252"/>
      <c r="CM925" s="252"/>
      <c r="CN925" s="252"/>
      <c r="CO925" s="252"/>
      <c r="CP925" s="252"/>
      <c r="CQ925" s="252"/>
      <c r="CR925" s="252"/>
      <c r="CS925" s="252"/>
      <c r="CT925" s="252"/>
      <c r="CU925" s="252"/>
      <c r="CV925" s="252"/>
      <c r="CW925" s="252"/>
      <c r="CX925" s="252"/>
    </row>
    <row r="926" spans="1:102" s="191" customFormat="1" ht="18">
      <c r="A926" s="180"/>
      <c r="B926" s="181" t="s">
        <v>97</v>
      </c>
      <c r="C926" s="182"/>
      <c r="D926" s="182"/>
      <c r="E926" s="182"/>
      <c r="F926" s="183">
        <f>SUM(F925)</f>
        <v>9100</v>
      </c>
      <c r="G926" s="183">
        <f>SUM(G925)</f>
        <v>0</v>
      </c>
      <c r="H926" s="194">
        <f>SUM(H925)</f>
        <v>9100</v>
      </c>
      <c r="I926" s="189">
        <f>SUM(I925)</f>
        <v>13125.03</v>
      </c>
      <c r="J926" s="189"/>
      <c r="K926" s="212">
        <f>SUM(I926:J926)</f>
        <v>13125.03</v>
      </c>
      <c r="L926" s="184">
        <f>SUM(L925)</f>
        <v>16980.04</v>
      </c>
      <c r="M926" s="184"/>
      <c r="N926" s="184">
        <f>SUM(L926:M926)</f>
        <v>16980.04</v>
      </c>
      <c r="O926" s="189">
        <f>SUM(O925)</f>
        <v>14920</v>
      </c>
      <c r="P926" s="184"/>
      <c r="Q926" s="184">
        <f>SUM(O926:P926)</f>
        <v>14920</v>
      </c>
      <c r="R926" s="184">
        <f>SUM(R925)</f>
        <v>15180</v>
      </c>
      <c r="S926" s="184">
        <f t="shared" ref="S926:W926" si="453">SUM(S925)</f>
        <v>0</v>
      </c>
      <c r="T926" s="184">
        <f t="shared" si="453"/>
        <v>15180</v>
      </c>
      <c r="U926" s="184">
        <f t="shared" si="453"/>
        <v>13498</v>
      </c>
      <c r="V926" s="184">
        <f t="shared" si="453"/>
        <v>0</v>
      </c>
      <c r="W926" s="184">
        <f t="shared" si="453"/>
        <v>13498</v>
      </c>
      <c r="X926" s="263"/>
      <c r="Y926" s="263"/>
      <c r="Z926" s="263"/>
      <c r="AA926" s="263"/>
      <c r="AB926" s="263"/>
      <c r="AC926" s="263"/>
      <c r="AD926" s="263"/>
      <c r="AE926" s="263"/>
      <c r="AF926" s="263"/>
      <c r="AG926" s="263"/>
      <c r="AH926" s="263"/>
      <c r="AI926" s="263"/>
      <c r="AJ926" s="263"/>
      <c r="AK926" s="263"/>
      <c r="AL926" s="263"/>
      <c r="AM926" s="263"/>
      <c r="AN926" s="263"/>
      <c r="AO926" s="263"/>
      <c r="AP926" s="263"/>
      <c r="AQ926" s="263"/>
      <c r="AR926" s="263"/>
      <c r="AS926" s="263"/>
      <c r="AT926" s="263"/>
      <c r="AU926" s="263"/>
      <c r="AV926" s="263"/>
      <c r="AW926" s="263"/>
      <c r="AX926" s="263"/>
      <c r="AY926" s="263"/>
      <c r="AZ926" s="263"/>
      <c r="BA926" s="263"/>
      <c r="BB926" s="263"/>
      <c r="BC926" s="263"/>
      <c r="BD926" s="263"/>
      <c r="BE926" s="263"/>
      <c r="BF926" s="263"/>
      <c r="BG926" s="263"/>
      <c r="BH926" s="263"/>
      <c r="BI926" s="263"/>
      <c r="BJ926" s="263"/>
      <c r="BK926" s="263"/>
      <c r="BL926" s="263"/>
      <c r="BM926" s="263"/>
      <c r="BN926" s="263"/>
      <c r="BO926" s="263"/>
      <c r="BP926" s="263"/>
      <c r="BQ926" s="263"/>
      <c r="BR926" s="263"/>
      <c r="BS926" s="263"/>
      <c r="BT926" s="263"/>
      <c r="BU926" s="263"/>
      <c r="BV926" s="263"/>
      <c r="BW926" s="263"/>
      <c r="BX926" s="263"/>
      <c r="BY926" s="263"/>
      <c r="BZ926" s="263"/>
      <c r="CA926" s="263"/>
      <c r="CB926" s="263"/>
      <c r="CC926" s="263"/>
      <c r="CD926" s="263"/>
      <c r="CE926" s="263"/>
      <c r="CF926" s="263"/>
      <c r="CG926" s="263"/>
      <c r="CH926" s="263"/>
      <c r="CI926" s="263"/>
      <c r="CJ926" s="263"/>
      <c r="CK926" s="263"/>
      <c r="CL926" s="263"/>
      <c r="CM926" s="263"/>
      <c r="CN926" s="263"/>
      <c r="CO926" s="263"/>
      <c r="CP926" s="263"/>
      <c r="CQ926" s="263"/>
      <c r="CR926" s="263"/>
      <c r="CS926" s="263"/>
      <c r="CT926" s="263"/>
      <c r="CU926" s="263"/>
      <c r="CV926" s="263"/>
      <c r="CW926" s="263"/>
      <c r="CX926" s="263"/>
    </row>
    <row r="927" spans="1:102" s="24" customFormat="1" ht="18">
      <c r="A927" s="17">
        <v>42</v>
      </c>
      <c r="B927" s="7" t="s">
        <v>751</v>
      </c>
      <c r="C927" s="9"/>
      <c r="D927" s="9"/>
      <c r="E927" s="9"/>
      <c r="F927" s="6"/>
      <c r="G927" s="6"/>
      <c r="H927" s="3"/>
      <c r="I927" s="18"/>
      <c r="J927" s="18"/>
      <c r="K927" s="213"/>
      <c r="L927" s="18"/>
      <c r="M927" s="18"/>
      <c r="N927" s="18"/>
      <c r="O927" s="18"/>
      <c r="P927" s="18"/>
      <c r="Q927" s="18"/>
      <c r="R927" s="18"/>
      <c r="S927" s="107"/>
      <c r="T927" s="107"/>
      <c r="U927" s="107"/>
      <c r="V927" s="107"/>
      <c r="W927" s="107"/>
      <c r="X927" s="258"/>
      <c r="Y927" s="258"/>
      <c r="Z927" s="258"/>
      <c r="AA927" s="258"/>
      <c r="AB927" s="258"/>
      <c r="AC927" s="258"/>
      <c r="AD927" s="258"/>
      <c r="AE927" s="258"/>
      <c r="AF927" s="258"/>
      <c r="AG927" s="258"/>
      <c r="AH927" s="258"/>
      <c r="AI927" s="258"/>
      <c r="AJ927" s="258"/>
      <c r="AK927" s="258"/>
      <c r="AL927" s="258"/>
      <c r="AM927" s="258"/>
      <c r="AN927" s="258"/>
      <c r="AO927" s="258"/>
      <c r="AP927" s="258"/>
      <c r="AQ927" s="258"/>
      <c r="AR927" s="258"/>
      <c r="AS927" s="258"/>
      <c r="AT927" s="258"/>
      <c r="AU927" s="258"/>
      <c r="AV927" s="258"/>
      <c r="AW927" s="258"/>
      <c r="AX927" s="258"/>
      <c r="AY927" s="258"/>
      <c r="AZ927" s="258"/>
      <c r="BA927" s="258"/>
      <c r="BB927" s="258"/>
      <c r="BC927" s="258"/>
      <c r="BD927" s="258"/>
      <c r="BE927" s="258"/>
      <c r="BF927" s="258"/>
      <c r="BG927" s="258"/>
      <c r="BH927" s="258"/>
      <c r="BI927" s="258"/>
      <c r="BJ927" s="258"/>
      <c r="BK927" s="258"/>
      <c r="BL927" s="258"/>
      <c r="BM927" s="258"/>
      <c r="BN927" s="258"/>
      <c r="BO927" s="258"/>
      <c r="BP927" s="258"/>
      <c r="BQ927" s="258"/>
      <c r="BR927" s="258"/>
      <c r="BS927" s="258"/>
      <c r="BT927" s="258"/>
      <c r="BU927" s="258"/>
      <c r="BV927" s="258"/>
      <c r="BW927" s="258"/>
      <c r="BX927" s="258"/>
      <c r="BY927" s="258"/>
      <c r="BZ927" s="258"/>
      <c r="CA927" s="258"/>
      <c r="CB927" s="258"/>
      <c r="CC927" s="258"/>
      <c r="CD927" s="258"/>
      <c r="CE927" s="258"/>
      <c r="CF927" s="258"/>
      <c r="CG927" s="258"/>
      <c r="CH927" s="258"/>
      <c r="CI927" s="258"/>
      <c r="CJ927" s="258"/>
      <c r="CK927" s="258"/>
      <c r="CL927" s="258"/>
      <c r="CM927" s="258"/>
      <c r="CN927" s="258"/>
      <c r="CO927" s="258"/>
      <c r="CP927" s="258"/>
      <c r="CQ927" s="258"/>
      <c r="CR927" s="258"/>
      <c r="CS927" s="258"/>
      <c r="CT927" s="258"/>
      <c r="CU927" s="258"/>
      <c r="CV927" s="258"/>
      <c r="CW927" s="258"/>
      <c r="CX927" s="258"/>
    </row>
    <row r="928" spans="1:102" ht="18">
      <c r="A928" s="13">
        <v>1</v>
      </c>
      <c r="B928" s="5" t="s">
        <v>752</v>
      </c>
      <c r="C928" s="8">
        <v>203</v>
      </c>
      <c r="D928" s="8"/>
      <c r="E928" s="9">
        <f>SUM(C928:D928)</f>
        <v>203</v>
      </c>
      <c r="F928" s="2">
        <v>205</v>
      </c>
      <c r="G928" s="2">
        <v>0</v>
      </c>
      <c r="H928" s="3">
        <f>SUM(F928:G928)</f>
        <v>205</v>
      </c>
      <c r="I928" s="10">
        <v>240</v>
      </c>
      <c r="J928" s="10"/>
      <c r="K928" s="213">
        <f>SUM(I928:J928)</f>
        <v>240</v>
      </c>
      <c r="L928" s="10">
        <v>240</v>
      </c>
      <c r="M928" s="10"/>
      <c r="N928" s="18">
        <f>SUM(L928:M928)</f>
        <v>240</v>
      </c>
      <c r="O928" s="10">
        <v>220</v>
      </c>
      <c r="P928" s="10"/>
      <c r="Q928" s="18">
        <f>SUM(O928:P928)</f>
        <v>220</v>
      </c>
      <c r="R928" s="10">
        <v>220</v>
      </c>
      <c r="S928" s="105"/>
      <c r="T928" s="107">
        <f>SUM(R928:S928)</f>
        <v>220</v>
      </c>
      <c r="U928" s="105">
        <v>255</v>
      </c>
      <c r="V928" s="105"/>
      <c r="W928" s="107">
        <f>SUM(U928:V928)</f>
        <v>255</v>
      </c>
    </row>
    <row r="929" spans="1:102" ht="18">
      <c r="A929" s="13">
        <v>2</v>
      </c>
      <c r="B929" s="5" t="s">
        <v>753</v>
      </c>
      <c r="C929" s="8">
        <v>6274</v>
      </c>
      <c r="D929" s="8"/>
      <c r="E929" s="9">
        <f>SUM(C929:D929)</f>
        <v>6274</v>
      </c>
      <c r="F929" s="2">
        <v>6830</v>
      </c>
      <c r="G929" s="2">
        <v>0</v>
      </c>
      <c r="H929" s="3">
        <f>SUM(F929:G929)</f>
        <v>6830</v>
      </c>
      <c r="I929" s="10">
        <v>7000.01</v>
      </c>
      <c r="J929" s="10"/>
      <c r="K929" s="213">
        <f>SUM(I929:J929)</f>
        <v>7000.01</v>
      </c>
      <c r="L929" s="10">
        <v>9000</v>
      </c>
      <c r="M929" s="10">
        <v>0.01</v>
      </c>
      <c r="N929" s="18">
        <f>SUM(L929:M929)</f>
        <v>9000.01</v>
      </c>
      <c r="O929" s="10">
        <v>11800</v>
      </c>
      <c r="P929" s="10">
        <v>0.01</v>
      </c>
      <c r="Q929" s="18">
        <f>SUM(O929:P929)</f>
        <v>11800.01</v>
      </c>
      <c r="R929" s="10">
        <v>11800</v>
      </c>
      <c r="S929" s="105">
        <v>0.01</v>
      </c>
      <c r="T929" s="107">
        <f>SUM(R929:S929)</f>
        <v>11800.01</v>
      </c>
      <c r="U929" s="105">
        <v>12980</v>
      </c>
      <c r="V929" s="105">
        <v>0.01</v>
      </c>
      <c r="W929" s="107">
        <f>SUM(U929:V929)</f>
        <v>12980.01</v>
      </c>
    </row>
    <row r="930" spans="1:102" ht="18">
      <c r="A930" s="13">
        <v>3</v>
      </c>
      <c r="B930" s="5" t="s">
        <v>1449</v>
      </c>
      <c r="C930" s="8"/>
      <c r="D930" s="8"/>
      <c r="E930" s="9"/>
      <c r="F930" s="2"/>
      <c r="G930" s="2"/>
      <c r="H930" s="3"/>
      <c r="I930" s="10">
        <v>0.01</v>
      </c>
      <c r="J930" s="10"/>
      <c r="K930" s="213">
        <f>SUM(I930:J930)</f>
        <v>0.01</v>
      </c>
      <c r="L930" s="10">
        <v>2800</v>
      </c>
      <c r="M930" s="10"/>
      <c r="N930" s="18">
        <f>SUM(L930:M930)</f>
        <v>2800</v>
      </c>
      <c r="O930" s="10">
        <v>0.01</v>
      </c>
      <c r="P930" s="10"/>
      <c r="Q930" s="18">
        <f>SUM(O930:P930)</f>
        <v>0.01</v>
      </c>
      <c r="R930" s="10">
        <v>0.01</v>
      </c>
      <c r="S930" s="105"/>
      <c r="T930" s="107">
        <f>SUM(R930:S930)</f>
        <v>0.01</v>
      </c>
      <c r="U930" s="105">
        <v>0.01</v>
      </c>
      <c r="V930" s="105">
        <v>0.01</v>
      </c>
      <c r="W930" s="107">
        <f>SUM(U930:V930)</f>
        <v>0.02</v>
      </c>
    </row>
    <row r="931" spans="1:102" s="191" customFormat="1" ht="18">
      <c r="A931" s="180"/>
      <c r="B931" s="181" t="s">
        <v>98</v>
      </c>
      <c r="C931" s="182">
        <f>SUM(C928:C929)</f>
        <v>6477</v>
      </c>
      <c r="D931" s="188"/>
      <c r="E931" s="182">
        <f>SUM(C931:D931)</f>
        <v>6477</v>
      </c>
      <c r="F931" s="183">
        <f>SUM(F928:F929)</f>
        <v>7035</v>
      </c>
      <c r="G931" s="183">
        <f>SUM(G928:G929)</f>
        <v>0</v>
      </c>
      <c r="H931" s="194">
        <f>SUM(H928:H929)</f>
        <v>7035</v>
      </c>
      <c r="I931" s="189">
        <f>SUM(I928:I930)</f>
        <v>7240.02</v>
      </c>
      <c r="J931" s="189"/>
      <c r="K931" s="212">
        <f>SUM(I931:J931)</f>
        <v>7240.02</v>
      </c>
      <c r="L931" s="184">
        <f>SUM(L928:L930)</f>
        <v>12040</v>
      </c>
      <c r="M931" s="184">
        <f>SUM(M928:M930)</f>
        <v>0.01</v>
      </c>
      <c r="N931" s="184">
        <f>SUM(L931:M931)</f>
        <v>12040.01</v>
      </c>
      <c r="O931" s="184">
        <f>SUM(O928:O930)</f>
        <v>12020.01</v>
      </c>
      <c r="P931" s="184">
        <f t="shared" ref="P931:Q931" si="454">SUM(P928:P930)</f>
        <v>0.01</v>
      </c>
      <c r="Q931" s="184">
        <f t="shared" si="454"/>
        <v>12020.02</v>
      </c>
      <c r="R931" s="184">
        <f>SUM(R928:R930)</f>
        <v>12020.01</v>
      </c>
      <c r="S931" s="184">
        <f t="shared" ref="S931:V931" si="455">SUM(S928:S930)</f>
        <v>0.01</v>
      </c>
      <c r="T931" s="184">
        <f t="shared" si="455"/>
        <v>12020.02</v>
      </c>
      <c r="U931" s="184">
        <f t="shared" si="455"/>
        <v>13235.01</v>
      </c>
      <c r="V931" s="184">
        <f t="shared" si="455"/>
        <v>0.02</v>
      </c>
      <c r="W931" s="184">
        <f>SUM(W928:W930)</f>
        <v>13235.03</v>
      </c>
      <c r="X931" s="263"/>
      <c r="Y931" s="263"/>
      <c r="Z931" s="263"/>
      <c r="AA931" s="263"/>
      <c r="AB931" s="263"/>
      <c r="AC931" s="263"/>
      <c r="AD931" s="263"/>
      <c r="AE931" s="263"/>
      <c r="AF931" s="263"/>
      <c r="AG931" s="263"/>
      <c r="AH931" s="263"/>
      <c r="AI931" s="263"/>
      <c r="AJ931" s="263"/>
      <c r="AK931" s="263"/>
      <c r="AL931" s="263"/>
      <c r="AM931" s="263"/>
      <c r="AN931" s="263"/>
      <c r="AO931" s="263"/>
      <c r="AP931" s="263"/>
      <c r="AQ931" s="263"/>
      <c r="AR931" s="263"/>
      <c r="AS931" s="263"/>
      <c r="AT931" s="263"/>
      <c r="AU931" s="263"/>
      <c r="AV931" s="263"/>
      <c r="AW931" s="263"/>
      <c r="AX931" s="263"/>
      <c r="AY931" s="263"/>
      <c r="AZ931" s="263"/>
      <c r="BA931" s="263"/>
      <c r="BB931" s="263"/>
      <c r="BC931" s="263"/>
      <c r="BD931" s="263"/>
      <c r="BE931" s="263"/>
      <c r="BF931" s="263"/>
      <c r="BG931" s="263"/>
      <c r="BH931" s="263"/>
      <c r="BI931" s="263"/>
      <c r="BJ931" s="263"/>
      <c r="BK931" s="263"/>
      <c r="BL931" s="263"/>
      <c r="BM931" s="263"/>
      <c r="BN931" s="263"/>
      <c r="BO931" s="263"/>
      <c r="BP931" s="263"/>
      <c r="BQ931" s="263"/>
      <c r="BR931" s="263"/>
      <c r="BS931" s="263"/>
      <c r="BT931" s="263"/>
      <c r="BU931" s="263"/>
      <c r="BV931" s="263"/>
      <c r="BW931" s="263"/>
      <c r="BX931" s="263"/>
      <c r="BY931" s="263"/>
      <c r="BZ931" s="263"/>
      <c r="CA931" s="263"/>
      <c r="CB931" s="263"/>
      <c r="CC931" s="263"/>
      <c r="CD931" s="263"/>
      <c r="CE931" s="263"/>
      <c r="CF931" s="263"/>
      <c r="CG931" s="263"/>
      <c r="CH931" s="263"/>
      <c r="CI931" s="263"/>
      <c r="CJ931" s="263"/>
      <c r="CK931" s="263"/>
      <c r="CL931" s="263"/>
      <c r="CM931" s="263"/>
      <c r="CN931" s="263"/>
      <c r="CO931" s="263"/>
      <c r="CP931" s="263"/>
      <c r="CQ931" s="263"/>
      <c r="CR931" s="263"/>
      <c r="CS931" s="263"/>
      <c r="CT931" s="263"/>
      <c r="CU931" s="263"/>
      <c r="CV931" s="263"/>
      <c r="CW931" s="263"/>
      <c r="CX931" s="263"/>
    </row>
    <row r="932" spans="1:102" s="24" customFormat="1" ht="18">
      <c r="A932" s="17">
        <v>43</v>
      </c>
      <c r="B932" s="7" t="s">
        <v>754</v>
      </c>
      <c r="C932" s="9"/>
      <c r="D932" s="9"/>
      <c r="E932" s="9"/>
      <c r="F932" s="6"/>
      <c r="G932" s="6"/>
      <c r="H932" s="3"/>
      <c r="I932" s="18"/>
      <c r="J932" s="18"/>
      <c r="K932" s="213"/>
      <c r="L932" s="18"/>
      <c r="M932" s="18"/>
      <c r="N932" s="18"/>
      <c r="O932" s="18"/>
      <c r="P932" s="18"/>
      <c r="Q932" s="18"/>
      <c r="R932" s="18"/>
      <c r="S932" s="107"/>
      <c r="T932" s="107"/>
      <c r="U932" s="107"/>
      <c r="V932" s="107"/>
      <c r="W932" s="107"/>
      <c r="X932" s="258"/>
      <c r="Y932" s="258"/>
      <c r="Z932" s="258"/>
      <c r="AA932" s="258"/>
      <c r="AB932" s="258"/>
      <c r="AC932" s="258"/>
      <c r="AD932" s="258"/>
      <c r="AE932" s="258"/>
      <c r="AF932" s="258"/>
      <c r="AG932" s="258"/>
      <c r="AH932" s="258"/>
      <c r="AI932" s="258"/>
      <c r="AJ932" s="258"/>
      <c r="AK932" s="258"/>
      <c r="AL932" s="258"/>
      <c r="AM932" s="258"/>
      <c r="AN932" s="258"/>
      <c r="AO932" s="258"/>
      <c r="AP932" s="258"/>
      <c r="AQ932" s="258"/>
      <c r="AR932" s="258"/>
      <c r="AS932" s="258"/>
      <c r="AT932" s="258"/>
      <c r="AU932" s="258"/>
      <c r="AV932" s="258"/>
      <c r="AW932" s="258"/>
      <c r="AX932" s="258"/>
      <c r="AY932" s="258"/>
      <c r="AZ932" s="258"/>
      <c r="BA932" s="258"/>
      <c r="BB932" s="258"/>
      <c r="BC932" s="258"/>
      <c r="BD932" s="258"/>
      <c r="BE932" s="258"/>
      <c r="BF932" s="258"/>
      <c r="BG932" s="258"/>
      <c r="BH932" s="258"/>
      <c r="BI932" s="258"/>
      <c r="BJ932" s="258"/>
      <c r="BK932" s="258"/>
      <c r="BL932" s="258"/>
      <c r="BM932" s="258"/>
      <c r="BN932" s="258"/>
      <c r="BO932" s="258"/>
      <c r="BP932" s="258"/>
      <c r="BQ932" s="258"/>
      <c r="BR932" s="258"/>
      <c r="BS932" s="258"/>
      <c r="BT932" s="258"/>
      <c r="BU932" s="258"/>
      <c r="BV932" s="258"/>
      <c r="BW932" s="258"/>
      <c r="BX932" s="258"/>
      <c r="BY932" s="258"/>
      <c r="BZ932" s="258"/>
      <c r="CA932" s="258"/>
      <c r="CB932" s="258"/>
      <c r="CC932" s="258"/>
      <c r="CD932" s="258"/>
      <c r="CE932" s="258"/>
      <c r="CF932" s="258"/>
      <c r="CG932" s="258"/>
      <c r="CH932" s="258"/>
      <c r="CI932" s="258"/>
      <c r="CJ932" s="258"/>
      <c r="CK932" s="258"/>
      <c r="CL932" s="258"/>
      <c r="CM932" s="258"/>
      <c r="CN932" s="258"/>
      <c r="CO932" s="258"/>
      <c r="CP932" s="258"/>
      <c r="CQ932" s="258"/>
      <c r="CR932" s="258"/>
      <c r="CS932" s="258"/>
      <c r="CT932" s="258"/>
      <c r="CU932" s="258"/>
      <c r="CV932" s="258"/>
      <c r="CW932" s="258"/>
      <c r="CX932" s="258"/>
    </row>
    <row r="933" spans="1:102" ht="18">
      <c r="A933" s="13">
        <v>1</v>
      </c>
      <c r="B933" s="5" t="s">
        <v>659</v>
      </c>
      <c r="C933" s="8">
        <v>341.17</v>
      </c>
      <c r="D933" s="8"/>
      <c r="E933" s="9">
        <f>SUM(C933:D933)</f>
        <v>341.17</v>
      </c>
      <c r="F933" s="2">
        <v>12500</v>
      </c>
      <c r="G933" s="2">
        <v>0</v>
      </c>
      <c r="H933" s="3">
        <f>SUM(F933:G933)</f>
        <v>12500</v>
      </c>
      <c r="I933" s="10">
        <v>12800</v>
      </c>
      <c r="J933" s="10"/>
      <c r="K933" s="213">
        <f>SUM(I933:J933)</f>
        <v>12800</v>
      </c>
      <c r="L933" s="10">
        <v>13200</v>
      </c>
      <c r="M933" s="10"/>
      <c r="N933" s="18">
        <f>SUM(L933:M933)</f>
        <v>13200</v>
      </c>
      <c r="O933" s="10">
        <v>13200</v>
      </c>
      <c r="P933" s="10"/>
      <c r="Q933" s="18">
        <f>SUM(O933:P933)</f>
        <v>13200</v>
      </c>
      <c r="R933" s="10">
        <v>13200</v>
      </c>
      <c r="S933" s="105"/>
      <c r="T933" s="107">
        <f>SUM(R933:S933)</f>
        <v>13200</v>
      </c>
      <c r="U933" s="105">
        <v>13000</v>
      </c>
      <c r="V933" s="105"/>
      <c r="W933" s="107">
        <f>SUM(U933:V933)</f>
        <v>13000</v>
      </c>
    </row>
    <row r="934" spans="1:102" s="191" customFormat="1" ht="18">
      <c r="A934" s="180"/>
      <c r="B934" s="181" t="s">
        <v>99</v>
      </c>
      <c r="C934" s="182">
        <f>SUM(C933)</f>
        <v>341.17</v>
      </c>
      <c r="D934" s="188"/>
      <c r="E934" s="182">
        <f>SUM(C934:D934)</f>
        <v>341.17</v>
      </c>
      <c r="F934" s="183">
        <f>SUM(F933)</f>
        <v>12500</v>
      </c>
      <c r="G934" s="183">
        <f>SUM(G933)</f>
        <v>0</v>
      </c>
      <c r="H934" s="194">
        <f>SUM(H933)</f>
        <v>12500</v>
      </c>
      <c r="I934" s="189">
        <f>SUM(I933)</f>
        <v>12800</v>
      </c>
      <c r="J934" s="189"/>
      <c r="K934" s="212">
        <f>SUM(I934:J934)</f>
        <v>12800</v>
      </c>
      <c r="L934" s="184">
        <f>SUM(L933)</f>
        <v>13200</v>
      </c>
      <c r="M934" s="189"/>
      <c r="N934" s="184">
        <f>SUM(L934:M934)</f>
        <v>13200</v>
      </c>
      <c r="O934" s="189">
        <f>SUM(O933)</f>
        <v>13200</v>
      </c>
      <c r="P934" s="189"/>
      <c r="Q934" s="184">
        <f>SUM(O934:P934)</f>
        <v>13200</v>
      </c>
      <c r="R934" s="184">
        <f>SUM(R933)</f>
        <v>13200</v>
      </c>
      <c r="S934" s="184">
        <f t="shared" ref="S934:W934" si="456">SUM(S933)</f>
        <v>0</v>
      </c>
      <c r="T934" s="184">
        <f t="shared" si="456"/>
        <v>13200</v>
      </c>
      <c r="U934" s="184">
        <f t="shared" si="456"/>
        <v>13000</v>
      </c>
      <c r="V934" s="184">
        <f t="shared" si="456"/>
        <v>0</v>
      </c>
      <c r="W934" s="184">
        <f t="shared" si="456"/>
        <v>13000</v>
      </c>
      <c r="X934" s="263"/>
      <c r="Y934" s="263"/>
      <c r="Z934" s="263"/>
      <c r="AA934" s="263"/>
      <c r="AB934" s="263"/>
      <c r="AC934" s="263"/>
      <c r="AD934" s="263"/>
      <c r="AE934" s="263"/>
      <c r="AF934" s="263"/>
      <c r="AG934" s="263"/>
      <c r="AH934" s="263"/>
      <c r="AI934" s="263"/>
      <c r="AJ934" s="263"/>
      <c r="AK934" s="263"/>
      <c r="AL934" s="263"/>
      <c r="AM934" s="263"/>
      <c r="AN934" s="263"/>
      <c r="AO934" s="263"/>
      <c r="AP934" s="263"/>
      <c r="AQ934" s="263"/>
      <c r="AR934" s="263"/>
      <c r="AS934" s="263"/>
      <c r="AT934" s="263"/>
      <c r="AU934" s="263"/>
      <c r="AV934" s="263"/>
      <c r="AW934" s="263"/>
      <c r="AX934" s="263"/>
      <c r="AY934" s="263"/>
      <c r="AZ934" s="263"/>
      <c r="BA934" s="263"/>
      <c r="BB934" s="263"/>
      <c r="BC934" s="263"/>
      <c r="BD934" s="263"/>
      <c r="BE934" s="263"/>
      <c r="BF934" s="263"/>
      <c r="BG934" s="263"/>
      <c r="BH934" s="263"/>
      <c r="BI934" s="263"/>
      <c r="BJ934" s="263"/>
      <c r="BK934" s="263"/>
      <c r="BL934" s="263"/>
      <c r="BM934" s="263"/>
      <c r="BN934" s="263"/>
      <c r="BO934" s="263"/>
      <c r="BP934" s="263"/>
      <c r="BQ934" s="263"/>
      <c r="BR934" s="263"/>
      <c r="BS934" s="263"/>
      <c r="BT934" s="263"/>
      <c r="BU934" s="263"/>
      <c r="BV934" s="263"/>
      <c r="BW934" s="263"/>
      <c r="BX934" s="263"/>
      <c r="BY934" s="263"/>
      <c r="BZ934" s="263"/>
      <c r="CA934" s="263"/>
      <c r="CB934" s="263"/>
      <c r="CC934" s="263"/>
      <c r="CD934" s="263"/>
      <c r="CE934" s="263"/>
      <c r="CF934" s="263"/>
      <c r="CG934" s="263"/>
      <c r="CH934" s="263"/>
      <c r="CI934" s="263"/>
      <c r="CJ934" s="263"/>
      <c r="CK934" s="263"/>
      <c r="CL934" s="263"/>
      <c r="CM934" s="263"/>
      <c r="CN934" s="263"/>
      <c r="CO934" s="263"/>
      <c r="CP934" s="263"/>
      <c r="CQ934" s="263"/>
      <c r="CR934" s="263"/>
      <c r="CS934" s="263"/>
      <c r="CT934" s="263"/>
      <c r="CU934" s="263"/>
      <c r="CV934" s="263"/>
      <c r="CW934" s="263"/>
      <c r="CX934" s="263"/>
    </row>
    <row r="935" spans="1:102" s="24" customFormat="1" ht="18">
      <c r="A935" s="17">
        <v>44</v>
      </c>
      <c r="B935" s="7" t="s">
        <v>755</v>
      </c>
      <c r="C935" s="9"/>
      <c r="D935" s="9"/>
      <c r="E935" s="9"/>
      <c r="F935" s="6"/>
      <c r="G935" s="6"/>
      <c r="H935" s="3"/>
      <c r="I935" s="18"/>
      <c r="J935" s="18"/>
      <c r="K935" s="213"/>
      <c r="L935" s="18"/>
      <c r="M935" s="18"/>
      <c r="N935" s="18"/>
      <c r="O935" s="18"/>
      <c r="P935" s="18"/>
      <c r="Q935" s="18"/>
      <c r="R935" s="18"/>
      <c r="S935" s="107"/>
      <c r="T935" s="107"/>
      <c r="U935" s="107"/>
      <c r="V935" s="107"/>
      <c r="W935" s="107"/>
      <c r="X935" s="258"/>
      <c r="Y935" s="258"/>
      <c r="Z935" s="258"/>
      <c r="AA935" s="258"/>
      <c r="AB935" s="258"/>
      <c r="AC935" s="258"/>
      <c r="AD935" s="258"/>
      <c r="AE935" s="258"/>
      <c r="AF935" s="258"/>
      <c r="AG935" s="258"/>
      <c r="AH935" s="258"/>
      <c r="AI935" s="258"/>
      <c r="AJ935" s="258"/>
      <c r="AK935" s="258"/>
      <c r="AL935" s="258"/>
      <c r="AM935" s="258"/>
      <c r="AN935" s="258"/>
      <c r="AO935" s="258"/>
      <c r="AP935" s="258"/>
      <c r="AQ935" s="258"/>
      <c r="AR935" s="258"/>
      <c r="AS935" s="258"/>
      <c r="AT935" s="258"/>
      <c r="AU935" s="258"/>
      <c r="AV935" s="258"/>
      <c r="AW935" s="258"/>
      <c r="AX935" s="258"/>
      <c r="AY935" s="258"/>
      <c r="AZ935" s="258"/>
      <c r="BA935" s="258"/>
      <c r="BB935" s="258"/>
      <c r="BC935" s="258"/>
      <c r="BD935" s="258"/>
      <c r="BE935" s="258"/>
      <c r="BF935" s="258"/>
      <c r="BG935" s="258"/>
      <c r="BH935" s="258"/>
      <c r="BI935" s="258"/>
      <c r="BJ935" s="258"/>
      <c r="BK935" s="258"/>
      <c r="BL935" s="258"/>
      <c r="BM935" s="258"/>
      <c r="BN935" s="258"/>
      <c r="BO935" s="258"/>
      <c r="BP935" s="258"/>
      <c r="BQ935" s="258"/>
      <c r="BR935" s="258"/>
      <c r="BS935" s="258"/>
      <c r="BT935" s="258"/>
      <c r="BU935" s="258"/>
      <c r="BV935" s="258"/>
      <c r="BW935" s="258"/>
      <c r="BX935" s="258"/>
      <c r="BY935" s="258"/>
      <c r="BZ935" s="258"/>
      <c r="CA935" s="258"/>
      <c r="CB935" s="258"/>
      <c r="CC935" s="258"/>
      <c r="CD935" s="258"/>
      <c r="CE935" s="258"/>
      <c r="CF935" s="258"/>
      <c r="CG935" s="258"/>
      <c r="CH935" s="258"/>
      <c r="CI935" s="258"/>
      <c r="CJ935" s="258"/>
      <c r="CK935" s="258"/>
      <c r="CL935" s="258"/>
      <c r="CM935" s="258"/>
      <c r="CN935" s="258"/>
      <c r="CO935" s="258"/>
      <c r="CP935" s="258"/>
      <c r="CQ935" s="258"/>
      <c r="CR935" s="258"/>
      <c r="CS935" s="258"/>
      <c r="CT935" s="258"/>
      <c r="CU935" s="258"/>
      <c r="CV935" s="258"/>
      <c r="CW935" s="258"/>
      <c r="CX935" s="258"/>
    </row>
    <row r="936" spans="1:102" ht="18">
      <c r="A936" s="13">
        <v>1</v>
      </c>
      <c r="B936" s="5" t="s">
        <v>756</v>
      </c>
      <c r="C936" s="8">
        <v>0.01</v>
      </c>
      <c r="D936" s="8"/>
      <c r="E936" s="9">
        <f>SUM(C936:D936)</f>
        <v>0.01</v>
      </c>
      <c r="F936" s="2">
        <v>628</v>
      </c>
      <c r="G936" s="2">
        <v>0</v>
      </c>
      <c r="H936" s="3">
        <f>SUM(F936:G936)</f>
        <v>628</v>
      </c>
      <c r="I936" s="10">
        <v>680.01</v>
      </c>
      <c r="J936" s="10"/>
      <c r="K936" s="213">
        <f>SUM(I936:J936)</f>
        <v>680.01</v>
      </c>
      <c r="L936" s="10">
        <v>810.01</v>
      </c>
      <c r="M936" s="10"/>
      <c r="N936" s="18">
        <f>SUM(L936:M936)</f>
        <v>810.01</v>
      </c>
      <c r="O936" s="10">
        <v>900.01</v>
      </c>
      <c r="P936" s="10"/>
      <c r="Q936" s="18">
        <f>SUM(O936:P936)</f>
        <v>900.01</v>
      </c>
      <c r="R936" s="10">
        <v>900.01</v>
      </c>
      <c r="S936" s="105"/>
      <c r="T936" s="107">
        <f>SUM(R936:S936)</f>
        <v>900.01</v>
      </c>
      <c r="U936" s="105">
        <v>845.44</v>
      </c>
      <c r="V936" s="105"/>
      <c r="W936" s="107">
        <f>SUM(U936:V936)</f>
        <v>845.44</v>
      </c>
    </row>
    <row r="937" spans="1:102" s="191" customFormat="1" ht="18">
      <c r="A937" s="180"/>
      <c r="B937" s="181" t="s">
        <v>100</v>
      </c>
      <c r="C937" s="182">
        <f>SUM(C936)</f>
        <v>0.01</v>
      </c>
      <c r="D937" s="188"/>
      <c r="E937" s="182">
        <f>SUM(C937:D937)</f>
        <v>0.01</v>
      </c>
      <c r="F937" s="183">
        <f>SUM(F936)</f>
        <v>628</v>
      </c>
      <c r="G937" s="183">
        <f>SUM(G936)</f>
        <v>0</v>
      </c>
      <c r="H937" s="194">
        <f>SUM(H936)</f>
        <v>628</v>
      </c>
      <c r="I937" s="189">
        <f>SUM(I936)</f>
        <v>680.01</v>
      </c>
      <c r="J937" s="189"/>
      <c r="K937" s="212">
        <f>SUM(I937:J937)</f>
        <v>680.01</v>
      </c>
      <c r="L937" s="184">
        <f>SUM(L936)</f>
        <v>810.01</v>
      </c>
      <c r="M937" s="184">
        <f>SUM(M936)</f>
        <v>0</v>
      </c>
      <c r="N937" s="184">
        <f>SUM(L937:M937)</f>
        <v>810.01</v>
      </c>
      <c r="O937" s="189">
        <f>SUM(O936)</f>
        <v>900.01</v>
      </c>
      <c r="P937" s="184"/>
      <c r="Q937" s="184">
        <f>SUM(O937:P937)</f>
        <v>900.01</v>
      </c>
      <c r="R937" s="184">
        <f>SUM(R936)</f>
        <v>900.01</v>
      </c>
      <c r="S937" s="184">
        <f t="shared" ref="S937:W937" si="457">SUM(S936)</f>
        <v>0</v>
      </c>
      <c r="T937" s="184">
        <f t="shared" si="457"/>
        <v>900.01</v>
      </c>
      <c r="U937" s="184">
        <f t="shared" si="457"/>
        <v>845.44</v>
      </c>
      <c r="V937" s="184">
        <f t="shared" si="457"/>
        <v>0</v>
      </c>
      <c r="W937" s="184">
        <f t="shared" si="457"/>
        <v>845.44</v>
      </c>
      <c r="X937" s="263"/>
      <c r="Y937" s="263"/>
      <c r="Z937" s="263"/>
      <c r="AA937" s="263"/>
      <c r="AB937" s="263"/>
      <c r="AC937" s="263"/>
      <c r="AD937" s="263"/>
      <c r="AE937" s="263"/>
      <c r="AF937" s="263"/>
      <c r="AG937" s="263"/>
      <c r="AH937" s="263"/>
      <c r="AI937" s="263"/>
      <c r="AJ937" s="263"/>
      <c r="AK937" s="263"/>
      <c r="AL937" s="263"/>
      <c r="AM937" s="263"/>
      <c r="AN937" s="263"/>
      <c r="AO937" s="263"/>
      <c r="AP937" s="263"/>
      <c r="AQ937" s="263"/>
      <c r="AR937" s="263"/>
      <c r="AS937" s="263"/>
      <c r="AT937" s="263"/>
      <c r="AU937" s="263"/>
      <c r="AV937" s="263"/>
      <c r="AW937" s="263"/>
      <c r="AX937" s="263"/>
      <c r="AY937" s="263"/>
      <c r="AZ937" s="263"/>
      <c r="BA937" s="263"/>
      <c r="BB937" s="263"/>
      <c r="BC937" s="263"/>
      <c r="BD937" s="263"/>
      <c r="BE937" s="263"/>
      <c r="BF937" s="263"/>
      <c r="BG937" s="263"/>
      <c r="BH937" s="263"/>
      <c r="BI937" s="263"/>
      <c r="BJ937" s="263"/>
      <c r="BK937" s="263"/>
      <c r="BL937" s="263"/>
      <c r="BM937" s="263"/>
      <c r="BN937" s="263"/>
      <c r="BO937" s="263"/>
      <c r="BP937" s="263"/>
      <c r="BQ937" s="263"/>
      <c r="BR937" s="263"/>
      <c r="BS937" s="263"/>
      <c r="BT937" s="263"/>
      <c r="BU937" s="263"/>
      <c r="BV937" s="263"/>
      <c r="BW937" s="263"/>
      <c r="BX937" s="263"/>
      <c r="BY937" s="263"/>
      <c r="BZ937" s="263"/>
      <c r="CA937" s="263"/>
      <c r="CB937" s="263"/>
      <c r="CC937" s="263"/>
      <c r="CD937" s="263"/>
      <c r="CE937" s="263"/>
      <c r="CF937" s="263"/>
      <c r="CG937" s="263"/>
      <c r="CH937" s="263"/>
      <c r="CI937" s="263"/>
      <c r="CJ937" s="263"/>
      <c r="CK937" s="263"/>
      <c r="CL937" s="263"/>
      <c r="CM937" s="263"/>
      <c r="CN937" s="263"/>
      <c r="CO937" s="263"/>
      <c r="CP937" s="263"/>
      <c r="CQ937" s="263"/>
      <c r="CR937" s="263"/>
      <c r="CS937" s="263"/>
      <c r="CT937" s="263"/>
      <c r="CU937" s="263"/>
      <c r="CV937" s="263"/>
      <c r="CW937" s="263"/>
      <c r="CX937" s="263"/>
    </row>
    <row r="938" spans="1:102" s="24" customFormat="1" ht="18">
      <c r="A938" s="17">
        <v>45</v>
      </c>
      <c r="B938" s="7" t="s">
        <v>757</v>
      </c>
      <c r="C938" s="9"/>
      <c r="D938" s="9"/>
      <c r="E938" s="9"/>
      <c r="F938" s="6"/>
      <c r="G938" s="6"/>
      <c r="H938" s="3"/>
      <c r="I938" s="18"/>
      <c r="J938" s="18"/>
      <c r="K938" s="213"/>
      <c r="L938" s="18"/>
      <c r="M938" s="18"/>
      <c r="N938" s="18"/>
      <c r="O938" s="18"/>
      <c r="P938" s="18"/>
      <c r="Q938" s="18"/>
      <c r="R938" s="18"/>
      <c r="S938" s="107"/>
      <c r="T938" s="107"/>
      <c r="U938" s="107"/>
      <c r="V938" s="107"/>
      <c r="W938" s="107"/>
      <c r="X938" s="258"/>
      <c r="Y938" s="258"/>
      <c r="Z938" s="258"/>
      <c r="AA938" s="258"/>
      <c r="AB938" s="258"/>
      <c r="AC938" s="258"/>
      <c r="AD938" s="258"/>
      <c r="AE938" s="258"/>
      <c r="AF938" s="258"/>
      <c r="AG938" s="258"/>
      <c r="AH938" s="258"/>
      <c r="AI938" s="258"/>
      <c r="AJ938" s="258"/>
      <c r="AK938" s="258"/>
      <c r="AL938" s="258"/>
      <c r="AM938" s="258"/>
      <c r="AN938" s="258"/>
      <c r="AO938" s="258"/>
      <c r="AP938" s="258"/>
      <c r="AQ938" s="258"/>
      <c r="AR938" s="258"/>
      <c r="AS938" s="258"/>
      <c r="AT938" s="258"/>
      <c r="AU938" s="258"/>
      <c r="AV938" s="258"/>
      <c r="AW938" s="258"/>
      <c r="AX938" s="258"/>
      <c r="AY938" s="258"/>
      <c r="AZ938" s="258"/>
      <c r="BA938" s="258"/>
      <c r="BB938" s="258"/>
      <c r="BC938" s="258"/>
      <c r="BD938" s="258"/>
      <c r="BE938" s="258"/>
      <c r="BF938" s="258"/>
      <c r="BG938" s="258"/>
      <c r="BH938" s="258"/>
      <c r="BI938" s="258"/>
      <c r="BJ938" s="258"/>
      <c r="BK938" s="258"/>
      <c r="BL938" s="258"/>
      <c r="BM938" s="258"/>
      <c r="BN938" s="258"/>
      <c r="BO938" s="258"/>
      <c r="BP938" s="258"/>
      <c r="BQ938" s="258"/>
      <c r="BR938" s="258"/>
      <c r="BS938" s="258"/>
      <c r="BT938" s="258"/>
      <c r="BU938" s="258"/>
      <c r="BV938" s="258"/>
      <c r="BW938" s="258"/>
      <c r="BX938" s="258"/>
      <c r="BY938" s="258"/>
      <c r="BZ938" s="258"/>
      <c r="CA938" s="258"/>
      <c r="CB938" s="258"/>
      <c r="CC938" s="258"/>
      <c r="CD938" s="258"/>
      <c r="CE938" s="258"/>
      <c r="CF938" s="258"/>
      <c r="CG938" s="258"/>
      <c r="CH938" s="258"/>
      <c r="CI938" s="258"/>
      <c r="CJ938" s="258"/>
      <c r="CK938" s="258"/>
      <c r="CL938" s="258"/>
      <c r="CM938" s="258"/>
      <c r="CN938" s="258"/>
      <c r="CO938" s="258"/>
      <c r="CP938" s="258"/>
      <c r="CQ938" s="258"/>
      <c r="CR938" s="258"/>
      <c r="CS938" s="258"/>
      <c r="CT938" s="258"/>
      <c r="CU938" s="258"/>
      <c r="CV938" s="258"/>
      <c r="CW938" s="258"/>
      <c r="CX938" s="258"/>
    </row>
    <row r="939" spans="1:102" ht="18">
      <c r="A939" s="13">
        <v>1</v>
      </c>
      <c r="B939" s="5" t="s">
        <v>2597</v>
      </c>
      <c r="C939" s="8">
        <v>230</v>
      </c>
      <c r="D939" s="8"/>
      <c r="E939" s="9">
        <f>SUM(C939:D939)</f>
        <v>230</v>
      </c>
      <c r="F939" s="2">
        <v>0.01</v>
      </c>
      <c r="G939" s="2">
        <v>0</v>
      </c>
      <c r="H939" s="3">
        <f>SUM(F939:G939)</f>
        <v>0.01</v>
      </c>
      <c r="I939" s="10">
        <v>0.01</v>
      </c>
      <c r="J939" s="10"/>
      <c r="K939" s="213">
        <f>SUM(I939:J939)</f>
        <v>0.01</v>
      </c>
      <c r="L939" s="10">
        <v>150</v>
      </c>
      <c r="M939" s="10"/>
      <c r="N939" s="18">
        <f>SUM(L939:M939)</f>
        <v>150</v>
      </c>
      <c r="O939" s="10">
        <v>600</v>
      </c>
      <c r="P939" s="10"/>
      <c r="Q939" s="18">
        <f>SUM(O939:P939)</f>
        <v>600</v>
      </c>
      <c r="R939" s="10">
        <v>600</v>
      </c>
      <c r="S939" s="105"/>
      <c r="T939" s="107">
        <f>SUM(R939:S939)</f>
        <v>600</v>
      </c>
      <c r="U939" s="105">
        <v>600</v>
      </c>
      <c r="V939" s="105"/>
      <c r="W939" s="107">
        <f>SUM(U939:V939)</f>
        <v>600</v>
      </c>
    </row>
    <row r="940" spans="1:102" s="191" customFormat="1" ht="18">
      <c r="A940" s="180"/>
      <c r="B940" s="181" t="s">
        <v>101</v>
      </c>
      <c r="C940" s="182">
        <f>SUM(C939)</f>
        <v>230</v>
      </c>
      <c r="D940" s="188"/>
      <c r="E940" s="182">
        <f>SUM(C940:D940)</f>
        <v>230</v>
      </c>
      <c r="F940" s="183">
        <f>SUM(F939)</f>
        <v>0.01</v>
      </c>
      <c r="G940" s="183">
        <f>SUM(G939)</f>
        <v>0</v>
      </c>
      <c r="H940" s="194">
        <f>SUM(H939)</f>
        <v>0.01</v>
      </c>
      <c r="I940" s="189">
        <f>SUM(I939)</f>
        <v>0.01</v>
      </c>
      <c r="J940" s="189"/>
      <c r="K940" s="212">
        <f>SUM(I940:J940)</f>
        <v>0.01</v>
      </c>
      <c r="L940" s="184">
        <f>SUM(L939)</f>
        <v>150</v>
      </c>
      <c r="M940" s="184">
        <f>SUM(M939)</f>
        <v>0</v>
      </c>
      <c r="N940" s="184">
        <f>SUM(L940:M940)</f>
        <v>150</v>
      </c>
      <c r="O940" s="189">
        <f>SUM(O939)</f>
        <v>600</v>
      </c>
      <c r="P940" s="184"/>
      <c r="Q940" s="184">
        <f>SUM(O940:P940)</f>
        <v>600</v>
      </c>
      <c r="R940" s="184">
        <f>SUM(R939)</f>
        <v>600</v>
      </c>
      <c r="S940" s="184">
        <f t="shared" ref="S940:W940" si="458">SUM(S939)</f>
        <v>0</v>
      </c>
      <c r="T940" s="184">
        <f t="shared" si="458"/>
        <v>600</v>
      </c>
      <c r="U940" s="184">
        <f t="shared" si="458"/>
        <v>600</v>
      </c>
      <c r="V940" s="184">
        <f t="shared" si="458"/>
        <v>0</v>
      </c>
      <c r="W940" s="184">
        <f t="shared" si="458"/>
        <v>600</v>
      </c>
      <c r="X940" s="263"/>
      <c r="Y940" s="263"/>
      <c r="Z940" s="263"/>
      <c r="AA940" s="263"/>
      <c r="AB940" s="263"/>
      <c r="AC940" s="263"/>
      <c r="AD940" s="263"/>
      <c r="AE940" s="263"/>
      <c r="AF940" s="263"/>
      <c r="AG940" s="263"/>
      <c r="AH940" s="263"/>
      <c r="AI940" s="263"/>
      <c r="AJ940" s="263"/>
      <c r="AK940" s="263"/>
      <c r="AL940" s="263"/>
      <c r="AM940" s="263"/>
      <c r="AN940" s="263"/>
      <c r="AO940" s="263"/>
      <c r="AP940" s="263"/>
      <c r="AQ940" s="263"/>
      <c r="AR940" s="263"/>
      <c r="AS940" s="263"/>
      <c r="AT940" s="263"/>
      <c r="AU940" s="263"/>
      <c r="AV940" s="263"/>
      <c r="AW940" s="263"/>
      <c r="AX940" s="263"/>
      <c r="AY940" s="263"/>
      <c r="AZ940" s="263"/>
      <c r="BA940" s="263"/>
      <c r="BB940" s="263"/>
      <c r="BC940" s="263"/>
      <c r="BD940" s="263"/>
      <c r="BE940" s="263"/>
      <c r="BF940" s="263"/>
      <c r="BG940" s="263"/>
      <c r="BH940" s="263"/>
      <c r="BI940" s="263"/>
      <c r="BJ940" s="263"/>
      <c r="BK940" s="263"/>
      <c r="BL940" s="263"/>
      <c r="BM940" s="263"/>
      <c r="BN940" s="263"/>
      <c r="BO940" s="263"/>
      <c r="BP940" s="263"/>
      <c r="BQ940" s="263"/>
      <c r="BR940" s="263"/>
      <c r="BS940" s="263"/>
      <c r="BT940" s="263"/>
      <c r="BU940" s="263"/>
      <c r="BV940" s="263"/>
      <c r="BW940" s="263"/>
      <c r="BX940" s="263"/>
      <c r="BY940" s="263"/>
      <c r="BZ940" s="263"/>
      <c r="CA940" s="263"/>
      <c r="CB940" s="263"/>
      <c r="CC940" s="263"/>
      <c r="CD940" s="263"/>
      <c r="CE940" s="263"/>
      <c r="CF940" s="263"/>
      <c r="CG940" s="263"/>
      <c r="CH940" s="263"/>
      <c r="CI940" s="263"/>
      <c r="CJ940" s="263"/>
      <c r="CK940" s="263"/>
      <c r="CL940" s="263"/>
      <c r="CM940" s="263"/>
      <c r="CN940" s="263"/>
      <c r="CO940" s="263"/>
      <c r="CP940" s="263"/>
      <c r="CQ940" s="263"/>
      <c r="CR940" s="263"/>
      <c r="CS940" s="263"/>
      <c r="CT940" s="263"/>
      <c r="CU940" s="263"/>
      <c r="CV940" s="263"/>
      <c r="CW940" s="263"/>
      <c r="CX940" s="263"/>
    </row>
    <row r="941" spans="1:102" s="191" customFormat="1" ht="18">
      <c r="A941" s="180"/>
      <c r="B941" s="7" t="s">
        <v>2486</v>
      </c>
      <c r="C941" s="182"/>
      <c r="D941" s="188"/>
      <c r="E941" s="182"/>
      <c r="F941" s="183"/>
      <c r="G941" s="183"/>
      <c r="H941" s="194"/>
      <c r="I941" s="189"/>
      <c r="J941" s="189"/>
      <c r="K941" s="212"/>
      <c r="L941" s="184"/>
      <c r="M941" s="184"/>
      <c r="N941" s="184"/>
      <c r="O941" s="189"/>
      <c r="P941" s="184"/>
      <c r="Q941" s="184"/>
      <c r="R941" s="184"/>
      <c r="S941" s="184"/>
      <c r="T941" s="184"/>
      <c r="U941" s="184"/>
      <c r="V941" s="184"/>
      <c r="W941" s="184"/>
      <c r="X941" s="263"/>
      <c r="Y941" s="263"/>
      <c r="Z941" s="263"/>
      <c r="AA941" s="263"/>
      <c r="AB941" s="263"/>
      <c r="AC941" s="263"/>
      <c r="AD941" s="263"/>
      <c r="AE941" s="263"/>
      <c r="AF941" s="263"/>
      <c r="AG941" s="263"/>
      <c r="AH941" s="263"/>
      <c r="AI941" s="263"/>
      <c r="AJ941" s="263"/>
      <c r="AK941" s="263"/>
      <c r="AL941" s="263"/>
      <c r="AM941" s="263"/>
      <c r="AN941" s="263"/>
      <c r="AO941" s="263"/>
      <c r="AP941" s="263"/>
      <c r="AQ941" s="263"/>
      <c r="AR941" s="263"/>
      <c r="AS941" s="263"/>
      <c r="AT941" s="263"/>
      <c r="AU941" s="263"/>
      <c r="AV941" s="263"/>
      <c r="AW941" s="263"/>
      <c r="AX941" s="263"/>
      <c r="AY941" s="263"/>
      <c r="AZ941" s="263"/>
      <c r="BA941" s="263"/>
      <c r="BB941" s="263"/>
      <c r="BC941" s="263"/>
      <c r="BD941" s="263"/>
      <c r="BE941" s="263"/>
      <c r="BF941" s="263"/>
      <c r="BG941" s="263"/>
      <c r="BH941" s="263"/>
      <c r="BI941" s="263"/>
      <c r="BJ941" s="263"/>
      <c r="BK941" s="263"/>
      <c r="BL941" s="263"/>
      <c r="BM941" s="263"/>
      <c r="BN941" s="263"/>
      <c r="BO941" s="263"/>
      <c r="BP941" s="263"/>
      <c r="BQ941" s="263"/>
      <c r="BR941" s="263"/>
      <c r="BS941" s="263"/>
      <c r="BT941" s="263"/>
      <c r="BU941" s="263"/>
      <c r="BV941" s="263"/>
      <c r="BW941" s="263"/>
      <c r="BX941" s="263"/>
      <c r="BY941" s="263"/>
      <c r="BZ941" s="263"/>
      <c r="CA941" s="263"/>
      <c r="CB941" s="263"/>
      <c r="CC941" s="263"/>
      <c r="CD941" s="263"/>
      <c r="CE941" s="263"/>
      <c r="CF941" s="263"/>
      <c r="CG941" s="263"/>
      <c r="CH941" s="263"/>
      <c r="CI941" s="263"/>
      <c r="CJ941" s="263"/>
      <c r="CK941" s="263"/>
      <c r="CL941" s="263"/>
      <c r="CM941" s="263"/>
      <c r="CN941" s="263"/>
      <c r="CO941" s="263"/>
      <c r="CP941" s="263"/>
      <c r="CQ941" s="263"/>
      <c r="CR941" s="263"/>
      <c r="CS941" s="263"/>
      <c r="CT941" s="263"/>
      <c r="CU941" s="263"/>
      <c r="CV941" s="263"/>
      <c r="CW941" s="263"/>
      <c r="CX941" s="263"/>
    </row>
    <row r="942" spans="1:102" s="191" customFormat="1" ht="18">
      <c r="A942" s="180"/>
      <c r="B942" s="5" t="s">
        <v>2487</v>
      </c>
      <c r="C942" s="182"/>
      <c r="D942" s="188"/>
      <c r="E942" s="182"/>
      <c r="F942" s="183"/>
      <c r="G942" s="183"/>
      <c r="H942" s="194"/>
      <c r="I942" s="189"/>
      <c r="J942" s="189"/>
      <c r="K942" s="212"/>
      <c r="L942" s="184"/>
      <c r="M942" s="184"/>
      <c r="N942" s="184"/>
      <c r="O942" s="189"/>
      <c r="P942" s="184"/>
      <c r="Q942" s="184"/>
      <c r="R942" s="184"/>
      <c r="S942" s="184"/>
      <c r="T942" s="184"/>
      <c r="U942" s="105">
        <v>0.01</v>
      </c>
      <c r="V942" s="105"/>
      <c r="W942" s="184">
        <f>SUM(U942:V942)</f>
        <v>0.01</v>
      </c>
      <c r="X942" s="263"/>
      <c r="Y942" s="263"/>
      <c r="Z942" s="263"/>
      <c r="AA942" s="263"/>
      <c r="AB942" s="263"/>
      <c r="AC942" s="263"/>
      <c r="AD942" s="263"/>
      <c r="AE942" s="263"/>
      <c r="AF942" s="263"/>
      <c r="AG942" s="263"/>
      <c r="AH942" s="263"/>
      <c r="AI942" s="263"/>
      <c r="AJ942" s="263"/>
      <c r="AK942" s="263"/>
      <c r="AL942" s="263"/>
      <c r="AM942" s="263"/>
      <c r="AN942" s="263"/>
      <c r="AO942" s="263"/>
      <c r="AP942" s="263"/>
      <c r="AQ942" s="263"/>
      <c r="AR942" s="263"/>
      <c r="AS942" s="263"/>
      <c r="AT942" s="263"/>
      <c r="AU942" s="263"/>
      <c r="AV942" s="263"/>
      <c r="AW942" s="263"/>
      <c r="AX942" s="263"/>
      <c r="AY942" s="263"/>
      <c r="AZ942" s="263"/>
      <c r="BA942" s="263"/>
      <c r="BB942" s="263"/>
      <c r="BC942" s="263"/>
      <c r="BD942" s="263"/>
      <c r="BE942" s="263"/>
      <c r="BF942" s="263"/>
      <c r="BG942" s="263"/>
      <c r="BH942" s="263"/>
      <c r="BI942" s="263"/>
      <c r="BJ942" s="263"/>
      <c r="BK942" s="263"/>
      <c r="BL942" s="263"/>
      <c r="BM942" s="263"/>
      <c r="BN942" s="263"/>
      <c r="BO942" s="263"/>
      <c r="BP942" s="263"/>
      <c r="BQ942" s="263"/>
      <c r="BR942" s="263"/>
      <c r="BS942" s="263"/>
      <c r="BT942" s="263"/>
      <c r="BU942" s="263"/>
      <c r="BV942" s="263"/>
      <c r="BW942" s="263"/>
      <c r="BX942" s="263"/>
      <c r="BY942" s="263"/>
      <c r="BZ942" s="263"/>
      <c r="CA942" s="263"/>
      <c r="CB942" s="263"/>
      <c r="CC942" s="263"/>
      <c r="CD942" s="263"/>
      <c r="CE942" s="263"/>
      <c r="CF942" s="263"/>
      <c r="CG942" s="263"/>
      <c r="CH942" s="263"/>
      <c r="CI942" s="263"/>
      <c r="CJ942" s="263"/>
      <c r="CK942" s="263"/>
      <c r="CL942" s="263"/>
      <c r="CM942" s="263"/>
      <c r="CN942" s="263"/>
      <c r="CO942" s="263"/>
      <c r="CP942" s="263"/>
      <c r="CQ942" s="263"/>
      <c r="CR942" s="263"/>
      <c r="CS942" s="263"/>
      <c r="CT942" s="263"/>
      <c r="CU942" s="263"/>
      <c r="CV942" s="263"/>
      <c r="CW942" s="263"/>
      <c r="CX942" s="263"/>
    </row>
    <row r="943" spans="1:102" s="191" customFormat="1" ht="18">
      <c r="A943" s="180"/>
      <c r="B943" s="181" t="s">
        <v>2488</v>
      </c>
      <c r="C943" s="182"/>
      <c r="D943" s="188"/>
      <c r="E943" s="182"/>
      <c r="F943" s="183"/>
      <c r="G943" s="183"/>
      <c r="H943" s="194"/>
      <c r="I943" s="189"/>
      <c r="J943" s="189"/>
      <c r="K943" s="212"/>
      <c r="L943" s="184"/>
      <c r="M943" s="184"/>
      <c r="N943" s="184"/>
      <c r="O943" s="189"/>
      <c r="P943" s="184"/>
      <c r="Q943" s="184"/>
      <c r="R943" s="184"/>
      <c r="S943" s="184"/>
      <c r="T943" s="184"/>
      <c r="U943" s="184">
        <f>SUM(U942)</f>
        <v>0.01</v>
      </c>
      <c r="V943" s="184"/>
      <c r="W943" s="184">
        <f>SUM(U943:V943)</f>
        <v>0.01</v>
      </c>
      <c r="X943" s="263"/>
      <c r="Y943" s="263"/>
      <c r="Z943" s="263"/>
      <c r="AA943" s="263"/>
      <c r="AB943" s="263"/>
      <c r="AC943" s="263"/>
      <c r="AD943" s="263"/>
      <c r="AE943" s="263"/>
      <c r="AF943" s="263"/>
      <c r="AG943" s="263"/>
      <c r="AH943" s="263"/>
      <c r="AI943" s="263"/>
      <c r="AJ943" s="263"/>
      <c r="AK943" s="263"/>
      <c r="AL943" s="263"/>
      <c r="AM943" s="263"/>
      <c r="AN943" s="263"/>
      <c r="AO943" s="263"/>
      <c r="AP943" s="263"/>
      <c r="AQ943" s="263"/>
      <c r="AR943" s="263"/>
      <c r="AS943" s="263"/>
      <c r="AT943" s="263"/>
      <c r="AU943" s="263"/>
      <c r="AV943" s="263"/>
      <c r="AW943" s="263"/>
      <c r="AX943" s="263"/>
      <c r="AY943" s="263"/>
      <c r="AZ943" s="263"/>
      <c r="BA943" s="263"/>
      <c r="BB943" s="263"/>
      <c r="BC943" s="263"/>
      <c r="BD943" s="263"/>
      <c r="BE943" s="263"/>
      <c r="BF943" s="263"/>
      <c r="BG943" s="263"/>
      <c r="BH943" s="263"/>
      <c r="BI943" s="263"/>
      <c r="BJ943" s="263"/>
      <c r="BK943" s="263"/>
      <c r="BL943" s="263"/>
      <c r="BM943" s="263"/>
      <c r="BN943" s="263"/>
      <c r="BO943" s="263"/>
      <c r="BP943" s="263"/>
      <c r="BQ943" s="263"/>
      <c r="BR943" s="263"/>
      <c r="BS943" s="263"/>
      <c r="BT943" s="263"/>
      <c r="BU943" s="263"/>
      <c r="BV943" s="263"/>
      <c r="BW943" s="263"/>
      <c r="BX943" s="263"/>
      <c r="BY943" s="263"/>
      <c r="BZ943" s="263"/>
      <c r="CA943" s="263"/>
      <c r="CB943" s="263"/>
      <c r="CC943" s="263"/>
      <c r="CD943" s="263"/>
      <c r="CE943" s="263"/>
      <c r="CF943" s="263"/>
      <c r="CG943" s="263"/>
      <c r="CH943" s="263"/>
      <c r="CI943" s="263"/>
      <c r="CJ943" s="263"/>
      <c r="CK943" s="263"/>
      <c r="CL943" s="263"/>
      <c r="CM943" s="263"/>
      <c r="CN943" s="263"/>
      <c r="CO943" s="263"/>
      <c r="CP943" s="263"/>
      <c r="CQ943" s="263"/>
      <c r="CR943" s="263"/>
      <c r="CS943" s="263"/>
      <c r="CT943" s="263"/>
      <c r="CU943" s="263"/>
      <c r="CV943" s="263"/>
      <c r="CW943" s="263"/>
      <c r="CX943" s="263"/>
    </row>
    <row r="944" spans="1:102" s="24" customFormat="1" ht="18">
      <c r="A944" s="17">
        <v>46</v>
      </c>
      <c r="B944" s="7" t="s">
        <v>758</v>
      </c>
      <c r="C944" s="9"/>
      <c r="D944" s="9"/>
      <c r="E944" s="9"/>
      <c r="F944" s="6"/>
      <c r="G944" s="6"/>
      <c r="H944" s="3"/>
      <c r="I944" s="18"/>
      <c r="J944" s="18"/>
      <c r="K944" s="213"/>
      <c r="L944" s="18"/>
      <c r="M944" s="18"/>
      <c r="N944" s="18"/>
      <c r="O944" s="18"/>
      <c r="P944" s="18"/>
      <c r="Q944" s="18"/>
      <c r="R944" s="18"/>
      <c r="S944" s="107"/>
      <c r="T944" s="107"/>
      <c r="U944" s="107"/>
      <c r="V944" s="107"/>
      <c r="W944" s="107"/>
      <c r="X944" s="258"/>
      <c r="Y944" s="258"/>
      <c r="Z944" s="258"/>
      <c r="AA944" s="258"/>
      <c r="AB944" s="258"/>
      <c r="AC944" s="258"/>
      <c r="AD944" s="258"/>
      <c r="AE944" s="258"/>
      <c r="AF944" s="258"/>
      <c r="AG944" s="258"/>
      <c r="AH944" s="258"/>
      <c r="AI944" s="258"/>
      <c r="AJ944" s="258"/>
      <c r="AK944" s="258"/>
      <c r="AL944" s="258"/>
      <c r="AM944" s="258"/>
      <c r="AN944" s="258"/>
      <c r="AO944" s="258"/>
      <c r="AP944" s="258"/>
      <c r="AQ944" s="258"/>
      <c r="AR944" s="258"/>
      <c r="AS944" s="258"/>
      <c r="AT944" s="258"/>
      <c r="AU944" s="258"/>
      <c r="AV944" s="258"/>
      <c r="AW944" s="258"/>
      <c r="AX944" s="258"/>
      <c r="AY944" s="258"/>
      <c r="AZ944" s="258"/>
      <c r="BA944" s="258"/>
      <c r="BB944" s="258"/>
      <c r="BC944" s="258"/>
      <c r="BD944" s="258"/>
      <c r="BE944" s="258"/>
      <c r="BF944" s="258"/>
      <c r="BG944" s="258"/>
      <c r="BH944" s="258"/>
      <c r="BI944" s="258"/>
      <c r="BJ944" s="258"/>
      <c r="BK944" s="258"/>
      <c r="BL944" s="258"/>
      <c r="BM944" s="258"/>
      <c r="BN944" s="258"/>
      <c r="BO944" s="258"/>
      <c r="BP944" s="258"/>
      <c r="BQ944" s="258"/>
      <c r="BR944" s="258"/>
      <c r="BS944" s="258"/>
      <c r="BT944" s="258"/>
      <c r="BU944" s="258"/>
      <c r="BV944" s="258"/>
      <c r="BW944" s="258"/>
      <c r="BX944" s="258"/>
      <c r="BY944" s="258"/>
      <c r="BZ944" s="258"/>
      <c r="CA944" s="258"/>
      <c r="CB944" s="258"/>
      <c r="CC944" s="258"/>
      <c r="CD944" s="258"/>
      <c r="CE944" s="258"/>
      <c r="CF944" s="258"/>
      <c r="CG944" s="258"/>
      <c r="CH944" s="258"/>
      <c r="CI944" s="258"/>
      <c r="CJ944" s="258"/>
      <c r="CK944" s="258"/>
      <c r="CL944" s="258"/>
      <c r="CM944" s="258"/>
      <c r="CN944" s="258"/>
      <c r="CO944" s="258"/>
      <c r="CP944" s="258"/>
      <c r="CQ944" s="258"/>
      <c r="CR944" s="258"/>
      <c r="CS944" s="258"/>
      <c r="CT944" s="258"/>
      <c r="CU944" s="258"/>
      <c r="CV944" s="258"/>
      <c r="CW944" s="258"/>
      <c r="CX944" s="258"/>
    </row>
    <row r="945" spans="1:102" s="24" customFormat="1" ht="18">
      <c r="A945" s="13">
        <v>1</v>
      </c>
      <c r="B945" s="5" t="s">
        <v>659</v>
      </c>
      <c r="C945" s="9"/>
      <c r="D945" s="9"/>
      <c r="E945" s="9"/>
      <c r="F945" s="2">
        <v>0.01</v>
      </c>
      <c r="G945" s="2">
        <v>0</v>
      </c>
      <c r="H945" s="3">
        <f>SUM(F945:G945)</f>
        <v>0.01</v>
      </c>
      <c r="I945" s="10">
        <v>900</v>
      </c>
      <c r="J945" s="18"/>
      <c r="K945" s="213">
        <f>SUM(I945:J945)</f>
        <v>900</v>
      </c>
      <c r="L945" s="10">
        <v>900</v>
      </c>
      <c r="M945" s="18"/>
      <c r="N945" s="18">
        <f>SUM(L945:M945)</f>
        <v>900</v>
      </c>
      <c r="O945" s="10">
        <v>1000</v>
      </c>
      <c r="P945" s="18"/>
      <c r="Q945" s="18">
        <f>SUM(O945:P945)</f>
        <v>1000</v>
      </c>
      <c r="R945" s="10">
        <v>1000</v>
      </c>
      <c r="S945" s="107"/>
      <c r="T945" s="107">
        <f>SUM(R945:S945)</f>
        <v>1000</v>
      </c>
      <c r="U945" s="105">
        <v>600</v>
      </c>
      <c r="V945" s="107"/>
      <c r="W945" s="107">
        <f>SUM(U945:V945)</f>
        <v>600</v>
      </c>
      <c r="X945" s="258"/>
      <c r="Y945" s="258"/>
      <c r="Z945" s="258"/>
      <c r="AA945" s="258"/>
      <c r="AB945" s="258"/>
      <c r="AC945" s="258"/>
      <c r="AD945" s="258"/>
      <c r="AE945" s="258"/>
      <c r="AF945" s="258"/>
      <c r="AG945" s="258"/>
      <c r="AH945" s="258"/>
      <c r="AI945" s="258"/>
      <c r="AJ945" s="258"/>
      <c r="AK945" s="258"/>
      <c r="AL945" s="258"/>
      <c r="AM945" s="258"/>
      <c r="AN945" s="258"/>
      <c r="AO945" s="258"/>
      <c r="AP945" s="258"/>
      <c r="AQ945" s="258"/>
      <c r="AR945" s="258"/>
      <c r="AS945" s="258"/>
      <c r="AT945" s="258"/>
      <c r="AU945" s="258"/>
      <c r="AV945" s="258"/>
      <c r="AW945" s="258"/>
      <c r="AX945" s="258"/>
      <c r="AY945" s="258"/>
      <c r="AZ945" s="258"/>
      <c r="BA945" s="258"/>
      <c r="BB945" s="258"/>
      <c r="BC945" s="258"/>
      <c r="BD945" s="258"/>
      <c r="BE945" s="258"/>
      <c r="BF945" s="258"/>
      <c r="BG945" s="258"/>
      <c r="BH945" s="258"/>
      <c r="BI945" s="258"/>
      <c r="BJ945" s="258"/>
      <c r="BK945" s="258"/>
      <c r="BL945" s="258"/>
      <c r="BM945" s="258"/>
      <c r="BN945" s="258"/>
      <c r="BO945" s="258"/>
      <c r="BP945" s="258"/>
      <c r="BQ945" s="258"/>
      <c r="BR945" s="258"/>
      <c r="BS945" s="258"/>
      <c r="BT945" s="258"/>
      <c r="BU945" s="258"/>
      <c r="BV945" s="258"/>
      <c r="BW945" s="258"/>
      <c r="BX945" s="258"/>
      <c r="BY945" s="258"/>
      <c r="BZ945" s="258"/>
      <c r="CA945" s="258"/>
      <c r="CB945" s="258"/>
      <c r="CC945" s="258"/>
      <c r="CD945" s="258"/>
      <c r="CE945" s="258"/>
      <c r="CF945" s="258"/>
      <c r="CG945" s="258"/>
      <c r="CH945" s="258"/>
      <c r="CI945" s="258"/>
      <c r="CJ945" s="258"/>
      <c r="CK945" s="258"/>
      <c r="CL945" s="258"/>
      <c r="CM945" s="258"/>
      <c r="CN945" s="258"/>
      <c r="CO945" s="258"/>
      <c r="CP945" s="258"/>
      <c r="CQ945" s="258"/>
      <c r="CR945" s="258"/>
      <c r="CS945" s="258"/>
      <c r="CT945" s="258"/>
      <c r="CU945" s="258"/>
      <c r="CV945" s="258"/>
      <c r="CW945" s="258"/>
      <c r="CX945" s="258"/>
    </row>
    <row r="946" spans="1:102" s="191" customFormat="1" ht="18">
      <c r="A946" s="180"/>
      <c r="B946" s="181" t="s">
        <v>102</v>
      </c>
      <c r="C946" s="188"/>
      <c r="D946" s="188"/>
      <c r="E946" s="188"/>
      <c r="F946" s="183">
        <f>SUM(F945)</f>
        <v>0.01</v>
      </c>
      <c r="G946" s="183">
        <f>SUM(G945)</f>
        <v>0</v>
      </c>
      <c r="H946" s="194">
        <f>SUM(H945)</f>
        <v>0.01</v>
      </c>
      <c r="I946" s="189">
        <f>SUM(I945)</f>
        <v>900</v>
      </c>
      <c r="J946" s="189"/>
      <c r="K946" s="212">
        <f>SUM(I946:J946)</f>
        <v>900</v>
      </c>
      <c r="L946" s="184">
        <f>SUM(L945)</f>
        <v>900</v>
      </c>
      <c r="M946" s="184">
        <f>SUM(M945)</f>
        <v>0</v>
      </c>
      <c r="N946" s="184">
        <f>SUM(L946:M946)</f>
        <v>900</v>
      </c>
      <c r="O946" s="189">
        <f>SUM(O945)</f>
        <v>1000</v>
      </c>
      <c r="P946" s="184"/>
      <c r="Q946" s="184">
        <f>SUM(O946:P946)</f>
        <v>1000</v>
      </c>
      <c r="R946" s="184">
        <f>SUM(R945)</f>
        <v>1000</v>
      </c>
      <c r="S946" s="184">
        <f t="shared" ref="S946:W946" si="459">SUM(S945)</f>
        <v>0</v>
      </c>
      <c r="T946" s="184">
        <f t="shared" si="459"/>
        <v>1000</v>
      </c>
      <c r="U946" s="184">
        <f t="shared" si="459"/>
        <v>600</v>
      </c>
      <c r="V946" s="184">
        <f t="shared" si="459"/>
        <v>0</v>
      </c>
      <c r="W946" s="184">
        <f t="shared" si="459"/>
        <v>600</v>
      </c>
      <c r="X946" s="263"/>
      <c r="Y946" s="263"/>
      <c r="Z946" s="263"/>
      <c r="AA946" s="263"/>
      <c r="AB946" s="263"/>
      <c r="AC946" s="263"/>
      <c r="AD946" s="263"/>
      <c r="AE946" s="263"/>
      <c r="AF946" s="263"/>
      <c r="AG946" s="263"/>
      <c r="AH946" s="263"/>
      <c r="AI946" s="263"/>
      <c r="AJ946" s="263"/>
      <c r="AK946" s="263"/>
      <c r="AL946" s="263"/>
      <c r="AM946" s="263"/>
      <c r="AN946" s="263"/>
      <c r="AO946" s="263"/>
      <c r="AP946" s="263"/>
      <c r="AQ946" s="263"/>
      <c r="AR946" s="263"/>
      <c r="AS946" s="263"/>
      <c r="AT946" s="263"/>
      <c r="AU946" s="263"/>
      <c r="AV946" s="263"/>
      <c r="AW946" s="263"/>
      <c r="AX946" s="263"/>
      <c r="AY946" s="263"/>
      <c r="AZ946" s="263"/>
      <c r="BA946" s="263"/>
      <c r="BB946" s="263"/>
      <c r="BC946" s="263"/>
      <c r="BD946" s="263"/>
      <c r="BE946" s="263"/>
      <c r="BF946" s="263"/>
      <c r="BG946" s="263"/>
      <c r="BH946" s="263"/>
      <c r="BI946" s="263"/>
      <c r="BJ946" s="263"/>
      <c r="BK946" s="263"/>
      <c r="BL946" s="263"/>
      <c r="BM946" s="263"/>
      <c r="BN946" s="263"/>
      <c r="BO946" s="263"/>
      <c r="BP946" s="263"/>
      <c r="BQ946" s="263"/>
      <c r="BR946" s="263"/>
      <c r="BS946" s="263"/>
      <c r="BT946" s="263"/>
      <c r="BU946" s="263"/>
      <c r="BV946" s="263"/>
      <c r="BW946" s="263"/>
      <c r="BX946" s="263"/>
      <c r="BY946" s="263"/>
      <c r="BZ946" s="263"/>
      <c r="CA946" s="263"/>
      <c r="CB946" s="263"/>
      <c r="CC946" s="263"/>
      <c r="CD946" s="263"/>
      <c r="CE946" s="263"/>
      <c r="CF946" s="263"/>
      <c r="CG946" s="263"/>
      <c r="CH946" s="263"/>
      <c r="CI946" s="263"/>
      <c r="CJ946" s="263"/>
      <c r="CK946" s="263"/>
      <c r="CL946" s="263"/>
      <c r="CM946" s="263"/>
      <c r="CN946" s="263"/>
      <c r="CO946" s="263"/>
      <c r="CP946" s="263"/>
      <c r="CQ946" s="263"/>
      <c r="CR946" s="263"/>
      <c r="CS946" s="263"/>
      <c r="CT946" s="263"/>
      <c r="CU946" s="263"/>
      <c r="CV946" s="263"/>
      <c r="CW946" s="263"/>
      <c r="CX946" s="263"/>
    </row>
    <row r="947" spans="1:102" ht="18">
      <c r="A947" s="17">
        <v>47</v>
      </c>
      <c r="B947" s="29" t="s">
        <v>1450</v>
      </c>
      <c r="C947" s="8"/>
      <c r="D947" s="8"/>
      <c r="F947" s="6"/>
      <c r="G947" s="6"/>
      <c r="H947" s="3"/>
      <c r="I947" s="10"/>
      <c r="J947" s="10"/>
      <c r="L947" s="10"/>
      <c r="M947" s="10"/>
      <c r="O947" s="10"/>
      <c r="P947" s="10"/>
      <c r="Q947" s="18"/>
      <c r="R947" s="10"/>
      <c r="S947" s="105"/>
      <c r="T947" s="107"/>
      <c r="U947" s="105"/>
      <c r="V947" s="105"/>
      <c r="W947" s="107"/>
    </row>
    <row r="948" spans="1:102" ht="18">
      <c r="A948" s="13">
        <v>1</v>
      </c>
      <c r="B948" s="5" t="s">
        <v>2033</v>
      </c>
      <c r="C948" s="8"/>
      <c r="D948" s="8"/>
      <c r="F948" s="6"/>
      <c r="G948" s="6"/>
      <c r="H948" s="3"/>
      <c r="I948" s="10"/>
      <c r="J948" s="10"/>
      <c r="L948" s="10">
        <v>500</v>
      </c>
      <c r="M948" s="10"/>
      <c r="N948" s="18">
        <f>SUM(L948:M948)</f>
        <v>500</v>
      </c>
      <c r="O948" s="10">
        <v>0.01</v>
      </c>
      <c r="P948" s="10"/>
      <c r="Q948" s="18">
        <f>SUM(O948:P948)</f>
        <v>0.01</v>
      </c>
      <c r="R948" s="10">
        <v>0.01</v>
      </c>
      <c r="S948" s="105"/>
      <c r="T948" s="107">
        <f>SUM(R948:S948)</f>
        <v>0.01</v>
      </c>
      <c r="U948" s="105"/>
      <c r="V948" s="105"/>
      <c r="W948" s="107">
        <f>SUM(U948:V948)</f>
        <v>0</v>
      </c>
    </row>
    <row r="949" spans="1:102" ht="18">
      <c r="A949" s="13">
        <v>2</v>
      </c>
      <c r="B949" s="22" t="s">
        <v>1453</v>
      </c>
      <c r="C949" s="8"/>
      <c r="D949" s="8"/>
      <c r="F949" s="6"/>
      <c r="G949" s="6"/>
      <c r="H949" s="3"/>
      <c r="I949" s="10">
        <v>267.11</v>
      </c>
      <c r="J949" s="10"/>
      <c r="K949" s="213">
        <f>SUM(I949:J949)</f>
        <v>267.11</v>
      </c>
      <c r="L949" s="10">
        <v>3444.04</v>
      </c>
      <c r="M949" s="10"/>
      <c r="N949" s="18">
        <f>SUM(L949:M949)</f>
        <v>3444.04</v>
      </c>
      <c r="O949" s="10">
        <v>498.29</v>
      </c>
      <c r="P949" s="10"/>
      <c r="Q949" s="18">
        <f>SUM(O949:P949)</f>
        <v>498.29</v>
      </c>
      <c r="R949" s="10">
        <v>498.29</v>
      </c>
      <c r="S949" s="105"/>
      <c r="T949" s="107">
        <f>SUM(R949:S949)</f>
        <v>498.29</v>
      </c>
      <c r="U949" s="105">
        <v>508.3</v>
      </c>
      <c r="V949" s="105"/>
      <c r="W949" s="107">
        <f>SUM(U949:V949)</f>
        <v>508.3</v>
      </c>
    </row>
    <row r="950" spans="1:102" s="191" customFormat="1" ht="18">
      <c r="A950" s="180"/>
      <c r="B950" s="196" t="s">
        <v>1454</v>
      </c>
      <c r="C950" s="188"/>
      <c r="D950" s="188"/>
      <c r="E950" s="188"/>
      <c r="F950" s="183"/>
      <c r="G950" s="183"/>
      <c r="H950" s="194"/>
      <c r="I950" s="189">
        <f>SUM(I949)</f>
        <v>267.11</v>
      </c>
      <c r="J950" s="189"/>
      <c r="K950" s="212">
        <f>SUM(I950:J950)</f>
        <v>267.11</v>
      </c>
      <c r="L950" s="184">
        <f>SUM(L948:L949)</f>
        <v>3944.04</v>
      </c>
      <c r="M950" s="184">
        <f>SUM(M948:M949)</f>
        <v>0</v>
      </c>
      <c r="N950" s="184">
        <f>SUM(L950:M950)</f>
        <v>3944.04</v>
      </c>
      <c r="O950" s="184">
        <f>SUM(O948:O949)</f>
        <v>498.3</v>
      </c>
      <c r="P950" s="184"/>
      <c r="Q950" s="184">
        <f>SUM(O950:P950)</f>
        <v>498.3</v>
      </c>
      <c r="R950" s="184">
        <f>SUM(R948:R949)</f>
        <v>498.3</v>
      </c>
      <c r="S950" s="184">
        <f t="shared" ref="S950:W950" si="460">SUM(S948:S949)</f>
        <v>0</v>
      </c>
      <c r="T950" s="184">
        <f t="shared" si="460"/>
        <v>498.3</v>
      </c>
      <c r="U950" s="184">
        <f t="shared" si="460"/>
        <v>508.3</v>
      </c>
      <c r="V950" s="184">
        <f t="shared" si="460"/>
        <v>0</v>
      </c>
      <c r="W950" s="184">
        <f t="shared" si="460"/>
        <v>508.3</v>
      </c>
      <c r="X950" s="263"/>
      <c r="Y950" s="263"/>
      <c r="Z950" s="263"/>
      <c r="AA950" s="263"/>
      <c r="AB950" s="263"/>
      <c r="AC950" s="263"/>
      <c r="AD950" s="263"/>
      <c r="AE950" s="263"/>
      <c r="AF950" s="263"/>
      <c r="AG950" s="263"/>
      <c r="AH950" s="263"/>
      <c r="AI950" s="263"/>
      <c r="AJ950" s="263"/>
      <c r="AK950" s="263"/>
      <c r="AL950" s="263"/>
      <c r="AM950" s="263"/>
      <c r="AN950" s="263"/>
      <c r="AO950" s="263"/>
      <c r="AP950" s="263"/>
      <c r="AQ950" s="263"/>
      <c r="AR950" s="263"/>
      <c r="AS950" s="263"/>
      <c r="AT950" s="263"/>
      <c r="AU950" s="263"/>
      <c r="AV950" s="263"/>
      <c r="AW950" s="263"/>
      <c r="AX950" s="263"/>
      <c r="AY950" s="263"/>
      <c r="AZ950" s="263"/>
      <c r="BA950" s="263"/>
      <c r="BB950" s="263"/>
      <c r="BC950" s="263"/>
      <c r="BD950" s="263"/>
      <c r="BE950" s="263"/>
      <c r="BF950" s="263"/>
      <c r="BG950" s="263"/>
      <c r="BH950" s="263"/>
      <c r="BI950" s="263"/>
      <c r="BJ950" s="263"/>
      <c r="BK950" s="263"/>
      <c r="BL950" s="263"/>
      <c r="BM950" s="263"/>
      <c r="BN950" s="263"/>
      <c r="BO950" s="263"/>
      <c r="BP950" s="263"/>
      <c r="BQ950" s="263"/>
      <c r="BR950" s="263"/>
      <c r="BS950" s="263"/>
      <c r="BT950" s="263"/>
      <c r="BU950" s="263"/>
      <c r="BV950" s="263"/>
      <c r="BW950" s="263"/>
      <c r="BX950" s="263"/>
      <c r="BY950" s="263"/>
      <c r="BZ950" s="263"/>
      <c r="CA950" s="263"/>
      <c r="CB950" s="263"/>
      <c r="CC950" s="263"/>
      <c r="CD950" s="263"/>
      <c r="CE950" s="263"/>
      <c r="CF950" s="263"/>
      <c r="CG950" s="263"/>
      <c r="CH950" s="263"/>
      <c r="CI950" s="263"/>
      <c r="CJ950" s="263"/>
      <c r="CK950" s="263"/>
      <c r="CL950" s="263"/>
      <c r="CM950" s="263"/>
      <c r="CN950" s="263"/>
      <c r="CO950" s="263"/>
      <c r="CP950" s="263"/>
      <c r="CQ950" s="263"/>
      <c r="CR950" s="263"/>
      <c r="CS950" s="263"/>
      <c r="CT950" s="263"/>
      <c r="CU950" s="263"/>
      <c r="CV950" s="263"/>
      <c r="CW950" s="263"/>
      <c r="CX950" s="263"/>
    </row>
    <row r="951" spans="1:102" s="24" customFormat="1" ht="18">
      <c r="A951" s="17">
        <v>48</v>
      </c>
      <c r="B951" s="29" t="s">
        <v>1451</v>
      </c>
      <c r="C951" s="9"/>
      <c r="D951" s="9"/>
      <c r="E951" s="9"/>
      <c r="F951" s="6"/>
      <c r="G951" s="6"/>
      <c r="H951" s="3"/>
      <c r="I951" s="18"/>
      <c r="J951" s="18"/>
      <c r="K951" s="213"/>
      <c r="L951" s="18"/>
      <c r="M951" s="18"/>
      <c r="N951" s="18"/>
      <c r="O951" s="18"/>
      <c r="P951" s="18"/>
      <c r="Q951" s="18"/>
      <c r="R951" s="18"/>
      <c r="S951" s="107"/>
      <c r="T951" s="107"/>
      <c r="U951" s="107"/>
      <c r="V951" s="107"/>
      <c r="W951" s="107"/>
      <c r="X951" s="258"/>
      <c r="Y951" s="258"/>
      <c r="Z951" s="258"/>
      <c r="AA951" s="258"/>
      <c r="AB951" s="258"/>
      <c r="AC951" s="258"/>
      <c r="AD951" s="258"/>
      <c r="AE951" s="258"/>
      <c r="AF951" s="258"/>
      <c r="AG951" s="258"/>
      <c r="AH951" s="258"/>
      <c r="AI951" s="258"/>
      <c r="AJ951" s="258"/>
      <c r="AK951" s="258"/>
      <c r="AL951" s="258"/>
      <c r="AM951" s="258"/>
      <c r="AN951" s="258"/>
      <c r="AO951" s="258"/>
      <c r="AP951" s="258"/>
      <c r="AQ951" s="258"/>
      <c r="AR951" s="258"/>
      <c r="AS951" s="258"/>
      <c r="AT951" s="258"/>
      <c r="AU951" s="258"/>
      <c r="AV951" s="258"/>
      <c r="AW951" s="258"/>
      <c r="AX951" s="258"/>
      <c r="AY951" s="258"/>
      <c r="AZ951" s="258"/>
      <c r="BA951" s="258"/>
      <c r="BB951" s="258"/>
      <c r="BC951" s="258"/>
      <c r="BD951" s="258"/>
      <c r="BE951" s="258"/>
      <c r="BF951" s="258"/>
      <c r="BG951" s="258"/>
      <c r="BH951" s="258"/>
      <c r="BI951" s="258"/>
      <c r="BJ951" s="258"/>
      <c r="BK951" s="258"/>
      <c r="BL951" s="258"/>
      <c r="BM951" s="258"/>
      <c r="BN951" s="258"/>
      <c r="BO951" s="258"/>
      <c r="BP951" s="258"/>
      <c r="BQ951" s="258"/>
      <c r="BR951" s="258"/>
      <c r="BS951" s="258"/>
      <c r="BT951" s="258"/>
      <c r="BU951" s="258"/>
      <c r="BV951" s="258"/>
      <c r="BW951" s="258"/>
      <c r="BX951" s="258"/>
      <c r="BY951" s="258"/>
      <c r="BZ951" s="258"/>
      <c r="CA951" s="258"/>
      <c r="CB951" s="258"/>
      <c r="CC951" s="258"/>
      <c r="CD951" s="258"/>
      <c r="CE951" s="258"/>
      <c r="CF951" s="258"/>
      <c r="CG951" s="258"/>
      <c r="CH951" s="258"/>
      <c r="CI951" s="258"/>
      <c r="CJ951" s="258"/>
      <c r="CK951" s="258"/>
      <c r="CL951" s="258"/>
      <c r="CM951" s="258"/>
      <c r="CN951" s="258"/>
      <c r="CO951" s="258"/>
      <c r="CP951" s="258"/>
      <c r="CQ951" s="258"/>
      <c r="CR951" s="258"/>
      <c r="CS951" s="258"/>
      <c r="CT951" s="258"/>
      <c r="CU951" s="258"/>
      <c r="CV951" s="258"/>
      <c r="CW951" s="258"/>
      <c r="CX951" s="258"/>
    </row>
    <row r="952" spans="1:102" s="24" customFormat="1" ht="18">
      <c r="A952" s="17">
        <v>1</v>
      </c>
      <c r="B952" s="22" t="s">
        <v>1452</v>
      </c>
      <c r="C952" s="9"/>
      <c r="D952" s="9"/>
      <c r="E952" s="9"/>
      <c r="F952" s="2">
        <v>0.03</v>
      </c>
      <c r="G952" s="2">
        <v>0</v>
      </c>
      <c r="H952" s="3">
        <f>SUM(F952:G952)</f>
        <v>0.03</v>
      </c>
      <c r="I952" s="30">
        <v>0.02</v>
      </c>
      <c r="J952" s="18"/>
      <c r="K952" s="213">
        <f>SUM(I952:J952)</f>
        <v>0.02</v>
      </c>
      <c r="L952" s="10">
        <v>0.02</v>
      </c>
      <c r="M952" s="18"/>
      <c r="N952" s="18">
        <f>SUM(L952:M952)</f>
        <v>0.02</v>
      </c>
      <c r="O952" s="10">
        <v>0.02</v>
      </c>
      <c r="P952" s="18"/>
      <c r="Q952" s="18">
        <f>SUM(O952:P952)</f>
        <v>0.02</v>
      </c>
      <c r="R952" s="10">
        <v>0.02</v>
      </c>
      <c r="S952" s="107"/>
      <c r="T952" s="107">
        <f>SUM(R952:S952)</f>
        <v>0.02</v>
      </c>
      <c r="U952" s="105">
        <v>0.02</v>
      </c>
      <c r="V952" s="107"/>
      <c r="W952" s="107">
        <f>SUM(U952:V952)</f>
        <v>0.02</v>
      </c>
      <c r="X952" s="258"/>
      <c r="Y952" s="258"/>
      <c r="Z952" s="258"/>
      <c r="AA952" s="258"/>
      <c r="AB952" s="258"/>
      <c r="AC952" s="258"/>
      <c r="AD952" s="258"/>
      <c r="AE952" s="258"/>
      <c r="AF952" s="258"/>
      <c r="AG952" s="258"/>
      <c r="AH952" s="258"/>
      <c r="AI952" s="258"/>
      <c r="AJ952" s="258"/>
      <c r="AK952" s="258"/>
      <c r="AL952" s="258"/>
      <c r="AM952" s="258"/>
      <c r="AN952" s="258"/>
      <c r="AO952" s="258"/>
      <c r="AP952" s="258"/>
      <c r="AQ952" s="258"/>
      <c r="AR952" s="258"/>
      <c r="AS952" s="258"/>
      <c r="AT952" s="258"/>
      <c r="AU952" s="258"/>
      <c r="AV952" s="258"/>
      <c r="AW952" s="258"/>
      <c r="AX952" s="258"/>
      <c r="AY952" s="258"/>
      <c r="AZ952" s="258"/>
      <c r="BA952" s="258"/>
      <c r="BB952" s="258"/>
      <c r="BC952" s="258"/>
      <c r="BD952" s="258"/>
      <c r="BE952" s="258"/>
      <c r="BF952" s="258"/>
      <c r="BG952" s="258"/>
      <c r="BH952" s="258"/>
      <c r="BI952" s="258"/>
      <c r="BJ952" s="258"/>
      <c r="BK952" s="258"/>
      <c r="BL952" s="258"/>
      <c r="BM952" s="258"/>
      <c r="BN952" s="258"/>
      <c r="BO952" s="258"/>
      <c r="BP952" s="258"/>
      <c r="BQ952" s="258"/>
      <c r="BR952" s="258"/>
      <c r="BS952" s="258"/>
      <c r="BT952" s="258"/>
      <c r="BU952" s="258"/>
      <c r="BV952" s="258"/>
      <c r="BW952" s="258"/>
      <c r="BX952" s="258"/>
      <c r="BY952" s="258"/>
      <c r="BZ952" s="258"/>
      <c r="CA952" s="258"/>
      <c r="CB952" s="258"/>
      <c r="CC952" s="258"/>
      <c r="CD952" s="258"/>
      <c r="CE952" s="258"/>
      <c r="CF952" s="258"/>
      <c r="CG952" s="258"/>
      <c r="CH952" s="258"/>
      <c r="CI952" s="258"/>
      <c r="CJ952" s="258"/>
      <c r="CK952" s="258"/>
      <c r="CL952" s="258"/>
      <c r="CM952" s="258"/>
      <c r="CN952" s="258"/>
      <c r="CO952" s="258"/>
      <c r="CP952" s="258"/>
      <c r="CQ952" s="258"/>
      <c r="CR952" s="258"/>
      <c r="CS952" s="258"/>
      <c r="CT952" s="258"/>
      <c r="CU952" s="258"/>
      <c r="CV952" s="258"/>
      <c r="CW952" s="258"/>
      <c r="CX952" s="258"/>
    </row>
    <row r="953" spans="1:102" s="191" customFormat="1" ht="18">
      <c r="A953" s="180"/>
      <c r="B953" s="181" t="s">
        <v>103</v>
      </c>
      <c r="C953" s="188"/>
      <c r="D953" s="188"/>
      <c r="E953" s="188"/>
      <c r="F953" s="183">
        <f>SUM(F952)</f>
        <v>0.03</v>
      </c>
      <c r="G953" s="183">
        <f>SUM(G952)</f>
        <v>0</v>
      </c>
      <c r="H953" s="194">
        <f>SUM(H952)</f>
        <v>0.03</v>
      </c>
      <c r="I953" s="189">
        <f>SUM(I952)</f>
        <v>0.02</v>
      </c>
      <c r="J953" s="189"/>
      <c r="K953" s="212">
        <f>SUM(I953:J953)</f>
        <v>0.02</v>
      </c>
      <c r="L953" s="184">
        <f>SUM(L952)</f>
        <v>0.02</v>
      </c>
      <c r="M953" s="184">
        <f>SUM(M952)</f>
        <v>0</v>
      </c>
      <c r="N953" s="184">
        <f>SUM(L953:M953)</f>
        <v>0.02</v>
      </c>
      <c r="O953" s="189">
        <f>SUM(O952)</f>
        <v>0.02</v>
      </c>
      <c r="P953" s="184"/>
      <c r="Q953" s="184">
        <f>SUM(O953:P953)</f>
        <v>0.02</v>
      </c>
      <c r="R953" s="184">
        <f>SUM(R952)</f>
        <v>0.02</v>
      </c>
      <c r="S953" s="184">
        <f t="shared" ref="S953:W953" si="461">SUM(S952)</f>
        <v>0</v>
      </c>
      <c r="T953" s="184">
        <f t="shared" si="461"/>
        <v>0.02</v>
      </c>
      <c r="U953" s="184">
        <f>SUM(U952)</f>
        <v>0.02</v>
      </c>
      <c r="V953" s="184">
        <f t="shared" si="461"/>
        <v>0</v>
      </c>
      <c r="W953" s="184">
        <f t="shared" si="461"/>
        <v>0.02</v>
      </c>
      <c r="X953" s="263"/>
      <c r="Y953" s="263"/>
      <c r="Z953" s="263"/>
      <c r="AA953" s="263"/>
      <c r="AB953" s="263"/>
      <c r="AC953" s="263"/>
      <c r="AD953" s="263"/>
      <c r="AE953" s="263"/>
      <c r="AF953" s="263"/>
      <c r="AG953" s="263"/>
      <c r="AH953" s="263"/>
      <c r="AI953" s="263"/>
      <c r="AJ953" s="263"/>
      <c r="AK953" s="263"/>
      <c r="AL953" s="263"/>
      <c r="AM953" s="263"/>
      <c r="AN953" s="263"/>
      <c r="AO953" s="263"/>
      <c r="AP953" s="263"/>
      <c r="AQ953" s="263"/>
      <c r="AR953" s="263"/>
      <c r="AS953" s="263"/>
      <c r="AT953" s="263"/>
      <c r="AU953" s="263"/>
      <c r="AV953" s="263"/>
      <c r="AW953" s="263"/>
      <c r="AX953" s="263"/>
      <c r="AY953" s="263"/>
      <c r="AZ953" s="263"/>
      <c r="BA953" s="263"/>
      <c r="BB953" s="263"/>
      <c r="BC953" s="263"/>
      <c r="BD953" s="263"/>
      <c r="BE953" s="263"/>
      <c r="BF953" s="263"/>
      <c r="BG953" s="263"/>
      <c r="BH953" s="263"/>
      <c r="BI953" s="263"/>
      <c r="BJ953" s="263"/>
      <c r="BK953" s="263"/>
      <c r="BL953" s="263"/>
      <c r="BM953" s="263"/>
      <c r="BN953" s="263"/>
      <c r="BO953" s="263"/>
      <c r="BP953" s="263"/>
      <c r="BQ953" s="263"/>
      <c r="BR953" s="263"/>
      <c r="BS953" s="263"/>
      <c r="BT953" s="263"/>
      <c r="BU953" s="263"/>
      <c r="BV953" s="263"/>
      <c r="BW953" s="263"/>
      <c r="BX953" s="263"/>
      <c r="BY953" s="263"/>
      <c r="BZ953" s="263"/>
      <c r="CA953" s="263"/>
      <c r="CB953" s="263"/>
      <c r="CC953" s="263"/>
      <c r="CD953" s="263"/>
      <c r="CE953" s="263"/>
      <c r="CF953" s="263"/>
      <c r="CG953" s="263"/>
      <c r="CH953" s="263"/>
      <c r="CI953" s="263"/>
      <c r="CJ953" s="263"/>
      <c r="CK953" s="263"/>
      <c r="CL953" s="263"/>
      <c r="CM953" s="263"/>
      <c r="CN953" s="263"/>
      <c r="CO953" s="263"/>
      <c r="CP953" s="263"/>
      <c r="CQ953" s="263"/>
      <c r="CR953" s="263"/>
      <c r="CS953" s="263"/>
      <c r="CT953" s="263"/>
      <c r="CU953" s="263"/>
      <c r="CV953" s="263"/>
      <c r="CW953" s="263"/>
      <c r="CX953" s="263"/>
    </row>
    <row r="954" spans="1:102" ht="18">
      <c r="A954" s="13"/>
      <c r="B954" s="7" t="s">
        <v>1455</v>
      </c>
      <c r="C954" s="8"/>
      <c r="D954" s="8"/>
      <c r="F954" s="6"/>
      <c r="G954" s="6"/>
      <c r="H954" s="3"/>
      <c r="I954" s="10"/>
      <c r="J954" s="10"/>
      <c r="L954" s="10"/>
      <c r="M954" s="10"/>
      <c r="O954" s="10"/>
      <c r="P954" s="10"/>
      <c r="Q954" s="18"/>
      <c r="R954" s="10"/>
      <c r="S954" s="105"/>
      <c r="T954" s="107"/>
      <c r="U954" s="105"/>
      <c r="V954" s="105"/>
      <c r="W954" s="107"/>
    </row>
    <row r="955" spans="1:102" ht="18">
      <c r="A955" s="13">
        <v>1</v>
      </c>
      <c r="B955" s="5" t="s">
        <v>1457</v>
      </c>
      <c r="C955" s="8"/>
      <c r="D955" s="8"/>
      <c r="F955" s="6"/>
      <c r="G955" s="6"/>
      <c r="H955" s="3"/>
      <c r="I955" s="10">
        <v>8984.01</v>
      </c>
      <c r="J955" s="10"/>
      <c r="K955" s="213">
        <f>SUM(I955:J955)</f>
        <v>8984.01</v>
      </c>
      <c r="L955" s="10">
        <v>14678.01</v>
      </c>
      <c r="M955" s="10"/>
      <c r="N955" s="18">
        <f>SUM(L955:M955)</f>
        <v>14678.01</v>
      </c>
      <c r="O955" s="10">
        <v>10220</v>
      </c>
      <c r="P955" s="10"/>
      <c r="Q955" s="18">
        <f>SUM(O955:P955)</f>
        <v>10220</v>
      </c>
      <c r="R955" s="10">
        <v>10962</v>
      </c>
      <c r="S955" s="105"/>
      <c r="T955" s="107">
        <f>SUM(R955:S955)</f>
        <v>10962</v>
      </c>
      <c r="U955" s="105">
        <v>10281.01</v>
      </c>
      <c r="V955" s="105"/>
      <c r="W955" s="107">
        <f>SUM(U955:V955)</f>
        <v>10281.01</v>
      </c>
    </row>
    <row r="956" spans="1:102" ht="18">
      <c r="A956" s="13">
        <v>2</v>
      </c>
      <c r="B956" s="5" t="s">
        <v>2235</v>
      </c>
      <c r="C956" s="8"/>
      <c r="D956" s="8"/>
      <c r="F956" s="6"/>
      <c r="G956" s="6"/>
      <c r="H956" s="3"/>
      <c r="I956" s="10">
        <v>534</v>
      </c>
      <c r="J956" s="10"/>
      <c r="K956" s="213">
        <f>SUM(I956:J956)</f>
        <v>534</v>
      </c>
      <c r="L956" s="10">
        <v>360</v>
      </c>
      <c r="M956" s="10"/>
      <c r="N956" s="18">
        <f>SUM(L956:M956)</f>
        <v>360</v>
      </c>
      <c r="O956" s="10">
        <v>383</v>
      </c>
      <c r="P956" s="10"/>
      <c r="Q956" s="18">
        <f>SUM(O956:P956)</f>
        <v>383</v>
      </c>
      <c r="R956" s="10">
        <v>383</v>
      </c>
      <c r="S956" s="105"/>
      <c r="T956" s="107">
        <f>SUM(R956:S956)</f>
        <v>383</v>
      </c>
      <c r="U956" s="105">
        <v>373</v>
      </c>
      <c r="V956" s="105"/>
      <c r="W956" s="107">
        <f>SUM(U956:V956)</f>
        <v>373</v>
      </c>
    </row>
    <row r="957" spans="1:102" s="191" customFormat="1" ht="18">
      <c r="A957" s="180"/>
      <c r="B957" s="181" t="s">
        <v>1456</v>
      </c>
      <c r="C957" s="188"/>
      <c r="D957" s="188"/>
      <c r="E957" s="188"/>
      <c r="F957" s="183"/>
      <c r="G957" s="183"/>
      <c r="H957" s="194"/>
      <c r="I957" s="189">
        <f>SUM(I955:I956)</f>
        <v>9518.01</v>
      </c>
      <c r="J957" s="189"/>
      <c r="K957" s="212">
        <f>SUM(I957:J957)</f>
        <v>9518.01</v>
      </c>
      <c r="L957" s="184">
        <f>SUM(L955:L956)</f>
        <v>15038.01</v>
      </c>
      <c r="M957" s="184">
        <f>SUM(M955:M956)</f>
        <v>0</v>
      </c>
      <c r="N957" s="184">
        <f>SUM(L957:M957)</f>
        <v>15038.01</v>
      </c>
      <c r="O957" s="184">
        <f>SUM(O955:O956)</f>
        <v>10603</v>
      </c>
      <c r="P957" s="184"/>
      <c r="Q957" s="184">
        <f>SUM(O957:P957)</f>
        <v>10603</v>
      </c>
      <c r="R957" s="184">
        <f>SUM(R955:R956)</f>
        <v>11345</v>
      </c>
      <c r="S957" s="184">
        <f t="shared" ref="S957:W957" si="462">SUM(S955:S956)</f>
        <v>0</v>
      </c>
      <c r="T957" s="184">
        <f t="shared" si="462"/>
        <v>11345</v>
      </c>
      <c r="U957" s="184">
        <f t="shared" si="462"/>
        <v>10654.01</v>
      </c>
      <c r="V957" s="184">
        <f t="shared" si="462"/>
        <v>0</v>
      </c>
      <c r="W957" s="184">
        <f t="shared" si="462"/>
        <v>10654.01</v>
      </c>
      <c r="X957" s="263"/>
      <c r="Y957" s="263"/>
      <c r="Z957" s="263"/>
      <c r="AA957" s="263"/>
      <c r="AB957" s="263"/>
      <c r="AC957" s="263"/>
      <c r="AD957" s="263"/>
      <c r="AE957" s="263"/>
      <c r="AF957" s="263"/>
      <c r="AG957" s="263"/>
      <c r="AH957" s="263"/>
      <c r="AI957" s="263"/>
      <c r="AJ957" s="263"/>
      <c r="AK957" s="263"/>
      <c r="AL957" s="263"/>
      <c r="AM957" s="263"/>
      <c r="AN957" s="263"/>
      <c r="AO957" s="263"/>
      <c r="AP957" s="263"/>
      <c r="AQ957" s="263"/>
      <c r="AR957" s="263"/>
      <c r="AS957" s="263"/>
      <c r="AT957" s="263"/>
      <c r="AU957" s="263"/>
      <c r="AV957" s="263"/>
      <c r="AW957" s="263"/>
      <c r="AX957" s="263"/>
      <c r="AY957" s="263"/>
      <c r="AZ957" s="263"/>
      <c r="BA957" s="263"/>
      <c r="BB957" s="263"/>
      <c r="BC957" s="263"/>
      <c r="BD957" s="263"/>
      <c r="BE957" s="263"/>
      <c r="BF957" s="263"/>
      <c r="BG957" s="263"/>
      <c r="BH957" s="263"/>
      <c r="BI957" s="263"/>
      <c r="BJ957" s="263"/>
      <c r="BK957" s="263"/>
      <c r="BL957" s="263"/>
      <c r="BM957" s="263"/>
      <c r="BN957" s="263"/>
      <c r="BO957" s="263"/>
      <c r="BP957" s="263"/>
      <c r="BQ957" s="263"/>
      <c r="BR957" s="263"/>
      <c r="BS957" s="263"/>
      <c r="BT957" s="263"/>
      <c r="BU957" s="263"/>
      <c r="BV957" s="263"/>
      <c r="BW957" s="263"/>
      <c r="BX957" s="263"/>
      <c r="BY957" s="263"/>
      <c r="BZ957" s="263"/>
      <c r="CA957" s="263"/>
      <c r="CB957" s="263"/>
      <c r="CC957" s="263"/>
      <c r="CD957" s="263"/>
      <c r="CE957" s="263"/>
      <c r="CF957" s="263"/>
      <c r="CG957" s="263"/>
      <c r="CH957" s="263"/>
      <c r="CI957" s="263"/>
      <c r="CJ957" s="263"/>
      <c r="CK957" s="263"/>
      <c r="CL957" s="263"/>
      <c r="CM957" s="263"/>
      <c r="CN957" s="263"/>
      <c r="CO957" s="263"/>
      <c r="CP957" s="263"/>
      <c r="CQ957" s="263"/>
      <c r="CR957" s="263"/>
      <c r="CS957" s="263"/>
      <c r="CT957" s="263"/>
      <c r="CU957" s="263"/>
      <c r="CV957" s="263"/>
      <c r="CW957" s="263"/>
      <c r="CX957" s="263"/>
    </row>
    <row r="958" spans="1:102" s="24" customFormat="1" ht="18">
      <c r="A958" s="17">
        <v>49</v>
      </c>
      <c r="B958" s="7" t="s">
        <v>557</v>
      </c>
      <c r="C958" s="9"/>
      <c r="D958" s="9"/>
      <c r="E958" s="9"/>
      <c r="F958" s="6"/>
      <c r="G958" s="6"/>
      <c r="H958" s="3"/>
      <c r="I958" s="18"/>
      <c r="J958" s="18"/>
      <c r="K958" s="213"/>
      <c r="L958" s="18"/>
      <c r="M958" s="18"/>
      <c r="N958" s="18"/>
      <c r="O958" s="18"/>
      <c r="P958" s="18"/>
      <c r="Q958" s="18"/>
      <c r="R958" s="18"/>
      <c r="S958" s="107"/>
      <c r="T958" s="107"/>
      <c r="U958" s="107"/>
      <c r="V958" s="107"/>
      <c r="W958" s="107"/>
      <c r="X958" s="258"/>
      <c r="Y958" s="258"/>
      <c r="Z958" s="258"/>
      <c r="AA958" s="258"/>
      <c r="AB958" s="258"/>
      <c r="AC958" s="258"/>
      <c r="AD958" s="258"/>
      <c r="AE958" s="258"/>
      <c r="AF958" s="258"/>
      <c r="AG958" s="258"/>
      <c r="AH958" s="258"/>
      <c r="AI958" s="258"/>
      <c r="AJ958" s="258"/>
      <c r="AK958" s="258"/>
      <c r="AL958" s="258"/>
      <c r="AM958" s="258"/>
      <c r="AN958" s="258"/>
      <c r="AO958" s="258"/>
      <c r="AP958" s="258"/>
      <c r="AQ958" s="258"/>
      <c r="AR958" s="258"/>
      <c r="AS958" s="258"/>
      <c r="AT958" s="258"/>
      <c r="AU958" s="258"/>
      <c r="AV958" s="258"/>
      <c r="AW958" s="258"/>
      <c r="AX958" s="258"/>
      <c r="AY958" s="258"/>
      <c r="AZ958" s="258"/>
      <c r="BA958" s="258"/>
      <c r="BB958" s="258"/>
      <c r="BC958" s="258"/>
      <c r="BD958" s="258"/>
      <c r="BE958" s="258"/>
      <c r="BF958" s="258"/>
      <c r="BG958" s="258"/>
      <c r="BH958" s="258"/>
      <c r="BI958" s="258"/>
      <c r="BJ958" s="258"/>
      <c r="BK958" s="258"/>
      <c r="BL958" s="258"/>
      <c r="BM958" s="258"/>
      <c r="BN958" s="258"/>
      <c r="BO958" s="258"/>
      <c r="BP958" s="258"/>
      <c r="BQ958" s="258"/>
      <c r="BR958" s="258"/>
      <c r="BS958" s="258"/>
      <c r="BT958" s="258"/>
      <c r="BU958" s="258"/>
      <c r="BV958" s="258"/>
      <c r="BW958" s="258"/>
      <c r="BX958" s="258"/>
      <c r="BY958" s="258"/>
      <c r="BZ958" s="258"/>
      <c r="CA958" s="258"/>
      <c r="CB958" s="258"/>
      <c r="CC958" s="258"/>
      <c r="CD958" s="258"/>
      <c r="CE958" s="258"/>
      <c r="CF958" s="258"/>
      <c r="CG958" s="258"/>
      <c r="CH958" s="258"/>
      <c r="CI958" s="258"/>
      <c r="CJ958" s="258"/>
      <c r="CK958" s="258"/>
      <c r="CL958" s="258"/>
      <c r="CM958" s="258"/>
      <c r="CN958" s="258"/>
      <c r="CO958" s="258"/>
      <c r="CP958" s="258"/>
      <c r="CQ958" s="258"/>
      <c r="CR958" s="258"/>
      <c r="CS958" s="258"/>
      <c r="CT958" s="258"/>
      <c r="CU958" s="258"/>
      <c r="CV958" s="258"/>
      <c r="CW958" s="258"/>
      <c r="CX958" s="258"/>
    </row>
    <row r="959" spans="1:102" s="24" customFormat="1" ht="18">
      <c r="A959" s="13">
        <v>1</v>
      </c>
      <c r="B959" s="5" t="s">
        <v>759</v>
      </c>
      <c r="C959" s="9"/>
      <c r="D959" s="9"/>
      <c r="E959" s="9"/>
      <c r="F959" s="2">
        <v>0.01</v>
      </c>
      <c r="G959" s="2">
        <v>0</v>
      </c>
      <c r="H959" s="3">
        <f>SUM(F959:G959)</f>
        <v>0.01</v>
      </c>
      <c r="I959" s="10">
        <v>0.01</v>
      </c>
      <c r="J959" s="18"/>
      <c r="K959" s="213">
        <f t="shared" ref="K959:K968" si="463">SUM(I959:J959)</f>
        <v>0.01</v>
      </c>
      <c r="L959" s="10">
        <v>0.01</v>
      </c>
      <c r="M959" s="10"/>
      <c r="N959" s="18">
        <f t="shared" ref="N959:N968" si="464">SUM(L959:M959)</f>
        <v>0.01</v>
      </c>
      <c r="O959" s="10">
        <v>0.01</v>
      </c>
      <c r="P959" s="10"/>
      <c r="Q959" s="18">
        <f t="shared" ref="Q959:Q968" si="465">SUM(O959:P959)</f>
        <v>0.01</v>
      </c>
      <c r="R959" s="10">
        <v>0.01</v>
      </c>
      <c r="S959" s="105"/>
      <c r="T959" s="107">
        <f t="shared" ref="T959:T967" si="466">SUM(R959:S959)</f>
        <v>0.01</v>
      </c>
      <c r="U959" s="105">
        <v>0.01</v>
      </c>
      <c r="V959" s="105"/>
      <c r="W959" s="107">
        <f t="shared" ref="W959:W967" si="467">SUM(U959:V959)</f>
        <v>0.01</v>
      </c>
      <c r="X959" s="258"/>
      <c r="Y959" s="258"/>
      <c r="Z959" s="258"/>
      <c r="AA959" s="258"/>
      <c r="AB959" s="258"/>
      <c r="AC959" s="258"/>
      <c r="AD959" s="258"/>
      <c r="AE959" s="258"/>
      <c r="AF959" s="258"/>
      <c r="AG959" s="258"/>
      <c r="AH959" s="258"/>
      <c r="AI959" s="258"/>
      <c r="AJ959" s="258"/>
      <c r="AK959" s="258"/>
      <c r="AL959" s="258"/>
      <c r="AM959" s="258"/>
      <c r="AN959" s="258"/>
      <c r="AO959" s="258"/>
      <c r="AP959" s="258"/>
      <c r="AQ959" s="258"/>
      <c r="AR959" s="258"/>
      <c r="AS959" s="258"/>
      <c r="AT959" s="258"/>
      <c r="AU959" s="258"/>
      <c r="AV959" s="258"/>
      <c r="AW959" s="258"/>
      <c r="AX959" s="258"/>
      <c r="AY959" s="258"/>
      <c r="AZ959" s="258"/>
      <c r="BA959" s="258"/>
      <c r="BB959" s="258"/>
      <c r="BC959" s="258"/>
      <c r="BD959" s="258"/>
      <c r="BE959" s="258"/>
      <c r="BF959" s="258"/>
      <c r="BG959" s="258"/>
      <c r="BH959" s="258"/>
      <c r="BI959" s="258"/>
      <c r="BJ959" s="258"/>
      <c r="BK959" s="258"/>
      <c r="BL959" s="258"/>
      <c r="BM959" s="258"/>
      <c r="BN959" s="258"/>
      <c r="BO959" s="258"/>
      <c r="BP959" s="258"/>
      <c r="BQ959" s="258"/>
      <c r="BR959" s="258"/>
      <c r="BS959" s="258"/>
      <c r="BT959" s="258"/>
      <c r="BU959" s="258"/>
      <c r="BV959" s="258"/>
      <c r="BW959" s="258"/>
      <c r="BX959" s="258"/>
      <c r="BY959" s="258"/>
      <c r="BZ959" s="258"/>
      <c r="CA959" s="258"/>
      <c r="CB959" s="258"/>
      <c r="CC959" s="258"/>
      <c r="CD959" s="258"/>
      <c r="CE959" s="258"/>
      <c r="CF959" s="258"/>
      <c r="CG959" s="258"/>
      <c r="CH959" s="258"/>
      <c r="CI959" s="258"/>
      <c r="CJ959" s="258"/>
      <c r="CK959" s="258"/>
      <c r="CL959" s="258"/>
      <c r="CM959" s="258"/>
      <c r="CN959" s="258"/>
      <c r="CO959" s="258"/>
      <c r="CP959" s="258"/>
      <c r="CQ959" s="258"/>
      <c r="CR959" s="258"/>
      <c r="CS959" s="258"/>
      <c r="CT959" s="258"/>
      <c r="CU959" s="258"/>
      <c r="CV959" s="258"/>
      <c r="CW959" s="258"/>
      <c r="CX959" s="258"/>
    </row>
    <row r="960" spans="1:102" ht="18">
      <c r="A960" s="13">
        <v>2</v>
      </c>
      <c r="B960" s="5" t="s">
        <v>760</v>
      </c>
      <c r="C960" s="8">
        <v>71.13</v>
      </c>
      <c r="D960" s="8"/>
      <c r="E960" s="9">
        <f t="shared" ref="E960:E968" si="468">SUM(C960:D960)</f>
        <v>71.13</v>
      </c>
      <c r="F960" s="2">
        <v>66.36</v>
      </c>
      <c r="G960" s="2">
        <v>0</v>
      </c>
      <c r="H960" s="3">
        <f t="shared" ref="H960:H967" si="469">SUM(F960:G960)</f>
        <v>66.36</v>
      </c>
      <c r="I960" s="10">
        <v>139.75</v>
      </c>
      <c r="J960" s="10"/>
      <c r="K960" s="213">
        <f t="shared" si="463"/>
        <v>139.75</v>
      </c>
      <c r="L960" s="10">
        <v>240.35</v>
      </c>
      <c r="M960" s="10"/>
      <c r="N960" s="18">
        <f t="shared" si="464"/>
        <v>240.35</v>
      </c>
      <c r="O960" s="10">
        <v>248.88</v>
      </c>
      <c r="P960" s="10"/>
      <c r="Q960" s="18">
        <f t="shared" si="465"/>
        <v>248.88</v>
      </c>
      <c r="R960" s="10">
        <v>248.88</v>
      </c>
      <c r="S960" s="105"/>
      <c r="T960" s="107">
        <f t="shared" si="466"/>
        <v>248.88</v>
      </c>
      <c r="U960" s="105">
        <v>284.19</v>
      </c>
      <c r="V960" s="105"/>
      <c r="W960" s="107">
        <f t="shared" si="467"/>
        <v>284.19</v>
      </c>
    </row>
    <row r="961" spans="1:102" ht="18">
      <c r="A961" s="13">
        <v>3</v>
      </c>
      <c r="B961" s="5" t="s">
        <v>761</v>
      </c>
      <c r="C961" s="8">
        <v>182.09</v>
      </c>
      <c r="D961" s="8"/>
      <c r="E961" s="9">
        <f t="shared" si="468"/>
        <v>182.09</v>
      </c>
      <c r="F961" s="2">
        <v>196.25</v>
      </c>
      <c r="G961" s="2">
        <v>0</v>
      </c>
      <c r="H961" s="3">
        <f t="shared" si="469"/>
        <v>196.25</v>
      </c>
      <c r="I961" s="10">
        <v>451.26</v>
      </c>
      <c r="J961" s="10"/>
      <c r="K961" s="213">
        <f t="shared" si="463"/>
        <v>451.26</v>
      </c>
      <c r="L961" s="10">
        <v>321.2</v>
      </c>
      <c r="M961" s="10"/>
      <c r="N961" s="18">
        <f t="shared" si="464"/>
        <v>321.2</v>
      </c>
      <c r="O961" s="10">
        <v>458.55</v>
      </c>
      <c r="P961" s="10"/>
      <c r="Q961" s="18">
        <f t="shared" si="465"/>
        <v>458.55</v>
      </c>
      <c r="R961" s="10">
        <v>458.55</v>
      </c>
      <c r="S961" s="105"/>
      <c r="T961" s="107">
        <f t="shared" si="466"/>
        <v>458.55</v>
      </c>
      <c r="U961" s="105">
        <v>305.63</v>
      </c>
      <c r="V961" s="105"/>
      <c r="W961" s="107">
        <f t="shared" si="467"/>
        <v>305.63</v>
      </c>
    </row>
    <row r="962" spans="1:102" ht="18">
      <c r="A962" s="13">
        <v>4</v>
      </c>
      <c r="B962" s="5" t="s">
        <v>762</v>
      </c>
      <c r="C962" s="8">
        <v>1</v>
      </c>
      <c r="D962" s="8"/>
      <c r="E962" s="9">
        <f t="shared" si="468"/>
        <v>1</v>
      </c>
      <c r="F962" s="2">
        <v>1</v>
      </c>
      <c r="G962" s="2">
        <v>0</v>
      </c>
      <c r="H962" s="3">
        <f t="shared" si="469"/>
        <v>1</v>
      </c>
      <c r="I962" s="10">
        <v>1</v>
      </c>
      <c r="J962" s="10"/>
      <c r="K962" s="213">
        <f t="shared" si="463"/>
        <v>1</v>
      </c>
      <c r="L962" s="10">
        <v>3.5</v>
      </c>
      <c r="M962" s="10"/>
      <c r="N962" s="18">
        <f t="shared" si="464"/>
        <v>3.5</v>
      </c>
      <c r="O962" s="10">
        <v>3</v>
      </c>
      <c r="P962" s="10"/>
      <c r="Q962" s="18">
        <f t="shared" si="465"/>
        <v>3</v>
      </c>
      <c r="R962" s="10">
        <v>3</v>
      </c>
      <c r="S962" s="105"/>
      <c r="T962" s="107">
        <f t="shared" si="466"/>
        <v>3</v>
      </c>
      <c r="U962" s="105">
        <v>3</v>
      </c>
      <c r="V962" s="105"/>
      <c r="W962" s="107">
        <f t="shared" si="467"/>
        <v>3</v>
      </c>
    </row>
    <row r="963" spans="1:102" s="24" customFormat="1" ht="18">
      <c r="A963" s="13">
        <v>5</v>
      </c>
      <c r="B963" s="5" t="s">
        <v>763</v>
      </c>
      <c r="C963" s="8">
        <v>180</v>
      </c>
      <c r="D963" s="8"/>
      <c r="E963" s="9">
        <f t="shared" si="468"/>
        <v>180</v>
      </c>
      <c r="F963" s="2">
        <v>153</v>
      </c>
      <c r="G963" s="2">
        <v>0</v>
      </c>
      <c r="H963" s="3">
        <f t="shared" si="469"/>
        <v>153</v>
      </c>
      <c r="I963" s="10">
        <v>153</v>
      </c>
      <c r="J963" s="18"/>
      <c r="K963" s="213">
        <f t="shared" si="463"/>
        <v>153</v>
      </c>
      <c r="L963" s="10">
        <v>303</v>
      </c>
      <c r="M963" s="10"/>
      <c r="N963" s="18">
        <f t="shared" si="464"/>
        <v>303</v>
      </c>
      <c r="O963" s="10">
        <v>303</v>
      </c>
      <c r="P963" s="10"/>
      <c r="Q963" s="18">
        <f t="shared" si="465"/>
        <v>303</v>
      </c>
      <c r="R963" s="10">
        <v>303</v>
      </c>
      <c r="S963" s="105"/>
      <c r="T963" s="107">
        <f t="shared" si="466"/>
        <v>303</v>
      </c>
      <c r="U963" s="105">
        <v>210</v>
      </c>
      <c r="V963" s="105"/>
      <c r="W963" s="107">
        <f t="shared" si="467"/>
        <v>210</v>
      </c>
      <c r="X963" s="258"/>
      <c r="Y963" s="258"/>
      <c r="Z963" s="258"/>
      <c r="AA963" s="258"/>
      <c r="AB963" s="258"/>
      <c r="AC963" s="258"/>
      <c r="AD963" s="258"/>
      <c r="AE963" s="258"/>
      <c r="AF963" s="258"/>
      <c r="AG963" s="258"/>
      <c r="AH963" s="258"/>
      <c r="AI963" s="258"/>
      <c r="AJ963" s="258"/>
      <c r="AK963" s="258"/>
      <c r="AL963" s="258"/>
      <c r="AM963" s="258"/>
      <c r="AN963" s="258"/>
      <c r="AO963" s="258"/>
      <c r="AP963" s="258"/>
      <c r="AQ963" s="258"/>
      <c r="AR963" s="258"/>
      <c r="AS963" s="258"/>
      <c r="AT963" s="258"/>
      <c r="AU963" s="258"/>
      <c r="AV963" s="258"/>
      <c r="AW963" s="258"/>
      <c r="AX963" s="258"/>
      <c r="AY963" s="258"/>
      <c r="AZ963" s="258"/>
      <c r="BA963" s="258"/>
      <c r="BB963" s="258"/>
      <c r="BC963" s="258"/>
      <c r="BD963" s="258"/>
      <c r="BE963" s="258"/>
      <c r="BF963" s="258"/>
      <c r="BG963" s="258"/>
      <c r="BH963" s="258"/>
      <c r="BI963" s="258"/>
      <c r="BJ963" s="258"/>
      <c r="BK963" s="258"/>
      <c r="BL963" s="258"/>
      <c r="BM963" s="258"/>
      <c r="BN963" s="258"/>
      <c r="BO963" s="258"/>
      <c r="BP963" s="258"/>
      <c r="BQ963" s="258"/>
      <c r="BR963" s="258"/>
      <c r="BS963" s="258"/>
      <c r="BT963" s="258"/>
      <c r="BU963" s="258"/>
      <c r="BV963" s="258"/>
      <c r="BW963" s="258"/>
      <c r="BX963" s="258"/>
      <c r="BY963" s="258"/>
      <c r="BZ963" s="258"/>
      <c r="CA963" s="258"/>
      <c r="CB963" s="258"/>
      <c r="CC963" s="258"/>
      <c r="CD963" s="258"/>
      <c r="CE963" s="258"/>
      <c r="CF963" s="258"/>
      <c r="CG963" s="258"/>
      <c r="CH963" s="258"/>
      <c r="CI963" s="258"/>
      <c r="CJ963" s="258"/>
      <c r="CK963" s="258"/>
      <c r="CL963" s="258"/>
      <c r="CM963" s="258"/>
      <c r="CN963" s="258"/>
      <c r="CO963" s="258"/>
      <c r="CP963" s="258"/>
      <c r="CQ963" s="258"/>
      <c r="CR963" s="258"/>
      <c r="CS963" s="258"/>
      <c r="CT963" s="258"/>
      <c r="CU963" s="258"/>
      <c r="CV963" s="258"/>
      <c r="CW963" s="258"/>
      <c r="CX963" s="258"/>
    </row>
    <row r="964" spans="1:102" ht="18">
      <c r="A964" s="13">
        <v>6</v>
      </c>
      <c r="B964" s="5" t="s">
        <v>764</v>
      </c>
      <c r="C964" s="8">
        <v>102.09</v>
      </c>
      <c r="D964" s="8"/>
      <c r="E964" s="9">
        <f t="shared" si="468"/>
        <v>102.09</v>
      </c>
      <c r="F964" s="2">
        <v>129.22999999999999</v>
      </c>
      <c r="G964" s="2">
        <v>0</v>
      </c>
      <c r="H964" s="3">
        <f t="shared" si="469"/>
        <v>129.22999999999999</v>
      </c>
      <c r="I964" s="10">
        <v>260.24</v>
      </c>
      <c r="J964" s="10"/>
      <c r="K964" s="213">
        <f t="shared" si="463"/>
        <v>260.24</v>
      </c>
      <c r="L964" s="10">
        <v>284.22000000000003</v>
      </c>
      <c r="M964" s="10"/>
      <c r="N964" s="18">
        <f t="shared" si="464"/>
        <v>284.22000000000003</v>
      </c>
      <c r="O964" s="10">
        <v>464.89</v>
      </c>
      <c r="P964" s="10"/>
      <c r="Q964" s="18">
        <f t="shared" si="465"/>
        <v>464.89</v>
      </c>
      <c r="R964" s="10">
        <v>464.89</v>
      </c>
      <c r="S964" s="105"/>
      <c r="T964" s="107">
        <f t="shared" si="466"/>
        <v>464.89</v>
      </c>
      <c r="U964" s="105">
        <v>460.25</v>
      </c>
      <c r="V964" s="105"/>
      <c r="W964" s="107">
        <f t="shared" si="467"/>
        <v>460.25</v>
      </c>
    </row>
    <row r="965" spans="1:102" ht="18">
      <c r="A965" s="13">
        <v>7</v>
      </c>
      <c r="B965" s="5" t="s">
        <v>765</v>
      </c>
      <c r="C965" s="8">
        <v>515.91</v>
      </c>
      <c r="D965" s="8"/>
      <c r="E965" s="9">
        <f t="shared" si="468"/>
        <v>515.91</v>
      </c>
      <c r="F965" s="2">
        <v>400.01</v>
      </c>
      <c r="G965" s="2">
        <v>0</v>
      </c>
      <c r="H965" s="3">
        <f t="shared" si="469"/>
        <v>400.01</v>
      </c>
      <c r="I965" s="10">
        <v>800.35</v>
      </c>
      <c r="J965" s="10"/>
      <c r="K965" s="213">
        <f t="shared" si="463"/>
        <v>800.35</v>
      </c>
      <c r="L965" s="10">
        <v>202.47</v>
      </c>
      <c r="M965" s="10"/>
      <c r="N965" s="18">
        <f t="shared" si="464"/>
        <v>202.47</v>
      </c>
      <c r="O965" s="10">
        <v>110.01</v>
      </c>
      <c r="P965" s="10"/>
      <c r="Q965" s="18">
        <f t="shared" si="465"/>
        <v>110.01</v>
      </c>
      <c r="R965" s="10">
        <v>110.01</v>
      </c>
      <c r="S965" s="105"/>
      <c r="T965" s="107">
        <f t="shared" si="466"/>
        <v>110.01</v>
      </c>
      <c r="U965" s="105">
        <v>4125.01</v>
      </c>
      <c r="V965" s="105"/>
      <c r="W965" s="107">
        <f t="shared" si="467"/>
        <v>4125.01</v>
      </c>
    </row>
    <row r="966" spans="1:102" s="24" customFormat="1" ht="18">
      <c r="A966" s="13">
        <v>8</v>
      </c>
      <c r="B966" s="5" t="s">
        <v>766</v>
      </c>
      <c r="C966" s="8">
        <v>0.5</v>
      </c>
      <c r="D966" s="8"/>
      <c r="E966" s="9">
        <f t="shared" si="468"/>
        <v>0.5</v>
      </c>
      <c r="F966" s="2">
        <v>0.5</v>
      </c>
      <c r="G966" s="2">
        <v>0</v>
      </c>
      <c r="H966" s="3">
        <f t="shared" si="469"/>
        <v>0.5</v>
      </c>
      <c r="I966" s="10">
        <v>0.5</v>
      </c>
      <c r="J966" s="18"/>
      <c r="K966" s="213">
        <f t="shared" si="463"/>
        <v>0.5</v>
      </c>
      <c r="L966" s="10">
        <v>0.5</v>
      </c>
      <c r="M966" s="10"/>
      <c r="N966" s="18">
        <f t="shared" si="464"/>
        <v>0.5</v>
      </c>
      <c r="O966" s="10">
        <v>0.5</v>
      </c>
      <c r="P966" s="10"/>
      <c r="Q966" s="18">
        <f t="shared" si="465"/>
        <v>0.5</v>
      </c>
      <c r="R966" s="10">
        <v>0.5</v>
      </c>
      <c r="S966" s="105"/>
      <c r="T966" s="107">
        <f t="shared" si="466"/>
        <v>0.5</v>
      </c>
      <c r="U966" s="105">
        <v>0.5</v>
      </c>
      <c r="V966" s="105"/>
      <c r="W966" s="107">
        <f t="shared" si="467"/>
        <v>0.5</v>
      </c>
      <c r="X966" s="258"/>
      <c r="Y966" s="258"/>
      <c r="Z966" s="258"/>
      <c r="AA966" s="258"/>
      <c r="AB966" s="258"/>
      <c r="AC966" s="258"/>
      <c r="AD966" s="258"/>
      <c r="AE966" s="258"/>
      <c r="AF966" s="258"/>
      <c r="AG966" s="258"/>
      <c r="AH966" s="258"/>
      <c r="AI966" s="258"/>
      <c r="AJ966" s="258"/>
      <c r="AK966" s="258"/>
      <c r="AL966" s="258"/>
      <c r="AM966" s="258"/>
      <c r="AN966" s="258"/>
      <c r="AO966" s="258"/>
      <c r="AP966" s="258"/>
      <c r="AQ966" s="258"/>
      <c r="AR966" s="258"/>
      <c r="AS966" s="258"/>
      <c r="AT966" s="258"/>
      <c r="AU966" s="258"/>
      <c r="AV966" s="258"/>
      <c r="AW966" s="258"/>
      <c r="AX966" s="258"/>
      <c r="AY966" s="258"/>
      <c r="AZ966" s="258"/>
      <c r="BA966" s="258"/>
      <c r="BB966" s="258"/>
      <c r="BC966" s="258"/>
      <c r="BD966" s="258"/>
      <c r="BE966" s="258"/>
      <c r="BF966" s="258"/>
      <c r="BG966" s="258"/>
      <c r="BH966" s="258"/>
      <c r="BI966" s="258"/>
      <c r="BJ966" s="258"/>
      <c r="BK966" s="258"/>
      <c r="BL966" s="258"/>
      <c r="BM966" s="258"/>
      <c r="BN966" s="258"/>
      <c r="BO966" s="258"/>
      <c r="BP966" s="258"/>
      <c r="BQ966" s="258"/>
      <c r="BR966" s="258"/>
      <c r="BS966" s="258"/>
      <c r="BT966" s="258"/>
      <c r="BU966" s="258"/>
      <c r="BV966" s="258"/>
      <c r="BW966" s="258"/>
      <c r="BX966" s="258"/>
      <c r="BY966" s="258"/>
      <c r="BZ966" s="258"/>
      <c r="CA966" s="258"/>
      <c r="CB966" s="258"/>
      <c r="CC966" s="258"/>
      <c r="CD966" s="258"/>
      <c r="CE966" s="258"/>
      <c r="CF966" s="258"/>
      <c r="CG966" s="258"/>
      <c r="CH966" s="258"/>
      <c r="CI966" s="258"/>
      <c r="CJ966" s="258"/>
      <c r="CK966" s="258"/>
      <c r="CL966" s="258"/>
      <c r="CM966" s="258"/>
      <c r="CN966" s="258"/>
      <c r="CO966" s="258"/>
      <c r="CP966" s="258"/>
      <c r="CQ966" s="258"/>
      <c r="CR966" s="258"/>
      <c r="CS966" s="258"/>
      <c r="CT966" s="258"/>
      <c r="CU966" s="258"/>
      <c r="CV966" s="258"/>
      <c r="CW966" s="258"/>
      <c r="CX966" s="258"/>
    </row>
    <row r="967" spans="1:102" ht="18">
      <c r="A967" s="13">
        <v>9</v>
      </c>
      <c r="B967" s="5" t="s">
        <v>767</v>
      </c>
      <c r="C967" s="8">
        <v>9575.5499999999993</v>
      </c>
      <c r="D967" s="8"/>
      <c r="E967" s="9">
        <f t="shared" si="468"/>
        <v>9575.5499999999993</v>
      </c>
      <c r="F967" s="2">
        <v>11355.55</v>
      </c>
      <c r="G967" s="2">
        <v>0</v>
      </c>
      <c r="H967" s="3">
        <f t="shared" si="469"/>
        <v>11355.55</v>
      </c>
      <c r="I967" s="10">
        <v>14235.5</v>
      </c>
      <c r="J967" s="10"/>
      <c r="K967" s="213">
        <f t="shared" si="463"/>
        <v>14235.5</v>
      </c>
      <c r="L967" s="10">
        <v>16031.82</v>
      </c>
      <c r="M967" s="10"/>
      <c r="N967" s="18">
        <f t="shared" si="464"/>
        <v>16031.82</v>
      </c>
      <c r="O967" s="10">
        <v>19418.02</v>
      </c>
      <c r="P967" s="10"/>
      <c r="Q967" s="18">
        <f t="shared" si="465"/>
        <v>19418.02</v>
      </c>
      <c r="R967" s="10">
        <v>19418.02</v>
      </c>
      <c r="S967" s="105"/>
      <c r="T967" s="107">
        <f t="shared" si="466"/>
        <v>19418.02</v>
      </c>
      <c r="U967" s="105">
        <v>22615.56</v>
      </c>
      <c r="V967" s="105"/>
      <c r="W967" s="107">
        <f t="shared" si="467"/>
        <v>22615.56</v>
      </c>
    </row>
    <row r="968" spans="1:102" s="191" customFormat="1" ht="18">
      <c r="A968" s="180"/>
      <c r="B968" s="181" t="s">
        <v>56</v>
      </c>
      <c r="C968" s="182">
        <f>SUM(C960:C967)</f>
        <v>10628.269999999999</v>
      </c>
      <c r="D968" s="188"/>
      <c r="E968" s="182">
        <f t="shared" si="468"/>
        <v>10628.269999999999</v>
      </c>
      <c r="F968" s="183">
        <f>SUM(F959:F967)</f>
        <v>12301.91</v>
      </c>
      <c r="G968" s="183">
        <f>SUM(G959:G967)</f>
        <v>0</v>
      </c>
      <c r="H968" s="194">
        <f>SUM(H959:H967)</f>
        <v>12301.91</v>
      </c>
      <c r="I968" s="189">
        <f>SUM(I959:I967)</f>
        <v>16041.61</v>
      </c>
      <c r="J968" s="189"/>
      <c r="K968" s="212">
        <f t="shared" si="463"/>
        <v>16041.61</v>
      </c>
      <c r="L968" s="184">
        <f>SUM(L959:L967)</f>
        <v>17387.07</v>
      </c>
      <c r="M968" s="184">
        <f>SUM(M959:M967)</f>
        <v>0</v>
      </c>
      <c r="N968" s="184">
        <f t="shared" si="464"/>
        <v>17387.07</v>
      </c>
      <c r="O968" s="184">
        <f>SUM(O959:O967)</f>
        <v>21006.86</v>
      </c>
      <c r="P968" s="184"/>
      <c r="Q968" s="184">
        <f t="shared" si="465"/>
        <v>21006.86</v>
      </c>
      <c r="R968" s="184">
        <f>SUM(R959:R967)</f>
        <v>21006.86</v>
      </c>
      <c r="S968" s="184">
        <f t="shared" ref="S968:W968" si="470">SUM(S959:S967)</f>
        <v>0</v>
      </c>
      <c r="T968" s="184">
        <f t="shared" si="470"/>
        <v>21006.86</v>
      </c>
      <c r="U968" s="184">
        <f t="shared" si="470"/>
        <v>28004.15</v>
      </c>
      <c r="V968" s="184">
        <f t="shared" si="470"/>
        <v>0</v>
      </c>
      <c r="W968" s="184">
        <f t="shared" si="470"/>
        <v>28004.15</v>
      </c>
      <c r="X968" s="263"/>
      <c r="Y968" s="263"/>
      <c r="Z968" s="263"/>
      <c r="AA968" s="263"/>
      <c r="AB968" s="263"/>
      <c r="AC968" s="263"/>
      <c r="AD968" s="263"/>
      <c r="AE968" s="263"/>
      <c r="AF968" s="263"/>
      <c r="AG968" s="263"/>
      <c r="AH968" s="263"/>
      <c r="AI968" s="263"/>
      <c r="AJ968" s="263"/>
      <c r="AK968" s="263"/>
      <c r="AL968" s="263"/>
      <c r="AM968" s="263"/>
      <c r="AN968" s="263"/>
      <c r="AO968" s="263"/>
      <c r="AP968" s="263"/>
      <c r="AQ968" s="263"/>
      <c r="AR968" s="263"/>
      <c r="AS968" s="263"/>
      <c r="AT968" s="263"/>
      <c r="AU968" s="263"/>
      <c r="AV968" s="263"/>
      <c r="AW968" s="263"/>
      <c r="AX968" s="263"/>
      <c r="AY968" s="263"/>
      <c r="AZ968" s="263"/>
      <c r="BA968" s="263"/>
      <c r="BB968" s="263"/>
      <c r="BC968" s="263"/>
      <c r="BD968" s="263"/>
      <c r="BE968" s="263"/>
      <c r="BF968" s="263"/>
      <c r="BG968" s="263"/>
      <c r="BH968" s="263"/>
      <c r="BI968" s="263"/>
      <c r="BJ968" s="263"/>
      <c r="BK968" s="263"/>
      <c r="BL968" s="263"/>
      <c r="BM968" s="263"/>
      <c r="BN968" s="263"/>
      <c r="BO968" s="263"/>
      <c r="BP968" s="263"/>
      <c r="BQ968" s="263"/>
      <c r="BR968" s="263"/>
      <c r="BS968" s="263"/>
      <c r="BT968" s="263"/>
      <c r="BU968" s="263"/>
      <c r="BV968" s="263"/>
      <c r="BW968" s="263"/>
      <c r="BX968" s="263"/>
      <c r="BY968" s="263"/>
      <c r="BZ968" s="263"/>
      <c r="CA968" s="263"/>
      <c r="CB968" s="263"/>
      <c r="CC968" s="263"/>
      <c r="CD968" s="263"/>
      <c r="CE968" s="263"/>
      <c r="CF968" s="263"/>
      <c r="CG968" s="263"/>
      <c r="CH968" s="263"/>
      <c r="CI968" s="263"/>
      <c r="CJ968" s="263"/>
      <c r="CK968" s="263"/>
      <c r="CL968" s="263"/>
      <c r="CM968" s="263"/>
      <c r="CN968" s="263"/>
      <c r="CO968" s="263"/>
      <c r="CP968" s="263"/>
      <c r="CQ968" s="263"/>
      <c r="CR968" s="263"/>
      <c r="CS968" s="263"/>
      <c r="CT968" s="263"/>
      <c r="CU968" s="263"/>
      <c r="CV968" s="263"/>
      <c r="CW968" s="263"/>
      <c r="CX968" s="263"/>
    </row>
    <row r="969" spans="1:102" ht="18">
      <c r="A969" s="13"/>
      <c r="B969" s="7" t="s">
        <v>2373</v>
      </c>
      <c r="C969" s="9"/>
      <c r="D969" s="8"/>
      <c r="E969" s="9"/>
      <c r="F969" s="6"/>
      <c r="G969" s="6"/>
      <c r="H969" s="3"/>
      <c r="I969" s="10"/>
      <c r="J969" s="10"/>
      <c r="L969" s="18"/>
      <c r="M969" s="18"/>
      <c r="O969" s="18"/>
      <c r="P969" s="18"/>
      <c r="Q969" s="18"/>
      <c r="R969" s="18"/>
      <c r="S969" s="107"/>
      <c r="T969" s="107"/>
      <c r="U969" s="107"/>
      <c r="V969" s="107"/>
      <c r="W969" s="107"/>
    </row>
    <row r="970" spans="1:102" ht="18">
      <c r="A970" s="13"/>
      <c r="B970" s="5" t="s">
        <v>2374</v>
      </c>
      <c r="C970" s="8"/>
      <c r="D970" s="8"/>
      <c r="F970" s="2"/>
      <c r="G970" s="2"/>
      <c r="H970" s="4"/>
      <c r="I970" s="10"/>
      <c r="J970" s="10"/>
      <c r="K970" s="59"/>
      <c r="L970" s="10"/>
      <c r="M970" s="10"/>
      <c r="N970" s="10"/>
      <c r="O970" s="10"/>
      <c r="P970" s="10"/>
      <c r="Q970" s="18"/>
      <c r="R970" s="10">
        <v>500</v>
      </c>
      <c r="S970" s="105">
        <v>0</v>
      </c>
      <c r="T970" s="107">
        <f>SUM(R970:S970)</f>
        <v>500</v>
      </c>
      <c r="U970" s="105">
        <v>2000</v>
      </c>
      <c r="V970" s="105"/>
      <c r="W970" s="107">
        <f>SUM(U970:V970)</f>
        <v>2000</v>
      </c>
    </row>
    <row r="971" spans="1:102" s="191" customFormat="1" ht="18">
      <c r="A971" s="180"/>
      <c r="B971" s="181" t="s">
        <v>2375</v>
      </c>
      <c r="C971" s="182"/>
      <c r="D971" s="188"/>
      <c r="E971" s="182"/>
      <c r="F971" s="183"/>
      <c r="G971" s="183"/>
      <c r="H971" s="194"/>
      <c r="I971" s="189"/>
      <c r="J971" s="189"/>
      <c r="K971" s="212"/>
      <c r="L971" s="184"/>
      <c r="M971" s="184"/>
      <c r="N971" s="184"/>
      <c r="O971" s="184"/>
      <c r="P971" s="184"/>
      <c r="Q971" s="184"/>
      <c r="R971" s="184">
        <f>R970</f>
        <v>500</v>
      </c>
      <c r="S971" s="184">
        <f t="shared" ref="S971:W971" si="471">S970</f>
        <v>0</v>
      </c>
      <c r="T971" s="184">
        <f t="shared" si="471"/>
        <v>500</v>
      </c>
      <c r="U971" s="184">
        <f t="shared" si="471"/>
        <v>2000</v>
      </c>
      <c r="V971" s="184">
        <f t="shared" si="471"/>
        <v>0</v>
      </c>
      <c r="W971" s="184">
        <f t="shared" si="471"/>
        <v>2000</v>
      </c>
      <c r="X971" s="263"/>
      <c r="Y971" s="263"/>
      <c r="Z971" s="263"/>
      <c r="AA971" s="263"/>
      <c r="AB971" s="263"/>
      <c r="AC971" s="263"/>
      <c r="AD971" s="263"/>
      <c r="AE971" s="263"/>
      <c r="AF971" s="263"/>
      <c r="AG971" s="263"/>
      <c r="AH971" s="263"/>
      <c r="AI971" s="263"/>
      <c r="AJ971" s="263"/>
      <c r="AK971" s="263"/>
      <c r="AL971" s="263"/>
      <c r="AM971" s="263"/>
      <c r="AN971" s="263"/>
      <c r="AO971" s="263"/>
      <c r="AP971" s="263"/>
      <c r="AQ971" s="263"/>
      <c r="AR971" s="263"/>
      <c r="AS971" s="263"/>
      <c r="AT971" s="263"/>
      <c r="AU971" s="263"/>
      <c r="AV971" s="263"/>
      <c r="AW971" s="263"/>
      <c r="AX971" s="263"/>
      <c r="AY971" s="263"/>
      <c r="AZ971" s="263"/>
      <c r="BA971" s="263"/>
      <c r="BB971" s="263"/>
      <c r="BC971" s="263"/>
      <c r="BD971" s="263"/>
      <c r="BE971" s="263"/>
      <c r="BF971" s="263"/>
      <c r="BG971" s="263"/>
      <c r="BH971" s="263"/>
      <c r="BI971" s="263"/>
      <c r="BJ971" s="263"/>
      <c r="BK971" s="263"/>
      <c r="BL971" s="263"/>
      <c r="BM971" s="263"/>
      <c r="BN971" s="263"/>
      <c r="BO971" s="263"/>
      <c r="BP971" s="263"/>
      <c r="BQ971" s="263"/>
      <c r="BR971" s="263"/>
      <c r="BS971" s="263"/>
      <c r="BT971" s="263"/>
      <c r="BU971" s="263"/>
      <c r="BV971" s="263"/>
      <c r="BW971" s="263"/>
      <c r="BX971" s="263"/>
      <c r="BY971" s="263"/>
      <c r="BZ971" s="263"/>
      <c r="CA971" s="263"/>
      <c r="CB971" s="263"/>
      <c r="CC971" s="263"/>
      <c r="CD971" s="263"/>
      <c r="CE971" s="263"/>
      <c r="CF971" s="263"/>
      <c r="CG971" s="263"/>
      <c r="CH971" s="263"/>
      <c r="CI971" s="263"/>
      <c r="CJ971" s="263"/>
      <c r="CK971" s="263"/>
      <c r="CL971" s="263"/>
      <c r="CM971" s="263"/>
      <c r="CN971" s="263"/>
      <c r="CO971" s="263"/>
      <c r="CP971" s="263"/>
      <c r="CQ971" s="263"/>
      <c r="CR971" s="263"/>
      <c r="CS971" s="263"/>
      <c r="CT971" s="263"/>
      <c r="CU971" s="263"/>
      <c r="CV971" s="263"/>
      <c r="CW971" s="263"/>
      <c r="CX971" s="263"/>
    </row>
    <row r="972" spans="1:102" s="24" customFormat="1" ht="18">
      <c r="A972" s="17">
        <v>50</v>
      </c>
      <c r="B972" s="7" t="s">
        <v>768</v>
      </c>
      <c r="C972" s="9"/>
      <c r="D972" s="9"/>
      <c r="E972" s="9"/>
      <c r="F972" s="6"/>
      <c r="G972" s="6"/>
      <c r="H972" s="3"/>
      <c r="I972" s="18"/>
      <c r="J972" s="18"/>
      <c r="K972" s="213"/>
      <c r="L972" s="18"/>
      <c r="M972" s="18"/>
      <c r="N972" s="18"/>
      <c r="O972" s="18"/>
      <c r="P972" s="18"/>
      <c r="Q972" s="18"/>
      <c r="R972" s="18"/>
      <c r="S972" s="107"/>
      <c r="T972" s="107"/>
      <c r="U972" s="107"/>
      <c r="V972" s="107"/>
      <c r="W972" s="107"/>
      <c r="X972" s="258"/>
      <c r="Y972" s="258"/>
      <c r="Z972" s="258"/>
      <c r="AA972" s="258"/>
      <c r="AB972" s="258"/>
      <c r="AC972" s="258"/>
      <c r="AD972" s="258"/>
      <c r="AE972" s="258"/>
      <c r="AF972" s="258"/>
      <c r="AG972" s="258"/>
      <c r="AH972" s="258"/>
      <c r="AI972" s="258"/>
      <c r="AJ972" s="258"/>
      <c r="AK972" s="258"/>
      <c r="AL972" s="258"/>
      <c r="AM972" s="258"/>
      <c r="AN972" s="258"/>
      <c r="AO972" s="258"/>
      <c r="AP972" s="258"/>
      <c r="AQ972" s="258"/>
      <c r="AR972" s="258"/>
      <c r="AS972" s="258"/>
      <c r="AT972" s="258"/>
      <c r="AU972" s="258"/>
      <c r="AV972" s="258"/>
      <c r="AW972" s="258"/>
      <c r="AX972" s="258"/>
      <c r="AY972" s="258"/>
      <c r="AZ972" s="258"/>
      <c r="BA972" s="258"/>
      <c r="BB972" s="258"/>
      <c r="BC972" s="258"/>
      <c r="BD972" s="258"/>
      <c r="BE972" s="258"/>
      <c r="BF972" s="258"/>
      <c r="BG972" s="258"/>
      <c r="BH972" s="258"/>
      <c r="BI972" s="258"/>
      <c r="BJ972" s="258"/>
      <c r="BK972" s="258"/>
      <c r="BL972" s="258"/>
      <c r="BM972" s="258"/>
      <c r="BN972" s="258"/>
      <c r="BO972" s="258"/>
      <c r="BP972" s="258"/>
      <c r="BQ972" s="258"/>
      <c r="BR972" s="258"/>
      <c r="BS972" s="258"/>
      <c r="BT972" s="258"/>
      <c r="BU972" s="258"/>
      <c r="BV972" s="258"/>
      <c r="BW972" s="258"/>
      <c r="BX972" s="258"/>
      <c r="BY972" s="258"/>
      <c r="BZ972" s="258"/>
      <c r="CA972" s="258"/>
      <c r="CB972" s="258"/>
      <c r="CC972" s="258"/>
      <c r="CD972" s="258"/>
      <c r="CE972" s="258"/>
      <c r="CF972" s="258"/>
      <c r="CG972" s="258"/>
      <c r="CH972" s="258"/>
      <c r="CI972" s="258"/>
      <c r="CJ972" s="258"/>
      <c r="CK972" s="258"/>
      <c r="CL972" s="258"/>
      <c r="CM972" s="258"/>
      <c r="CN972" s="258"/>
      <c r="CO972" s="258"/>
      <c r="CP972" s="258"/>
      <c r="CQ972" s="258"/>
      <c r="CR972" s="258"/>
      <c r="CS972" s="258"/>
      <c r="CT972" s="258"/>
      <c r="CU972" s="258"/>
      <c r="CV972" s="258"/>
      <c r="CW972" s="258"/>
      <c r="CX972" s="258"/>
    </row>
    <row r="973" spans="1:102" ht="18">
      <c r="A973" s="13">
        <v>1</v>
      </c>
      <c r="B973" s="5" t="s">
        <v>769</v>
      </c>
      <c r="C973" s="8">
        <v>500.01</v>
      </c>
      <c r="D973" s="8"/>
      <c r="E973" s="9">
        <f>SUM(C973:D973)</f>
        <v>500.01</v>
      </c>
      <c r="F973" s="2">
        <v>760</v>
      </c>
      <c r="G973" s="2">
        <v>0</v>
      </c>
      <c r="H973" s="3">
        <f>SUM(F973:G973)</f>
        <v>760</v>
      </c>
      <c r="I973" s="10">
        <v>977</v>
      </c>
      <c r="J973" s="10"/>
      <c r="K973" s="213">
        <f>SUM(I973:J973)</f>
        <v>977</v>
      </c>
      <c r="L973" s="10">
        <v>918</v>
      </c>
      <c r="M973" s="10"/>
      <c r="N973" s="18">
        <f>SUM(L973:M973)</f>
        <v>918</v>
      </c>
      <c r="O973" s="10">
        <v>720.01</v>
      </c>
      <c r="P973" s="10"/>
      <c r="Q973" s="18">
        <f>SUM(O973:P973)</f>
        <v>720.01</v>
      </c>
      <c r="R973" s="10">
        <v>720.01</v>
      </c>
      <c r="S973" s="105"/>
      <c r="T973" s="107">
        <f>SUM(R973:S973)</f>
        <v>720.01</v>
      </c>
      <c r="U973" s="105">
        <v>710.01</v>
      </c>
      <c r="V973" s="105"/>
      <c r="W973" s="107">
        <f>SUM(U973:V973)</f>
        <v>710.01</v>
      </c>
    </row>
    <row r="974" spans="1:102" s="191" customFormat="1" ht="18">
      <c r="A974" s="180"/>
      <c r="B974" s="181" t="s">
        <v>104</v>
      </c>
      <c r="C974" s="182">
        <f>SUM(C973)</f>
        <v>500.01</v>
      </c>
      <c r="D974" s="188"/>
      <c r="E974" s="182">
        <f>SUM(C974:D974)</f>
        <v>500.01</v>
      </c>
      <c r="F974" s="183">
        <f>SUM(F973)</f>
        <v>760</v>
      </c>
      <c r="G974" s="183">
        <f>SUM(G973)</f>
        <v>0</v>
      </c>
      <c r="H974" s="194">
        <f>SUM(H973)</f>
        <v>760</v>
      </c>
      <c r="I974" s="189">
        <f>SUM(I973)</f>
        <v>977</v>
      </c>
      <c r="J974" s="189"/>
      <c r="K974" s="212">
        <f>SUM(I974:J974)</f>
        <v>977</v>
      </c>
      <c r="L974" s="184">
        <f>SUM(L973)</f>
        <v>918</v>
      </c>
      <c r="M974" s="184">
        <f>SUM(M973)</f>
        <v>0</v>
      </c>
      <c r="N974" s="184">
        <f>SUM(L974:M974)</f>
        <v>918</v>
      </c>
      <c r="O974" s="189">
        <f>SUM(O973)</f>
        <v>720.01</v>
      </c>
      <c r="P974" s="184"/>
      <c r="Q974" s="184">
        <f>SUM(O974:P974)</f>
        <v>720.01</v>
      </c>
      <c r="R974" s="184">
        <f>SUM(R973)</f>
        <v>720.01</v>
      </c>
      <c r="S974" s="184">
        <f t="shared" ref="S974:W974" si="472">SUM(S973)</f>
        <v>0</v>
      </c>
      <c r="T974" s="184">
        <f t="shared" si="472"/>
        <v>720.01</v>
      </c>
      <c r="U974" s="184">
        <f t="shared" si="472"/>
        <v>710.01</v>
      </c>
      <c r="V974" s="184">
        <f t="shared" si="472"/>
        <v>0</v>
      </c>
      <c r="W974" s="184">
        <f t="shared" si="472"/>
        <v>710.01</v>
      </c>
      <c r="X974" s="263"/>
      <c r="Y974" s="263"/>
      <c r="Z974" s="263"/>
      <c r="AA974" s="263"/>
      <c r="AB974" s="263"/>
      <c r="AC974" s="263"/>
      <c r="AD974" s="263"/>
      <c r="AE974" s="263"/>
      <c r="AF974" s="263"/>
      <c r="AG974" s="263"/>
      <c r="AH974" s="263"/>
      <c r="AI974" s="263"/>
      <c r="AJ974" s="263"/>
      <c r="AK974" s="263"/>
      <c r="AL974" s="263"/>
      <c r="AM974" s="263"/>
      <c r="AN974" s="263"/>
      <c r="AO974" s="263"/>
      <c r="AP974" s="263"/>
      <c r="AQ974" s="263"/>
      <c r="AR974" s="263"/>
      <c r="AS974" s="263"/>
      <c r="AT974" s="263"/>
      <c r="AU974" s="263"/>
      <c r="AV974" s="263"/>
      <c r="AW974" s="263"/>
      <c r="AX974" s="263"/>
      <c r="AY974" s="263"/>
      <c r="AZ974" s="263"/>
      <c r="BA974" s="263"/>
      <c r="BB974" s="263"/>
      <c r="BC974" s="263"/>
      <c r="BD974" s="263"/>
      <c r="BE974" s="263"/>
      <c r="BF974" s="263"/>
      <c r="BG974" s="263"/>
      <c r="BH974" s="263"/>
      <c r="BI974" s="263"/>
      <c r="BJ974" s="263"/>
      <c r="BK974" s="263"/>
      <c r="BL974" s="263"/>
      <c r="BM974" s="263"/>
      <c r="BN974" s="263"/>
      <c r="BO974" s="263"/>
      <c r="BP974" s="263"/>
      <c r="BQ974" s="263"/>
      <c r="BR974" s="263"/>
      <c r="BS974" s="263"/>
      <c r="BT974" s="263"/>
      <c r="BU974" s="263"/>
      <c r="BV974" s="263"/>
      <c r="BW974" s="263"/>
      <c r="BX974" s="263"/>
      <c r="BY974" s="263"/>
      <c r="BZ974" s="263"/>
      <c r="CA974" s="263"/>
      <c r="CB974" s="263"/>
      <c r="CC974" s="263"/>
      <c r="CD974" s="263"/>
      <c r="CE974" s="263"/>
      <c r="CF974" s="263"/>
      <c r="CG974" s="263"/>
      <c r="CH974" s="263"/>
      <c r="CI974" s="263"/>
      <c r="CJ974" s="263"/>
      <c r="CK974" s="263"/>
      <c r="CL974" s="263"/>
      <c r="CM974" s="263"/>
      <c r="CN974" s="263"/>
      <c r="CO974" s="263"/>
      <c r="CP974" s="263"/>
      <c r="CQ974" s="263"/>
      <c r="CR974" s="263"/>
      <c r="CS974" s="263"/>
      <c r="CT974" s="263"/>
      <c r="CU974" s="263"/>
      <c r="CV974" s="263"/>
      <c r="CW974" s="263"/>
      <c r="CX974" s="263"/>
    </row>
    <row r="975" spans="1:102" s="24" customFormat="1" ht="18">
      <c r="A975" s="17">
        <v>51</v>
      </c>
      <c r="B975" s="7" t="s">
        <v>770</v>
      </c>
      <c r="C975" s="9"/>
      <c r="D975" s="9"/>
      <c r="E975" s="9"/>
      <c r="F975" s="6"/>
      <c r="G975" s="6"/>
      <c r="H975" s="3"/>
      <c r="I975" s="18"/>
      <c r="J975" s="18"/>
      <c r="K975" s="213"/>
      <c r="L975" s="18"/>
      <c r="M975" s="18"/>
      <c r="N975" s="18"/>
      <c r="O975" s="18"/>
      <c r="P975" s="18"/>
      <c r="Q975" s="18"/>
      <c r="R975" s="18"/>
      <c r="S975" s="107"/>
      <c r="T975" s="107"/>
      <c r="U975" s="107"/>
      <c r="V975" s="107"/>
      <c r="W975" s="107"/>
      <c r="X975" s="258"/>
      <c r="Y975" s="258"/>
      <c r="Z975" s="258"/>
      <c r="AA975" s="258"/>
      <c r="AB975" s="258"/>
      <c r="AC975" s="258"/>
      <c r="AD975" s="258"/>
      <c r="AE975" s="258"/>
      <c r="AF975" s="258"/>
      <c r="AG975" s="258"/>
      <c r="AH975" s="258"/>
      <c r="AI975" s="258"/>
      <c r="AJ975" s="258"/>
      <c r="AK975" s="258"/>
      <c r="AL975" s="258"/>
      <c r="AM975" s="258"/>
      <c r="AN975" s="258"/>
      <c r="AO975" s="258"/>
      <c r="AP975" s="258"/>
      <c r="AQ975" s="258"/>
      <c r="AR975" s="258"/>
      <c r="AS975" s="258"/>
      <c r="AT975" s="258"/>
      <c r="AU975" s="258"/>
      <c r="AV975" s="258"/>
      <c r="AW975" s="258"/>
      <c r="AX975" s="258"/>
      <c r="AY975" s="258"/>
      <c r="AZ975" s="258"/>
      <c r="BA975" s="258"/>
      <c r="BB975" s="258"/>
      <c r="BC975" s="258"/>
      <c r="BD975" s="258"/>
      <c r="BE975" s="258"/>
      <c r="BF975" s="258"/>
      <c r="BG975" s="258"/>
      <c r="BH975" s="258"/>
      <c r="BI975" s="258"/>
      <c r="BJ975" s="258"/>
      <c r="BK975" s="258"/>
      <c r="BL975" s="258"/>
      <c r="BM975" s="258"/>
      <c r="BN975" s="258"/>
      <c r="BO975" s="258"/>
      <c r="BP975" s="258"/>
      <c r="BQ975" s="258"/>
      <c r="BR975" s="258"/>
      <c r="BS975" s="258"/>
      <c r="BT975" s="258"/>
      <c r="BU975" s="258"/>
      <c r="BV975" s="258"/>
      <c r="BW975" s="258"/>
      <c r="BX975" s="258"/>
      <c r="BY975" s="258"/>
      <c r="BZ975" s="258"/>
      <c r="CA975" s="258"/>
      <c r="CB975" s="258"/>
      <c r="CC975" s="258"/>
      <c r="CD975" s="258"/>
      <c r="CE975" s="258"/>
      <c r="CF975" s="258"/>
      <c r="CG975" s="258"/>
      <c r="CH975" s="258"/>
      <c r="CI975" s="258"/>
      <c r="CJ975" s="258"/>
      <c r="CK975" s="258"/>
      <c r="CL975" s="258"/>
      <c r="CM975" s="258"/>
      <c r="CN975" s="258"/>
      <c r="CO975" s="258"/>
      <c r="CP975" s="258"/>
      <c r="CQ975" s="258"/>
      <c r="CR975" s="258"/>
      <c r="CS975" s="258"/>
      <c r="CT975" s="258"/>
      <c r="CU975" s="258"/>
      <c r="CV975" s="258"/>
      <c r="CW975" s="258"/>
      <c r="CX975" s="258"/>
    </row>
    <row r="976" spans="1:102" s="24" customFormat="1" ht="18">
      <c r="A976" s="13">
        <v>1</v>
      </c>
      <c r="B976" s="5" t="s">
        <v>2034</v>
      </c>
      <c r="C976" s="9"/>
      <c r="D976" s="9"/>
      <c r="E976" s="9"/>
      <c r="F976" s="6"/>
      <c r="G976" s="6"/>
      <c r="H976" s="3"/>
      <c r="I976" s="18"/>
      <c r="J976" s="18"/>
      <c r="K976" s="213"/>
      <c r="L976" s="10">
        <v>448.91</v>
      </c>
      <c r="M976" s="10">
        <v>673.38</v>
      </c>
      <c r="N976" s="18">
        <f t="shared" ref="N976:N982" si="473">SUM(L976:M976)</f>
        <v>1122.29</v>
      </c>
      <c r="O976" s="10">
        <v>379.6</v>
      </c>
      <c r="P976" s="10">
        <v>569.4</v>
      </c>
      <c r="Q976" s="18">
        <f t="shared" ref="Q976:Q982" si="474">SUM(O976:P976)</f>
        <v>949</v>
      </c>
      <c r="R976" s="10">
        <v>687.45</v>
      </c>
      <c r="S976" s="105">
        <v>1031.17</v>
      </c>
      <c r="T976" s="107">
        <f t="shared" ref="T976:T981" si="475">SUM(R976:S976)</f>
        <v>1718.6200000000001</v>
      </c>
      <c r="U976" s="105">
        <v>1374.88</v>
      </c>
      <c r="V976" s="105">
        <v>2062.3200000000002</v>
      </c>
      <c r="W976" s="107">
        <f t="shared" ref="W976:W981" si="476">SUM(U976:V976)</f>
        <v>3437.2000000000003</v>
      </c>
      <c r="X976" s="258"/>
      <c r="Y976" s="258"/>
      <c r="Z976" s="258"/>
      <c r="AA976" s="258"/>
      <c r="AB976" s="258"/>
      <c r="AC976" s="258"/>
      <c r="AD976" s="258"/>
      <c r="AE976" s="258"/>
      <c r="AF976" s="258"/>
      <c r="AG976" s="258"/>
      <c r="AH976" s="258"/>
      <c r="AI976" s="258"/>
      <c r="AJ976" s="258"/>
      <c r="AK976" s="258"/>
      <c r="AL976" s="258"/>
      <c r="AM976" s="258"/>
      <c r="AN976" s="258"/>
      <c r="AO976" s="258"/>
      <c r="AP976" s="258"/>
      <c r="AQ976" s="258"/>
      <c r="AR976" s="258"/>
      <c r="AS976" s="258"/>
      <c r="AT976" s="258"/>
      <c r="AU976" s="258"/>
      <c r="AV976" s="258"/>
      <c r="AW976" s="258"/>
      <c r="AX976" s="258"/>
      <c r="AY976" s="258"/>
      <c r="AZ976" s="258"/>
      <c r="BA976" s="258"/>
      <c r="BB976" s="258"/>
      <c r="BC976" s="258"/>
      <c r="BD976" s="258"/>
      <c r="BE976" s="258"/>
      <c r="BF976" s="258"/>
      <c r="BG976" s="258"/>
      <c r="BH976" s="258"/>
      <c r="BI976" s="258"/>
      <c r="BJ976" s="258"/>
      <c r="BK976" s="258"/>
      <c r="BL976" s="258"/>
      <c r="BM976" s="258"/>
      <c r="BN976" s="258"/>
      <c r="BO976" s="258"/>
      <c r="BP976" s="258"/>
      <c r="BQ976" s="258"/>
      <c r="BR976" s="258"/>
      <c r="BS976" s="258"/>
      <c r="BT976" s="258"/>
      <c r="BU976" s="258"/>
      <c r="BV976" s="258"/>
      <c r="BW976" s="258"/>
      <c r="BX976" s="258"/>
      <c r="BY976" s="258"/>
      <c r="BZ976" s="258"/>
      <c r="CA976" s="258"/>
      <c r="CB976" s="258"/>
      <c r="CC976" s="258"/>
      <c r="CD976" s="258"/>
      <c r="CE976" s="258"/>
      <c r="CF976" s="258"/>
      <c r="CG976" s="258"/>
      <c r="CH976" s="258"/>
      <c r="CI976" s="258"/>
      <c r="CJ976" s="258"/>
      <c r="CK976" s="258"/>
      <c r="CL976" s="258"/>
      <c r="CM976" s="258"/>
      <c r="CN976" s="258"/>
      <c r="CO976" s="258"/>
      <c r="CP976" s="258"/>
      <c r="CQ976" s="258"/>
      <c r="CR976" s="258"/>
      <c r="CS976" s="258"/>
      <c r="CT976" s="258"/>
      <c r="CU976" s="258"/>
      <c r="CV976" s="258"/>
      <c r="CW976" s="258"/>
      <c r="CX976" s="258"/>
    </row>
    <row r="977" spans="1:102" ht="18">
      <c r="A977" s="13">
        <v>2</v>
      </c>
      <c r="B977" s="5" t="s">
        <v>771</v>
      </c>
      <c r="C977" s="8">
        <v>0.03</v>
      </c>
      <c r="D977" s="8"/>
      <c r="E977" s="9">
        <f>SUM(C977:D977)</f>
        <v>0.03</v>
      </c>
      <c r="F977" s="2">
        <v>800</v>
      </c>
      <c r="G977" s="2">
        <v>1200</v>
      </c>
      <c r="H977" s="3">
        <f>SUM(F977:G977)</f>
        <v>2000</v>
      </c>
      <c r="I977" s="10">
        <v>0</v>
      </c>
      <c r="J977" s="10">
        <v>0.01</v>
      </c>
      <c r="K977" s="213">
        <f t="shared" ref="K977:K982" si="477">SUM(I977:J977)</f>
        <v>0.01</v>
      </c>
      <c r="L977" s="10">
        <v>0</v>
      </c>
      <c r="M977" s="10">
        <v>0.03</v>
      </c>
      <c r="N977" s="18">
        <f t="shared" si="473"/>
        <v>0.03</v>
      </c>
      <c r="O977" s="10">
        <v>0</v>
      </c>
      <c r="P977" s="10">
        <v>0.03</v>
      </c>
      <c r="Q977" s="18">
        <f t="shared" si="474"/>
        <v>0.03</v>
      </c>
      <c r="R977" s="10">
        <v>0</v>
      </c>
      <c r="S977" s="105">
        <v>0.03</v>
      </c>
      <c r="T977" s="107">
        <f t="shared" si="475"/>
        <v>0.03</v>
      </c>
      <c r="U977" s="105"/>
      <c r="V977" s="105"/>
      <c r="W977" s="107">
        <f t="shared" si="476"/>
        <v>0</v>
      </c>
    </row>
    <row r="978" spans="1:102" ht="18">
      <c r="A978" s="13">
        <v>3</v>
      </c>
      <c r="B978" s="5" t="s">
        <v>772</v>
      </c>
      <c r="C978" s="8">
        <v>33.01</v>
      </c>
      <c r="D978" s="8"/>
      <c r="E978" s="9">
        <f>SUM(C978:D978)</f>
        <v>33.01</v>
      </c>
      <c r="F978" s="2">
        <v>0.03</v>
      </c>
      <c r="G978" s="2">
        <v>0</v>
      </c>
      <c r="H978" s="3">
        <f>SUM(F978:G978)</f>
        <v>0.03</v>
      </c>
      <c r="I978" s="10">
        <v>0.03</v>
      </c>
      <c r="J978" s="10"/>
      <c r="K978" s="213">
        <f t="shared" si="477"/>
        <v>0.03</v>
      </c>
      <c r="L978" s="10">
        <v>898.2</v>
      </c>
      <c r="M978" s="10"/>
      <c r="N978" s="18">
        <f t="shared" si="473"/>
        <v>898.2</v>
      </c>
      <c r="O978" s="10">
        <v>0.03</v>
      </c>
      <c r="P978" s="10"/>
      <c r="Q978" s="18">
        <f t="shared" si="474"/>
        <v>0.03</v>
      </c>
      <c r="R978" s="10">
        <v>0.03</v>
      </c>
      <c r="S978" s="105"/>
      <c r="T978" s="107">
        <f t="shared" si="475"/>
        <v>0.03</v>
      </c>
      <c r="U978" s="105">
        <v>0.03</v>
      </c>
      <c r="V978" s="105"/>
      <c r="W978" s="107">
        <f t="shared" si="476"/>
        <v>0.03</v>
      </c>
    </row>
    <row r="979" spans="1:102" s="24" customFormat="1" ht="18">
      <c r="A979" s="13">
        <v>4</v>
      </c>
      <c r="B979" s="5" t="s">
        <v>773</v>
      </c>
      <c r="C979" s="8">
        <v>201.47</v>
      </c>
      <c r="D979" s="8"/>
      <c r="E979" s="9">
        <f>SUM(C979:D979)</f>
        <v>201.47</v>
      </c>
      <c r="F979" s="2">
        <v>29.03</v>
      </c>
      <c r="G979" s="2">
        <v>0</v>
      </c>
      <c r="H979" s="3">
        <f>SUM(F979:G979)</f>
        <v>29.03</v>
      </c>
      <c r="I979" s="10">
        <v>29.03</v>
      </c>
      <c r="J979" s="18"/>
      <c r="K979" s="213">
        <f t="shared" si="477"/>
        <v>29.03</v>
      </c>
      <c r="L979" s="10">
        <v>62.23</v>
      </c>
      <c r="M979" s="10"/>
      <c r="N979" s="18">
        <f t="shared" si="473"/>
        <v>62.23</v>
      </c>
      <c r="O979" s="10">
        <v>53.04</v>
      </c>
      <c r="P979" s="10"/>
      <c r="Q979" s="18">
        <f t="shared" si="474"/>
        <v>53.04</v>
      </c>
      <c r="R979" s="10">
        <v>53.04</v>
      </c>
      <c r="S979" s="105"/>
      <c r="T979" s="107">
        <f t="shared" si="475"/>
        <v>53.04</v>
      </c>
      <c r="U979" s="105">
        <v>57.54</v>
      </c>
      <c r="V979" s="105"/>
      <c r="W979" s="107">
        <f t="shared" si="476"/>
        <v>57.54</v>
      </c>
      <c r="X979" s="258"/>
      <c r="Y979" s="258"/>
      <c r="Z979" s="258"/>
      <c r="AA979" s="258"/>
      <c r="AB979" s="258"/>
      <c r="AC979" s="258"/>
      <c r="AD979" s="258"/>
      <c r="AE979" s="258"/>
      <c r="AF979" s="258"/>
      <c r="AG979" s="258"/>
      <c r="AH979" s="258"/>
      <c r="AI979" s="258"/>
      <c r="AJ979" s="258"/>
      <c r="AK979" s="258"/>
      <c r="AL979" s="258"/>
      <c r="AM979" s="258"/>
      <c r="AN979" s="258"/>
      <c r="AO979" s="258"/>
      <c r="AP979" s="258"/>
      <c r="AQ979" s="258"/>
      <c r="AR979" s="258"/>
      <c r="AS979" s="258"/>
      <c r="AT979" s="258"/>
      <c r="AU979" s="258"/>
      <c r="AV979" s="258"/>
      <c r="AW979" s="258"/>
      <c r="AX979" s="258"/>
      <c r="AY979" s="258"/>
      <c r="AZ979" s="258"/>
      <c r="BA979" s="258"/>
      <c r="BB979" s="258"/>
      <c r="BC979" s="258"/>
      <c r="BD979" s="258"/>
      <c r="BE979" s="258"/>
      <c r="BF979" s="258"/>
      <c r="BG979" s="258"/>
      <c r="BH979" s="258"/>
      <c r="BI979" s="258"/>
      <c r="BJ979" s="258"/>
      <c r="BK979" s="258"/>
      <c r="BL979" s="258"/>
      <c r="BM979" s="258"/>
      <c r="BN979" s="258"/>
      <c r="BO979" s="258"/>
      <c r="BP979" s="258"/>
      <c r="BQ979" s="258"/>
      <c r="BR979" s="258"/>
      <c r="BS979" s="258"/>
      <c r="BT979" s="258"/>
      <c r="BU979" s="258"/>
      <c r="BV979" s="258"/>
      <c r="BW979" s="258"/>
      <c r="BX979" s="258"/>
      <c r="BY979" s="258"/>
      <c r="BZ979" s="258"/>
      <c r="CA979" s="258"/>
      <c r="CB979" s="258"/>
      <c r="CC979" s="258"/>
      <c r="CD979" s="258"/>
      <c r="CE979" s="258"/>
      <c r="CF979" s="258"/>
      <c r="CG979" s="258"/>
      <c r="CH979" s="258"/>
      <c r="CI979" s="258"/>
      <c r="CJ979" s="258"/>
      <c r="CK979" s="258"/>
      <c r="CL979" s="258"/>
      <c r="CM979" s="258"/>
      <c r="CN979" s="258"/>
      <c r="CO979" s="258"/>
      <c r="CP979" s="258"/>
      <c r="CQ979" s="258"/>
      <c r="CR979" s="258"/>
      <c r="CS979" s="258"/>
      <c r="CT979" s="258"/>
      <c r="CU979" s="258"/>
      <c r="CV979" s="258"/>
      <c r="CW979" s="258"/>
      <c r="CX979" s="258"/>
    </row>
    <row r="980" spans="1:102" ht="18">
      <c r="A980" s="13">
        <v>5</v>
      </c>
      <c r="B980" s="5" t="s">
        <v>774</v>
      </c>
      <c r="C980" s="9"/>
      <c r="D980" s="8"/>
      <c r="E980" s="9"/>
      <c r="F980" s="2">
        <v>294.56</v>
      </c>
      <c r="G980" s="2">
        <v>0</v>
      </c>
      <c r="H980" s="3">
        <f>SUM(F980:G980)</f>
        <v>294.56</v>
      </c>
      <c r="I980" s="10">
        <v>252.53</v>
      </c>
      <c r="J980" s="10"/>
      <c r="K980" s="213">
        <f t="shared" si="477"/>
        <v>252.53</v>
      </c>
      <c r="L980" s="10">
        <v>268.68</v>
      </c>
      <c r="M980" s="10"/>
      <c r="N980" s="18">
        <f t="shared" si="473"/>
        <v>268.68</v>
      </c>
      <c r="O980" s="10">
        <v>262.75</v>
      </c>
      <c r="P980" s="10"/>
      <c r="Q980" s="18">
        <f t="shared" si="474"/>
        <v>262.75</v>
      </c>
      <c r="R980" s="10">
        <v>262.75</v>
      </c>
      <c r="S980" s="105"/>
      <c r="T980" s="107">
        <f t="shared" si="475"/>
        <v>262.75</v>
      </c>
      <c r="U980" s="105">
        <v>253.29</v>
      </c>
      <c r="V980" s="105"/>
      <c r="W980" s="107">
        <f t="shared" si="476"/>
        <v>253.29</v>
      </c>
    </row>
    <row r="981" spans="1:102" ht="18">
      <c r="A981" s="13">
        <v>6</v>
      </c>
      <c r="B981" s="5" t="s">
        <v>775</v>
      </c>
      <c r="C981" s="8"/>
      <c r="D981" s="8"/>
      <c r="F981" s="2">
        <v>0</v>
      </c>
      <c r="G981" s="2">
        <v>0.03</v>
      </c>
      <c r="H981" s="3">
        <f>SUM(F981:G981)</f>
        <v>0.03</v>
      </c>
      <c r="I981" s="10"/>
      <c r="J981" s="10">
        <v>0.03</v>
      </c>
      <c r="K981" s="213">
        <f t="shared" si="477"/>
        <v>0.03</v>
      </c>
      <c r="L981" s="10">
        <v>0.03</v>
      </c>
      <c r="M981" s="10">
        <v>0.03</v>
      </c>
      <c r="N981" s="18">
        <f t="shared" si="473"/>
        <v>0.06</v>
      </c>
      <c r="O981" s="10">
        <v>0.03</v>
      </c>
      <c r="P981" s="10">
        <v>0.03</v>
      </c>
      <c r="Q981" s="18">
        <f t="shared" si="474"/>
        <v>0.06</v>
      </c>
      <c r="R981" s="10">
        <v>0.03</v>
      </c>
      <c r="S981" s="105">
        <v>0.03</v>
      </c>
      <c r="T981" s="107">
        <f t="shared" si="475"/>
        <v>0.06</v>
      </c>
      <c r="U981" s="105">
        <v>0.03</v>
      </c>
      <c r="V981" s="105">
        <v>0.03</v>
      </c>
      <c r="W981" s="107">
        <f t="shared" si="476"/>
        <v>0.06</v>
      </c>
    </row>
    <row r="982" spans="1:102" s="186" customFormat="1" ht="18">
      <c r="A982" s="187"/>
      <c r="B982" s="181" t="s">
        <v>105</v>
      </c>
      <c r="C982" s="182">
        <f t="shared" ref="C982:J982" si="478">SUM(C977:C981)</f>
        <v>234.51</v>
      </c>
      <c r="D982" s="182">
        <f t="shared" si="478"/>
        <v>0</v>
      </c>
      <c r="E982" s="182">
        <f t="shared" si="478"/>
        <v>234.51</v>
      </c>
      <c r="F982" s="183">
        <f t="shared" si="478"/>
        <v>1123.6199999999999</v>
      </c>
      <c r="G982" s="183">
        <f t="shared" si="478"/>
        <v>1200.03</v>
      </c>
      <c r="H982" s="194">
        <f t="shared" si="478"/>
        <v>2323.65</v>
      </c>
      <c r="I982" s="184">
        <f t="shared" si="478"/>
        <v>281.59000000000003</v>
      </c>
      <c r="J982" s="184">
        <f t="shared" si="478"/>
        <v>0.04</v>
      </c>
      <c r="K982" s="212">
        <f t="shared" si="477"/>
        <v>281.63000000000005</v>
      </c>
      <c r="L982" s="184">
        <f>SUM(L976:L981)</f>
        <v>1678.0500000000002</v>
      </c>
      <c r="M982" s="184">
        <f t="shared" ref="M982" si="479">SUM(M976:M981)</f>
        <v>673.43999999999994</v>
      </c>
      <c r="N982" s="184">
        <f t="shared" si="473"/>
        <v>2351.4900000000002</v>
      </c>
      <c r="O982" s="184">
        <f>SUM(O976:O981)</f>
        <v>695.45</v>
      </c>
      <c r="P982" s="184">
        <f>SUM(P976:P981)</f>
        <v>569.45999999999992</v>
      </c>
      <c r="Q982" s="184">
        <f t="shared" si="474"/>
        <v>1264.9099999999999</v>
      </c>
      <c r="R982" s="184">
        <f>SUM(R976:R981)</f>
        <v>1003.3</v>
      </c>
      <c r="S982" s="184">
        <f t="shared" ref="S982:W982" si="480">SUM(S976:S981)</f>
        <v>1031.23</v>
      </c>
      <c r="T982" s="184">
        <f t="shared" si="480"/>
        <v>2034.53</v>
      </c>
      <c r="U982" s="184">
        <f t="shared" si="480"/>
        <v>1685.77</v>
      </c>
      <c r="V982" s="184">
        <f t="shared" si="480"/>
        <v>2062.3500000000004</v>
      </c>
      <c r="W982" s="184">
        <f t="shared" si="480"/>
        <v>3748.1200000000003</v>
      </c>
      <c r="X982" s="264"/>
      <c r="Y982" s="264"/>
      <c r="Z982" s="264"/>
      <c r="AA982" s="264"/>
      <c r="AB982" s="264"/>
      <c r="AC982" s="264"/>
      <c r="AD982" s="264"/>
      <c r="AE982" s="264"/>
      <c r="AF982" s="264"/>
      <c r="AG982" s="264"/>
      <c r="AH982" s="264"/>
      <c r="AI982" s="264"/>
      <c r="AJ982" s="264"/>
      <c r="AK982" s="264"/>
      <c r="AL982" s="264"/>
      <c r="AM982" s="264"/>
      <c r="AN982" s="264"/>
      <c r="AO982" s="264"/>
      <c r="AP982" s="264"/>
      <c r="AQ982" s="264"/>
      <c r="AR982" s="264"/>
      <c r="AS982" s="264"/>
      <c r="AT982" s="264"/>
      <c r="AU982" s="264"/>
      <c r="AV982" s="264"/>
      <c r="AW982" s="264"/>
      <c r="AX982" s="264"/>
      <c r="AY982" s="264"/>
      <c r="AZ982" s="264"/>
      <c r="BA982" s="264"/>
      <c r="BB982" s="264"/>
      <c r="BC982" s="264"/>
      <c r="BD982" s="264"/>
      <c r="BE982" s="264"/>
      <c r="BF982" s="264"/>
      <c r="BG982" s="264"/>
      <c r="BH982" s="264"/>
      <c r="BI982" s="264"/>
      <c r="BJ982" s="264"/>
      <c r="BK982" s="264"/>
      <c r="BL982" s="264"/>
      <c r="BM982" s="264"/>
      <c r="BN982" s="264"/>
      <c r="BO982" s="264"/>
      <c r="BP982" s="264"/>
      <c r="BQ982" s="264"/>
      <c r="BR982" s="264"/>
      <c r="BS982" s="264"/>
      <c r="BT982" s="264"/>
      <c r="BU982" s="264"/>
      <c r="BV982" s="264"/>
      <c r="BW982" s="264"/>
      <c r="BX982" s="264"/>
      <c r="BY982" s="264"/>
      <c r="BZ982" s="264"/>
      <c r="CA982" s="264"/>
      <c r="CB982" s="264"/>
      <c r="CC982" s="264"/>
      <c r="CD982" s="264"/>
      <c r="CE982" s="264"/>
      <c r="CF982" s="264"/>
      <c r="CG982" s="264"/>
      <c r="CH982" s="264"/>
      <c r="CI982" s="264"/>
      <c r="CJ982" s="264"/>
      <c r="CK982" s="264"/>
      <c r="CL982" s="264"/>
      <c r="CM982" s="264"/>
      <c r="CN982" s="264"/>
      <c r="CO982" s="264"/>
      <c r="CP982" s="264"/>
      <c r="CQ982" s="264"/>
      <c r="CR982" s="264"/>
      <c r="CS982" s="264"/>
      <c r="CT982" s="264"/>
      <c r="CU982" s="264"/>
      <c r="CV982" s="264"/>
      <c r="CW982" s="264"/>
      <c r="CX982" s="264"/>
    </row>
    <row r="983" spans="1:102" s="24" customFormat="1" ht="18">
      <c r="A983" s="17">
        <v>52</v>
      </c>
      <c r="B983" s="7" t="s">
        <v>590</v>
      </c>
      <c r="C983" s="9"/>
      <c r="D983" s="9"/>
      <c r="E983" s="9"/>
      <c r="F983" s="6"/>
      <c r="G983" s="6"/>
      <c r="H983" s="3"/>
      <c r="I983" s="18"/>
      <c r="J983" s="18"/>
      <c r="K983" s="213"/>
      <c r="L983" s="18"/>
      <c r="M983" s="18"/>
      <c r="N983" s="18"/>
      <c r="O983" s="18"/>
      <c r="P983" s="18"/>
      <c r="Q983" s="18"/>
      <c r="R983" s="18"/>
      <c r="S983" s="107"/>
      <c r="T983" s="107"/>
      <c r="U983" s="107"/>
      <c r="V983" s="107"/>
      <c r="W983" s="107"/>
      <c r="X983" s="258"/>
      <c r="Y983" s="258"/>
      <c r="Z983" s="258"/>
      <c r="AA983" s="258"/>
      <c r="AB983" s="258"/>
      <c r="AC983" s="258"/>
      <c r="AD983" s="258"/>
      <c r="AE983" s="258"/>
      <c r="AF983" s="258"/>
      <c r="AG983" s="258"/>
      <c r="AH983" s="258"/>
      <c r="AI983" s="258"/>
      <c r="AJ983" s="258"/>
      <c r="AK983" s="258"/>
      <c r="AL983" s="258"/>
      <c r="AM983" s="258"/>
      <c r="AN983" s="258"/>
      <c r="AO983" s="258"/>
      <c r="AP983" s="258"/>
      <c r="AQ983" s="258"/>
      <c r="AR983" s="258"/>
      <c r="AS983" s="258"/>
      <c r="AT983" s="258"/>
      <c r="AU983" s="258"/>
      <c r="AV983" s="258"/>
      <c r="AW983" s="258"/>
      <c r="AX983" s="258"/>
      <c r="AY983" s="258"/>
      <c r="AZ983" s="258"/>
      <c r="BA983" s="258"/>
      <c r="BB983" s="258"/>
      <c r="BC983" s="258"/>
      <c r="BD983" s="258"/>
      <c r="BE983" s="258"/>
      <c r="BF983" s="258"/>
      <c r="BG983" s="258"/>
      <c r="BH983" s="258"/>
      <c r="BI983" s="258"/>
      <c r="BJ983" s="258"/>
      <c r="BK983" s="258"/>
      <c r="BL983" s="258"/>
      <c r="BM983" s="258"/>
      <c r="BN983" s="258"/>
      <c r="BO983" s="258"/>
      <c r="BP983" s="258"/>
      <c r="BQ983" s="258"/>
      <c r="BR983" s="258"/>
      <c r="BS983" s="258"/>
      <c r="BT983" s="258"/>
      <c r="BU983" s="258"/>
      <c r="BV983" s="258"/>
      <c r="BW983" s="258"/>
      <c r="BX983" s="258"/>
      <c r="BY983" s="258"/>
      <c r="BZ983" s="258"/>
      <c r="CA983" s="258"/>
      <c r="CB983" s="258"/>
      <c r="CC983" s="258"/>
      <c r="CD983" s="258"/>
      <c r="CE983" s="258"/>
      <c r="CF983" s="258"/>
      <c r="CG983" s="258"/>
      <c r="CH983" s="258"/>
      <c r="CI983" s="258"/>
      <c r="CJ983" s="258"/>
      <c r="CK983" s="258"/>
      <c r="CL983" s="258"/>
      <c r="CM983" s="258"/>
      <c r="CN983" s="258"/>
      <c r="CO983" s="258"/>
      <c r="CP983" s="258"/>
      <c r="CQ983" s="258"/>
      <c r="CR983" s="258"/>
      <c r="CS983" s="258"/>
      <c r="CT983" s="258"/>
      <c r="CU983" s="258"/>
      <c r="CV983" s="258"/>
      <c r="CW983" s="258"/>
      <c r="CX983" s="258"/>
    </row>
    <row r="984" spans="1:102" ht="18">
      <c r="A984" s="13">
        <v>1</v>
      </c>
      <c r="B984" s="5" t="s">
        <v>776</v>
      </c>
      <c r="C984" s="8">
        <v>110</v>
      </c>
      <c r="D984" s="8"/>
      <c r="E984" s="9">
        <f t="shared" ref="E984:E999" si="481">SUM(C984:D984)</f>
        <v>110</v>
      </c>
      <c r="F984" s="2">
        <v>110</v>
      </c>
      <c r="G984" s="2">
        <v>0</v>
      </c>
      <c r="H984" s="3">
        <f>SUM(F984:G984)</f>
        <v>110</v>
      </c>
      <c r="I984" s="10">
        <v>60</v>
      </c>
      <c r="J984" s="10"/>
      <c r="K984" s="213">
        <f t="shared" ref="K984:K1014" si="482">SUM(I984:J984)</f>
        <v>60</v>
      </c>
      <c r="L984" s="10">
        <v>100</v>
      </c>
      <c r="M984" s="10">
        <v>0</v>
      </c>
      <c r="N984" s="18">
        <f>SUM(L984:M984)</f>
        <v>100</v>
      </c>
      <c r="O984" s="10">
        <v>100</v>
      </c>
      <c r="P984" s="10">
        <v>0</v>
      </c>
      <c r="Q984" s="18">
        <f>SUM(O984:P984)</f>
        <v>100</v>
      </c>
      <c r="R984" s="10">
        <v>100</v>
      </c>
      <c r="S984" s="105">
        <v>0</v>
      </c>
      <c r="T984" s="107">
        <f>SUM(R984:S984)</f>
        <v>100</v>
      </c>
      <c r="U984" s="105">
        <v>100</v>
      </c>
      <c r="V984" s="105"/>
      <c r="W984" s="107">
        <f>SUM(U984:V984)</f>
        <v>100</v>
      </c>
    </row>
    <row r="985" spans="1:102" ht="18">
      <c r="A985" s="13">
        <v>2</v>
      </c>
      <c r="B985" s="5" t="s">
        <v>1459</v>
      </c>
      <c r="C985" s="8"/>
      <c r="D985" s="8"/>
      <c r="E985" s="9"/>
      <c r="F985" s="2"/>
      <c r="G985" s="2"/>
      <c r="H985" s="3"/>
      <c r="I985" s="10">
        <v>0.01</v>
      </c>
      <c r="J985" s="10">
        <v>0.01</v>
      </c>
      <c r="K985" s="213">
        <f t="shared" si="482"/>
        <v>0.02</v>
      </c>
      <c r="L985" s="10">
        <v>0.01</v>
      </c>
      <c r="M985" s="10">
        <v>0.01</v>
      </c>
      <c r="N985" s="18">
        <f t="shared" ref="N985:N1015" si="483">SUM(L985:M985)</f>
        <v>0.02</v>
      </c>
      <c r="O985" s="10">
        <v>4</v>
      </c>
      <c r="P985" s="10"/>
      <c r="Q985" s="18">
        <f t="shared" ref="Q985:Q1015" si="484">SUM(O985:P985)</f>
        <v>4</v>
      </c>
      <c r="R985" s="10">
        <v>4</v>
      </c>
      <c r="S985" s="105"/>
      <c r="T985" s="107">
        <f t="shared" ref="T985:T997" si="485">SUM(R985:S985)</f>
        <v>4</v>
      </c>
      <c r="U985" s="105">
        <v>0.01</v>
      </c>
      <c r="V985" s="105">
        <v>0.01</v>
      </c>
      <c r="W985" s="107">
        <f t="shared" ref="W985:W998" si="486">SUM(U985:V985)</f>
        <v>0.02</v>
      </c>
    </row>
    <row r="986" spans="1:102" ht="18">
      <c r="A986" s="13">
        <v>3</v>
      </c>
      <c r="B986" s="5" t="s">
        <v>777</v>
      </c>
      <c r="C986" s="8">
        <v>8500</v>
      </c>
      <c r="D986" s="8">
        <v>20000</v>
      </c>
      <c r="E986" s="9">
        <f t="shared" si="481"/>
        <v>28500</v>
      </c>
      <c r="F986" s="2">
        <v>8500</v>
      </c>
      <c r="G986" s="2">
        <v>22000</v>
      </c>
      <c r="H986" s="3">
        <f t="shared" ref="H986:H1014" si="487">SUM(F986:G986)</f>
        <v>30500</v>
      </c>
      <c r="I986" s="10">
        <v>7625</v>
      </c>
      <c r="J986" s="10">
        <v>22875</v>
      </c>
      <c r="K986" s="213">
        <f t="shared" si="482"/>
        <v>30500</v>
      </c>
      <c r="L986" s="10">
        <v>7625</v>
      </c>
      <c r="M986" s="10">
        <v>22875</v>
      </c>
      <c r="N986" s="18">
        <f t="shared" si="483"/>
        <v>30500</v>
      </c>
      <c r="O986" s="10">
        <v>7625</v>
      </c>
      <c r="P986" s="10">
        <v>22875</v>
      </c>
      <c r="Q986" s="18">
        <f t="shared" si="484"/>
        <v>30500</v>
      </c>
      <c r="R986" s="10">
        <v>7625</v>
      </c>
      <c r="S986" s="105">
        <v>22875</v>
      </c>
      <c r="T986" s="107">
        <f t="shared" si="485"/>
        <v>30500</v>
      </c>
      <c r="U986" s="105">
        <v>7625</v>
      </c>
      <c r="V986" s="105">
        <v>22875</v>
      </c>
      <c r="W986" s="107">
        <f t="shared" si="486"/>
        <v>30500</v>
      </c>
    </row>
    <row r="987" spans="1:102" ht="18">
      <c r="A987" s="13">
        <v>4</v>
      </c>
      <c r="B987" s="5" t="s">
        <v>1460</v>
      </c>
      <c r="C987" s="8"/>
      <c r="D987" s="8"/>
      <c r="E987" s="9"/>
      <c r="F987" s="2"/>
      <c r="G987" s="2"/>
      <c r="H987" s="3"/>
      <c r="I987" s="10">
        <v>0.01</v>
      </c>
      <c r="J987" s="10">
        <v>0.01</v>
      </c>
      <c r="K987" s="213">
        <f t="shared" si="482"/>
        <v>0.02</v>
      </c>
      <c r="L987" s="10">
        <v>0.01</v>
      </c>
      <c r="M987" s="10">
        <v>0.01</v>
      </c>
      <c r="N987" s="18">
        <f t="shared" si="483"/>
        <v>0.02</v>
      </c>
      <c r="O987" s="10">
        <v>150</v>
      </c>
      <c r="P987" s="10">
        <v>0</v>
      </c>
      <c r="Q987" s="18">
        <f t="shared" si="484"/>
        <v>150</v>
      </c>
      <c r="R987" s="10">
        <v>150</v>
      </c>
      <c r="S987" s="105">
        <v>0</v>
      </c>
      <c r="T987" s="107">
        <f t="shared" si="485"/>
        <v>150</v>
      </c>
      <c r="U987" s="105">
        <v>700</v>
      </c>
      <c r="V987" s="105">
        <v>0.01</v>
      </c>
      <c r="W987" s="107">
        <f t="shared" si="486"/>
        <v>700.01</v>
      </c>
    </row>
    <row r="988" spans="1:102" ht="18">
      <c r="A988" s="13">
        <v>5</v>
      </c>
      <c r="B988" s="5" t="s">
        <v>1461</v>
      </c>
      <c r="C988" s="8"/>
      <c r="D988" s="8"/>
      <c r="E988" s="9"/>
      <c r="F988" s="2"/>
      <c r="G988" s="2"/>
      <c r="H988" s="3"/>
      <c r="I988" s="10">
        <v>0.01</v>
      </c>
      <c r="J988" s="10">
        <v>0.01</v>
      </c>
      <c r="K988" s="213">
        <f t="shared" si="482"/>
        <v>0.02</v>
      </c>
      <c r="L988" s="10">
        <v>0.01</v>
      </c>
      <c r="M988" s="10">
        <v>0.01</v>
      </c>
      <c r="N988" s="18">
        <f t="shared" si="483"/>
        <v>0.02</v>
      </c>
      <c r="O988" s="10">
        <v>0.01</v>
      </c>
      <c r="P988" s="10"/>
      <c r="Q988" s="18">
        <f t="shared" si="484"/>
        <v>0.01</v>
      </c>
      <c r="R988" s="10">
        <v>0.01</v>
      </c>
      <c r="S988" s="105"/>
      <c r="T988" s="107">
        <f t="shared" si="485"/>
        <v>0.01</v>
      </c>
      <c r="U988" s="105">
        <v>700</v>
      </c>
      <c r="V988" s="105">
        <v>0.01</v>
      </c>
      <c r="W988" s="107">
        <f t="shared" si="486"/>
        <v>700.01</v>
      </c>
    </row>
    <row r="989" spans="1:102" ht="18">
      <c r="A989" s="13">
        <v>6</v>
      </c>
      <c r="B989" s="5" t="s">
        <v>778</v>
      </c>
      <c r="C989" s="8">
        <v>71</v>
      </c>
      <c r="D989" s="8"/>
      <c r="E989" s="9">
        <f t="shared" si="481"/>
        <v>71</v>
      </c>
      <c r="F989" s="2">
        <v>71</v>
      </c>
      <c r="G989" s="2">
        <v>0</v>
      </c>
      <c r="H989" s="3">
        <f t="shared" si="487"/>
        <v>71</v>
      </c>
      <c r="I989" s="10">
        <v>78</v>
      </c>
      <c r="J989" s="10"/>
      <c r="K989" s="213">
        <f t="shared" si="482"/>
        <v>78</v>
      </c>
      <c r="L989" s="10">
        <v>62</v>
      </c>
      <c r="M989" s="10">
        <v>0</v>
      </c>
      <c r="N989" s="18">
        <f t="shared" si="483"/>
        <v>62</v>
      </c>
      <c r="O989" s="10">
        <v>82</v>
      </c>
      <c r="P989" s="10"/>
      <c r="Q989" s="18">
        <f t="shared" si="484"/>
        <v>82</v>
      </c>
      <c r="R989" s="10">
        <v>82</v>
      </c>
      <c r="S989" s="105"/>
      <c r="T989" s="107">
        <f t="shared" si="485"/>
        <v>82</v>
      </c>
      <c r="U989" s="105">
        <v>82</v>
      </c>
      <c r="V989" s="105"/>
      <c r="W989" s="107">
        <f t="shared" si="486"/>
        <v>82</v>
      </c>
    </row>
    <row r="990" spans="1:102" ht="18">
      <c r="A990" s="13">
        <v>7</v>
      </c>
      <c r="B990" s="5" t="s">
        <v>1462</v>
      </c>
      <c r="C990" s="8"/>
      <c r="D990" s="8"/>
      <c r="E990" s="9"/>
      <c r="F990" s="2"/>
      <c r="G990" s="2"/>
      <c r="H990" s="3"/>
      <c r="I990" s="10">
        <v>0.01</v>
      </c>
      <c r="J990" s="10">
        <v>0.01</v>
      </c>
      <c r="K990" s="213">
        <f t="shared" si="482"/>
        <v>0.02</v>
      </c>
      <c r="L990" s="10">
        <v>0.01</v>
      </c>
      <c r="M990" s="10">
        <v>0.01</v>
      </c>
      <c r="N990" s="18">
        <f t="shared" si="483"/>
        <v>0.02</v>
      </c>
      <c r="O990" s="10">
        <v>0.01</v>
      </c>
      <c r="P990" s="10"/>
      <c r="Q990" s="18">
        <f t="shared" si="484"/>
        <v>0.01</v>
      </c>
      <c r="R990" s="10">
        <v>0.01</v>
      </c>
      <c r="S990" s="105"/>
      <c r="T990" s="107">
        <f t="shared" si="485"/>
        <v>0.01</v>
      </c>
      <c r="U990" s="105">
        <v>0.01</v>
      </c>
      <c r="V990" s="105">
        <v>0.01</v>
      </c>
      <c r="W990" s="107">
        <f t="shared" si="486"/>
        <v>0.02</v>
      </c>
    </row>
    <row r="991" spans="1:102" ht="18">
      <c r="A991" s="13">
        <v>8</v>
      </c>
      <c r="B991" s="5" t="s">
        <v>779</v>
      </c>
      <c r="C991" s="8">
        <v>24732</v>
      </c>
      <c r="D991" s="8">
        <v>20000</v>
      </c>
      <c r="E991" s="9">
        <f t="shared" si="481"/>
        <v>44732</v>
      </c>
      <c r="F991" s="2">
        <v>24732</v>
      </c>
      <c r="G991" s="2">
        <v>22000</v>
      </c>
      <c r="H991" s="3">
        <f t="shared" si="487"/>
        <v>46732</v>
      </c>
      <c r="I991" s="10">
        <v>20000</v>
      </c>
      <c r="J991" s="10">
        <v>30000</v>
      </c>
      <c r="K991" s="213">
        <f t="shared" si="482"/>
        <v>50000</v>
      </c>
      <c r="L991" s="10">
        <v>20000</v>
      </c>
      <c r="M991" s="10">
        <v>0.02</v>
      </c>
      <c r="N991" s="18">
        <f t="shared" si="483"/>
        <v>20000.02</v>
      </c>
      <c r="O991" s="10">
        <v>20000</v>
      </c>
      <c r="P991" s="10">
        <v>270.01</v>
      </c>
      <c r="Q991" s="18">
        <f t="shared" si="484"/>
        <v>20270.009999999998</v>
      </c>
      <c r="R991" s="10">
        <v>20000</v>
      </c>
      <c r="S991" s="105">
        <v>270.01</v>
      </c>
      <c r="T991" s="107">
        <f t="shared" si="485"/>
        <v>20270.009999999998</v>
      </c>
      <c r="U991" s="105">
        <v>20000</v>
      </c>
      <c r="V991" s="105">
        <v>270.01</v>
      </c>
      <c r="W991" s="107">
        <f t="shared" si="486"/>
        <v>20270.009999999998</v>
      </c>
    </row>
    <row r="992" spans="1:102" ht="18">
      <c r="A992" s="13">
        <v>9</v>
      </c>
      <c r="B992" s="5" t="s">
        <v>1463</v>
      </c>
      <c r="C992" s="8"/>
      <c r="D992" s="8"/>
      <c r="E992" s="9"/>
      <c r="F992" s="2"/>
      <c r="G992" s="2"/>
      <c r="H992" s="3"/>
      <c r="I992" s="10">
        <v>0.03</v>
      </c>
      <c r="J992" s="10">
        <v>0.03</v>
      </c>
      <c r="K992" s="213">
        <f t="shared" si="482"/>
        <v>0.06</v>
      </c>
      <c r="L992" s="10">
        <v>0.03</v>
      </c>
      <c r="M992" s="10">
        <v>0.03</v>
      </c>
      <c r="N992" s="18">
        <f t="shared" si="483"/>
        <v>0.06</v>
      </c>
      <c r="O992" s="10">
        <v>1725</v>
      </c>
      <c r="P992" s="10">
        <v>0.03</v>
      </c>
      <c r="Q992" s="18">
        <f t="shared" si="484"/>
        <v>1725.03</v>
      </c>
      <c r="R992" s="10">
        <v>1725</v>
      </c>
      <c r="S992" s="105">
        <v>0.03</v>
      </c>
      <c r="T992" s="107">
        <f t="shared" si="485"/>
        <v>1725.03</v>
      </c>
      <c r="U992" s="105">
        <v>2000.02</v>
      </c>
      <c r="V992" s="105">
        <v>0.03</v>
      </c>
      <c r="W992" s="107">
        <f t="shared" si="486"/>
        <v>2000.05</v>
      </c>
    </row>
    <row r="993" spans="1:102" ht="18">
      <c r="A993" s="13">
        <v>10</v>
      </c>
      <c r="B993" s="5" t="s">
        <v>1464</v>
      </c>
      <c r="C993" s="8"/>
      <c r="D993" s="8"/>
      <c r="E993" s="9"/>
      <c r="F993" s="2"/>
      <c r="G993" s="2"/>
      <c r="H993" s="3"/>
      <c r="I993" s="10">
        <v>0.01</v>
      </c>
      <c r="J993" s="10">
        <v>0.01</v>
      </c>
      <c r="K993" s="213">
        <f t="shared" si="482"/>
        <v>0.02</v>
      </c>
      <c r="L993" s="10">
        <v>0.01</v>
      </c>
      <c r="M993" s="10">
        <v>0.01</v>
      </c>
      <c r="N993" s="18">
        <f t="shared" si="483"/>
        <v>0.02</v>
      </c>
      <c r="O993" s="10">
        <v>2000</v>
      </c>
      <c r="P993" s="10"/>
      <c r="Q993" s="18">
        <f t="shared" si="484"/>
        <v>2000</v>
      </c>
      <c r="R993" s="10">
        <v>2000</v>
      </c>
      <c r="S993" s="105"/>
      <c r="T993" s="107">
        <f t="shared" si="485"/>
        <v>2000</v>
      </c>
      <c r="U993" s="105">
        <v>2000</v>
      </c>
      <c r="V993" s="105">
        <v>0.01</v>
      </c>
      <c r="W993" s="107">
        <f t="shared" si="486"/>
        <v>2000.01</v>
      </c>
    </row>
    <row r="994" spans="1:102" ht="18">
      <c r="A994" s="13">
        <v>11</v>
      </c>
      <c r="B994" s="5" t="s">
        <v>780</v>
      </c>
      <c r="C994" s="8">
        <v>9605</v>
      </c>
      <c r="D994" s="8"/>
      <c r="E994" s="9">
        <f t="shared" si="481"/>
        <v>9605</v>
      </c>
      <c r="F994" s="2">
        <v>11500</v>
      </c>
      <c r="G994" s="2">
        <v>0</v>
      </c>
      <c r="H994" s="3">
        <f t="shared" si="487"/>
        <v>11500</v>
      </c>
      <c r="I994" s="10">
        <v>14200</v>
      </c>
      <c r="J994" s="10"/>
      <c r="K994" s="213">
        <f t="shared" si="482"/>
        <v>14200</v>
      </c>
      <c r="L994" s="10">
        <v>15600</v>
      </c>
      <c r="M994" s="10">
        <v>0</v>
      </c>
      <c r="N994" s="18">
        <f t="shared" si="483"/>
        <v>15600</v>
      </c>
      <c r="O994" s="10">
        <v>19800</v>
      </c>
      <c r="P994" s="10"/>
      <c r="Q994" s="18">
        <f t="shared" si="484"/>
        <v>19800</v>
      </c>
      <c r="R994" s="10">
        <v>19800</v>
      </c>
      <c r="S994" s="105"/>
      <c r="T994" s="107">
        <f t="shared" si="485"/>
        <v>19800</v>
      </c>
      <c r="U994" s="105">
        <v>24600</v>
      </c>
      <c r="V994" s="105"/>
      <c r="W994" s="107">
        <f t="shared" si="486"/>
        <v>24600</v>
      </c>
    </row>
    <row r="995" spans="1:102" ht="18">
      <c r="A995" s="13">
        <v>12</v>
      </c>
      <c r="B995" s="5" t="s">
        <v>1465</v>
      </c>
      <c r="C995" s="8"/>
      <c r="D995" s="8"/>
      <c r="E995" s="9"/>
      <c r="F995" s="2"/>
      <c r="G995" s="2"/>
      <c r="H995" s="3"/>
      <c r="I995" s="10">
        <v>0.01</v>
      </c>
      <c r="J995" s="10">
        <v>0.01</v>
      </c>
      <c r="K995" s="213">
        <f t="shared" si="482"/>
        <v>0.02</v>
      </c>
      <c r="L995" s="10">
        <v>0.01</v>
      </c>
      <c r="M995" s="10">
        <v>0.01</v>
      </c>
      <c r="N995" s="18">
        <f t="shared" si="483"/>
        <v>0.02</v>
      </c>
      <c r="O995" s="10">
        <v>200</v>
      </c>
      <c r="P995" s="10"/>
      <c r="Q995" s="18">
        <f t="shared" si="484"/>
        <v>200</v>
      </c>
      <c r="R995" s="10">
        <v>200</v>
      </c>
      <c r="S995" s="105"/>
      <c r="T995" s="107">
        <f t="shared" si="485"/>
        <v>200</v>
      </c>
      <c r="U995" s="105">
        <v>400</v>
      </c>
      <c r="V995" s="105">
        <v>0.01</v>
      </c>
      <c r="W995" s="107">
        <f t="shared" si="486"/>
        <v>400.01</v>
      </c>
    </row>
    <row r="996" spans="1:102" ht="18">
      <c r="A996" s="13">
        <v>13</v>
      </c>
      <c r="B996" s="5" t="s">
        <v>1466</v>
      </c>
      <c r="C996" s="8"/>
      <c r="D996" s="8"/>
      <c r="E996" s="9"/>
      <c r="F996" s="2"/>
      <c r="G996" s="2"/>
      <c r="H996" s="3"/>
      <c r="I996" s="10">
        <v>660</v>
      </c>
      <c r="J996" s="10"/>
      <c r="K996" s="213">
        <f t="shared" si="482"/>
        <v>660</v>
      </c>
      <c r="L996" s="10">
        <v>1100</v>
      </c>
      <c r="M996" s="10">
        <v>0</v>
      </c>
      <c r="N996" s="18">
        <f t="shared" si="483"/>
        <v>1100</v>
      </c>
      <c r="O996" s="10">
        <v>550</v>
      </c>
      <c r="P996" s="10"/>
      <c r="Q996" s="18">
        <f t="shared" si="484"/>
        <v>550</v>
      </c>
      <c r="R996" s="10">
        <v>550</v>
      </c>
      <c r="S996" s="105"/>
      <c r="T996" s="107">
        <f t="shared" si="485"/>
        <v>550</v>
      </c>
      <c r="U996" s="105">
        <v>700</v>
      </c>
      <c r="V996" s="105"/>
      <c r="W996" s="107">
        <f t="shared" si="486"/>
        <v>700</v>
      </c>
    </row>
    <row r="997" spans="1:102" ht="18">
      <c r="A997" s="13">
        <v>14</v>
      </c>
      <c r="B997" s="179" t="s">
        <v>2237</v>
      </c>
      <c r="C997" s="8">
        <v>5</v>
      </c>
      <c r="D997" s="8"/>
      <c r="E997" s="9">
        <f t="shared" si="481"/>
        <v>5</v>
      </c>
      <c r="F997" s="2">
        <v>0.01</v>
      </c>
      <c r="G997" s="2">
        <v>0</v>
      </c>
      <c r="H997" s="3">
        <f t="shared" si="487"/>
        <v>0.01</v>
      </c>
      <c r="I997" s="10">
        <v>0.01</v>
      </c>
      <c r="J997" s="10"/>
      <c r="K997" s="213">
        <f t="shared" si="482"/>
        <v>0.01</v>
      </c>
      <c r="L997" s="10">
        <v>0.01</v>
      </c>
      <c r="M997" s="10">
        <v>0</v>
      </c>
      <c r="N997" s="18">
        <f t="shared" si="483"/>
        <v>0.01</v>
      </c>
      <c r="O997" s="10">
        <v>220</v>
      </c>
      <c r="P997" s="10">
        <v>330</v>
      </c>
      <c r="Q997" s="18">
        <f t="shared" si="484"/>
        <v>550</v>
      </c>
      <c r="R997" s="10">
        <v>220</v>
      </c>
      <c r="S997" s="105">
        <v>330</v>
      </c>
      <c r="T997" s="107">
        <f t="shared" si="485"/>
        <v>550</v>
      </c>
      <c r="U997" s="105"/>
      <c r="V997" s="105"/>
      <c r="W997" s="107">
        <f t="shared" si="486"/>
        <v>0</v>
      </c>
    </row>
    <row r="998" spans="1:102" ht="18">
      <c r="A998" s="13">
        <v>15</v>
      </c>
      <c r="B998" s="5" t="s">
        <v>2236</v>
      </c>
      <c r="C998" s="8"/>
      <c r="D998" s="8"/>
      <c r="E998" s="9"/>
      <c r="F998" s="2"/>
      <c r="G998" s="2"/>
      <c r="H998" s="3"/>
      <c r="I998" s="10"/>
      <c r="J998" s="10"/>
      <c r="L998" s="10"/>
      <c r="M998" s="10"/>
      <c r="O998" s="10">
        <v>0.01</v>
      </c>
      <c r="P998" s="10"/>
      <c r="Q998" s="18">
        <v>1E-4</v>
      </c>
      <c r="R998" s="10">
        <v>0.01</v>
      </c>
      <c r="S998" s="105"/>
      <c r="T998" s="107">
        <v>1E-4</v>
      </c>
      <c r="U998" s="105">
        <v>180</v>
      </c>
      <c r="V998" s="105">
        <v>0.01</v>
      </c>
      <c r="W998" s="107">
        <f t="shared" si="486"/>
        <v>180.01</v>
      </c>
    </row>
    <row r="999" spans="1:102" ht="18">
      <c r="A999" s="13">
        <v>16</v>
      </c>
      <c r="B999" s="5" t="s">
        <v>1467</v>
      </c>
      <c r="C999" s="8">
        <v>3203.05</v>
      </c>
      <c r="D999" s="8"/>
      <c r="E999" s="9">
        <f t="shared" si="481"/>
        <v>3203.05</v>
      </c>
      <c r="F999" s="2">
        <v>3506.05</v>
      </c>
      <c r="G999" s="2">
        <v>0</v>
      </c>
      <c r="H999" s="3">
        <f t="shared" si="487"/>
        <v>3506.05</v>
      </c>
      <c r="I999" s="10">
        <v>0.01</v>
      </c>
      <c r="J999" s="10">
        <v>0.01</v>
      </c>
      <c r="K999" s="213">
        <f t="shared" si="482"/>
        <v>0.02</v>
      </c>
      <c r="L999" s="10">
        <v>0.01</v>
      </c>
      <c r="M999" s="10">
        <v>0.01</v>
      </c>
      <c r="N999" s="18">
        <f t="shared" si="483"/>
        <v>0.02</v>
      </c>
      <c r="O999" s="10">
        <v>4739.29</v>
      </c>
      <c r="P999" s="10"/>
      <c r="Q999" s="18">
        <f t="shared" si="484"/>
        <v>4739.29</v>
      </c>
      <c r="R999" s="10">
        <v>4739.29</v>
      </c>
      <c r="S999" s="105"/>
      <c r="T999" s="107">
        <f t="shared" ref="T999:T1014" si="488">SUM(R999:S999)</f>
        <v>4739.29</v>
      </c>
      <c r="U999" s="105">
        <v>5506.08</v>
      </c>
      <c r="V999" s="105"/>
      <c r="W999" s="107">
        <f>SUM(U999:V999)</f>
        <v>5506.08</v>
      </c>
    </row>
    <row r="1000" spans="1:102" ht="18">
      <c r="A1000" s="13">
        <v>17</v>
      </c>
      <c r="B1000" s="5" t="s">
        <v>1468</v>
      </c>
      <c r="C1000" s="8"/>
      <c r="D1000" s="8"/>
      <c r="F1000" s="2">
        <v>0.01</v>
      </c>
      <c r="G1000" s="2">
        <v>0</v>
      </c>
      <c r="H1000" s="3">
        <f t="shared" si="487"/>
        <v>0.01</v>
      </c>
      <c r="I1000" s="10">
        <v>4234.0600000000004</v>
      </c>
      <c r="J1000" s="10"/>
      <c r="K1000" s="213">
        <f t="shared" si="482"/>
        <v>4234.0600000000004</v>
      </c>
      <c r="L1000" s="10">
        <v>4773.28</v>
      </c>
      <c r="M1000" s="10">
        <v>0</v>
      </c>
      <c r="N1000" s="18">
        <f t="shared" si="483"/>
        <v>4773.28</v>
      </c>
      <c r="O1000" s="10">
        <v>0.01</v>
      </c>
      <c r="P1000" s="10"/>
      <c r="Q1000" s="18">
        <f t="shared" si="484"/>
        <v>0.01</v>
      </c>
      <c r="R1000" s="10">
        <v>0.01</v>
      </c>
      <c r="S1000" s="105"/>
      <c r="T1000" s="107">
        <f t="shared" si="488"/>
        <v>0.01</v>
      </c>
      <c r="U1000" s="105">
        <v>0.01</v>
      </c>
      <c r="V1000" s="105"/>
      <c r="W1000" s="107">
        <f t="shared" ref="W1000:W1014" si="489">SUM(U1000:V1000)</f>
        <v>0.01</v>
      </c>
    </row>
    <row r="1001" spans="1:102" ht="18">
      <c r="A1001" s="13">
        <v>18</v>
      </c>
      <c r="B1001" s="5" t="s">
        <v>1469</v>
      </c>
      <c r="C1001" s="8">
        <v>100.01</v>
      </c>
      <c r="D1001" s="8"/>
      <c r="E1001" s="9">
        <f>SUM(C1001:D1001)</f>
        <v>100.01</v>
      </c>
      <c r="F1001" s="2">
        <v>115</v>
      </c>
      <c r="G1001" s="2">
        <v>0</v>
      </c>
      <c r="H1001" s="3">
        <f t="shared" si="487"/>
        <v>115</v>
      </c>
      <c r="I1001" s="10">
        <v>0.01</v>
      </c>
      <c r="J1001" s="10"/>
      <c r="K1001" s="213">
        <f t="shared" si="482"/>
        <v>0.01</v>
      </c>
      <c r="L1001" s="10">
        <v>0.01</v>
      </c>
      <c r="M1001" s="10">
        <v>0</v>
      </c>
      <c r="N1001" s="18">
        <f t="shared" si="483"/>
        <v>0.01</v>
      </c>
      <c r="O1001" s="10">
        <v>274.02</v>
      </c>
      <c r="P1001" s="10"/>
      <c r="Q1001" s="18">
        <f t="shared" si="484"/>
        <v>274.02</v>
      </c>
      <c r="R1001" s="10">
        <v>274.02</v>
      </c>
      <c r="S1001" s="105"/>
      <c r="T1001" s="107">
        <f t="shared" si="488"/>
        <v>274.02</v>
      </c>
      <c r="U1001" s="105">
        <v>274.01</v>
      </c>
      <c r="V1001" s="105"/>
      <c r="W1001" s="107">
        <f t="shared" si="489"/>
        <v>274.01</v>
      </c>
    </row>
    <row r="1002" spans="1:102" s="24" customFormat="1" ht="18">
      <c r="A1002" s="13">
        <v>19</v>
      </c>
      <c r="B1002" s="5" t="s">
        <v>1470</v>
      </c>
      <c r="C1002" s="8">
        <v>10697.02</v>
      </c>
      <c r="D1002" s="8"/>
      <c r="E1002" s="9">
        <f>SUM(C1002:D1002)</f>
        <v>10697.02</v>
      </c>
      <c r="F1002" s="2">
        <v>11872.13</v>
      </c>
      <c r="G1002" s="2">
        <v>0</v>
      </c>
      <c r="H1002" s="3">
        <f t="shared" si="487"/>
        <v>11872.13</v>
      </c>
      <c r="I1002" s="30">
        <v>180</v>
      </c>
      <c r="J1002" s="31"/>
      <c r="K1002" s="31">
        <f t="shared" si="482"/>
        <v>180</v>
      </c>
      <c r="L1002" s="10">
        <v>50</v>
      </c>
      <c r="M1002" s="10">
        <v>0</v>
      </c>
      <c r="N1002" s="18">
        <f t="shared" si="483"/>
        <v>50</v>
      </c>
      <c r="O1002" s="10">
        <v>15688.45</v>
      </c>
      <c r="P1002" s="10"/>
      <c r="Q1002" s="18">
        <f t="shared" si="484"/>
        <v>15688.45</v>
      </c>
      <c r="R1002" s="10">
        <v>15688.45</v>
      </c>
      <c r="S1002" s="105"/>
      <c r="T1002" s="107">
        <f t="shared" si="488"/>
        <v>15688.45</v>
      </c>
      <c r="U1002" s="105">
        <v>15577.95</v>
      </c>
      <c r="V1002" s="105"/>
      <c r="W1002" s="107">
        <f t="shared" si="489"/>
        <v>15577.95</v>
      </c>
      <c r="X1002" s="258"/>
      <c r="Y1002" s="258"/>
      <c r="Z1002" s="258"/>
      <c r="AA1002" s="258"/>
      <c r="AB1002" s="258"/>
      <c r="AC1002" s="258"/>
      <c r="AD1002" s="258"/>
      <c r="AE1002" s="258"/>
      <c r="AF1002" s="258"/>
      <c r="AG1002" s="258"/>
      <c r="AH1002" s="258"/>
      <c r="AI1002" s="258"/>
      <c r="AJ1002" s="258"/>
      <c r="AK1002" s="258"/>
      <c r="AL1002" s="258"/>
      <c r="AM1002" s="258"/>
      <c r="AN1002" s="258"/>
      <c r="AO1002" s="258"/>
      <c r="AP1002" s="258"/>
      <c r="AQ1002" s="258"/>
      <c r="AR1002" s="258"/>
      <c r="AS1002" s="258"/>
      <c r="AT1002" s="258"/>
      <c r="AU1002" s="258"/>
      <c r="AV1002" s="258"/>
      <c r="AW1002" s="258"/>
      <c r="AX1002" s="258"/>
      <c r="AY1002" s="258"/>
      <c r="AZ1002" s="258"/>
      <c r="BA1002" s="258"/>
      <c r="BB1002" s="258"/>
      <c r="BC1002" s="258"/>
      <c r="BD1002" s="258"/>
      <c r="BE1002" s="258"/>
      <c r="BF1002" s="258"/>
      <c r="BG1002" s="258"/>
      <c r="BH1002" s="258"/>
      <c r="BI1002" s="258"/>
      <c r="BJ1002" s="258"/>
      <c r="BK1002" s="258"/>
      <c r="BL1002" s="258"/>
      <c r="BM1002" s="258"/>
      <c r="BN1002" s="258"/>
      <c r="BO1002" s="258"/>
      <c r="BP1002" s="258"/>
      <c r="BQ1002" s="258"/>
      <c r="BR1002" s="258"/>
      <c r="BS1002" s="258"/>
      <c r="BT1002" s="258"/>
      <c r="BU1002" s="258"/>
      <c r="BV1002" s="258"/>
      <c r="BW1002" s="258"/>
      <c r="BX1002" s="258"/>
      <c r="BY1002" s="258"/>
      <c r="BZ1002" s="258"/>
      <c r="CA1002" s="258"/>
      <c r="CB1002" s="258"/>
      <c r="CC1002" s="258"/>
      <c r="CD1002" s="258"/>
      <c r="CE1002" s="258"/>
      <c r="CF1002" s="258"/>
      <c r="CG1002" s="258"/>
      <c r="CH1002" s="258"/>
      <c r="CI1002" s="258"/>
      <c r="CJ1002" s="258"/>
      <c r="CK1002" s="258"/>
      <c r="CL1002" s="258"/>
      <c r="CM1002" s="258"/>
      <c r="CN1002" s="258"/>
      <c r="CO1002" s="258"/>
      <c r="CP1002" s="258"/>
      <c r="CQ1002" s="258"/>
      <c r="CR1002" s="258"/>
      <c r="CS1002" s="258"/>
      <c r="CT1002" s="258"/>
      <c r="CU1002" s="258"/>
      <c r="CV1002" s="258"/>
      <c r="CW1002" s="258"/>
      <c r="CX1002" s="258"/>
    </row>
    <row r="1003" spans="1:102" ht="18">
      <c r="A1003" s="13">
        <v>20</v>
      </c>
      <c r="B1003" s="5" t="s">
        <v>781</v>
      </c>
      <c r="C1003" s="8"/>
      <c r="D1003" s="8"/>
      <c r="F1003" s="2">
        <v>0.01</v>
      </c>
      <c r="G1003" s="2">
        <v>0</v>
      </c>
      <c r="H1003" s="3">
        <f t="shared" si="487"/>
        <v>0.01</v>
      </c>
      <c r="I1003" s="10">
        <v>12505.2</v>
      </c>
      <c r="J1003" s="10"/>
      <c r="K1003" s="213">
        <f t="shared" si="482"/>
        <v>12505.2</v>
      </c>
      <c r="L1003" s="10">
        <v>14418.45</v>
      </c>
      <c r="M1003" s="10">
        <v>0</v>
      </c>
      <c r="N1003" s="18">
        <f t="shared" si="483"/>
        <v>14418.45</v>
      </c>
      <c r="O1003" s="10">
        <v>0.01</v>
      </c>
      <c r="P1003" s="10"/>
      <c r="Q1003" s="18">
        <f t="shared" si="484"/>
        <v>0.01</v>
      </c>
      <c r="R1003" s="10">
        <v>0.01</v>
      </c>
      <c r="S1003" s="105"/>
      <c r="T1003" s="107">
        <f t="shared" si="488"/>
        <v>0.01</v>
      </c>
      <c r="U1003" s="105">
        <v>0.01</v>
      </c>
      <c r="V1003" s="105"/>
      <c r="W1003" s="107">
        <f t="shared" si="489"/>
        <v>0.01</v>
      </c>
    </row>
    <row r="1004" spans="1:102" ht="18">
      <c r="A1004" s="13">
        <v>21</v>
      </c>
      <c r="B1004" s="5" t="s">
        <v>783</v>
      </c>
      <c r="C1004" s="8">
        <v>435.51</v>
      </c>
      <c r="D1004" s="8"/>
      <c r="E1004" s="9">
        <f t="shared" ref="E1004:E1014" si="490">SUM(C1004:D1004)</f>
        <v>435.51</v>
      </c>
      <c r="F1004" s="2">
        <v>582.5</v>
      </c>
      <c r="G1004" s="2">
        <v>0</v>
      </c>
      <c r="H1004" s="3">
        <f t="shared" si="487"/>
        <v>582.5</v>
      </c>
      <c r="I1004" s="10">
        <v>0.01</v>
      </c>
      <c r="J1004" s="10"/>
      <c r="K1004" s="213">
        <f t="shared" si="482"/>
        <v>0.01</v>
      </c>
      <c r="L1004" s="10">
        <v>0.01</v>
      </c>
      <c r="M1004" s="10">
        <v>0</v>
      </c>
      <c r="N1004" s="18">
        <f t="shared" si="483"/>
        <v>0.01</v>
      </c>
      <c r="O1004" s="10">
        <v>1000.11</v>
      </c>
      <c r="P1004" s="10"/>
      <c r="Q1004" s="18">
        <f t="shared" si="484"/>
        <v>1000.11</v>
      </c>
      <c r="R1004" s="10">
        <v>1000.11</v>
      </c>
      <c r="S1004" s="105"/>
      <c r="T1004" s="107">
        <f t="shared" si="488"/>
        <v>1000.11</v>
      </c>
      <c r="U1004" s="105">
        <v>946.91</v>
      </c>
      <c r="V1004" s="105"/>
      <c r="W1004" s="107">
        <f t="shared" si="489"/>
        <v>946.91</v>
      </c>
    </row>
    <row r="1005" spans="1:102" s="24" customFormat="1" ht="18">
      <c r="A1005" s="13">
        <v>22</v>
      </c>
      <c r="B1005" s="5" t="s">
        <v>782</v>
      </c>
      <c r="C1005" s="8">
        <v>6</v>
      </c>
      <c r="D1005" s="8">
        <v>6</v>
      </c>
      <c r="E1005" s="9">
        <f t="shared" si="490"/>
        <v>12</v>
      </c>
      <c r="F1005" s="2">
        <v>6</v>
      </c>
      <c r="G1005" s="2">
        <v>3.1</v>
      </c>
      <c r="H1005" s="3">
        <f t="shared" si="487"/>
        <v>9.1</v>
      </c>
      <c r="I1005" s="10">
        <v>720.61</v>
      </c>
      <c r="J1005" s="18"/>
      <c r="K1005" s="213">
        <f t="shared" si="482"/>
        <v>720.61</v>
      </c>
      <c r="L1005" s="10">
        <v>893.76</v>
      </c>
      <c r="M1005" s="10">
        <v>0</v>
      </c>
      <c r="N1005" s="18">
        <f t="shared" si="483"/>
        <v>893.76</v>
      </c>
      <c r="O1005" s="10">
        <v>6</v>
      </c>
      <c r="P1005" s="10">
        <v>6</v>
      </c>
      <c r="Q1005" s="18">
        <f t="shared" si="484"/>
        <v>12</v>
      </c>
      <c r="R1005" s="10">
        <v>6</v>
      </c>
      <c r="S1005" s="105">
        <v>6</v>
      </c>
      <c r="T1005" s="107">
        <f t="shared" si="488"/>
        <v>12</v>
      </c>
      <c r="U1005" s="105">
        <v>6</v>
      </c>
      <c r="V1005" s="105">
        <v>6</v>
      </c>
      <c r="W1005" s="107">
        <f t="shared" si="489"/>
        <v>12</v>
      </c>
      <c r="X1005" s="258"/>
      <c r="Y1005" s="258"/>
      <c r="Z1005" s="258"/>
      <c r="AA1005" s="258"/>
      <c r="AB1005" s="258"/>
      <c r="AC1005" s="258"/>
      <c r="AD1005" s="258"/>
      <c r="AE1005" s="258"/>
      <c r="AF1005" s="258"/>
      <c r="AG1005" s="258"/>
      <c r="AH1005" s="258"/>
      <c r="AI1005" s="258"/>
      <c r="AJ1005" s="258"/>
      <c r="AK1005" s="258"/>
      <c r="AL1005" s="258"/>
      <c r="AM1005" s="258"/>
      <c r="AN1005" s="258"/>
      <c r="AO1005" s="258"/>
      <c r="AP1005" s="258"/>
      <c r="AQ1005" s="258"/>
      <c r="AR1005" s="258"/>
      <c r="AS1005" s="258"/>
      <c r="AT1005" s="258"/>
      <c r="AU1005" s="258"/>
      <c r="AV1005" s="258"/>
      <c r="AW1005" s="258"/>
      <c r="AX1005" s="258"/>
      <c r="AY1005" s="258"/>
      <c r="AZ1005" s="258"/>
      <c r="BA1005" s="258"/>
      <c r="BB1005" s="258"/>
      <c r="BC1005" s="258"/>
      <c r="BD1005" s="258"/>
      <c r="BE1005" s="258"/>
      <c r="BF1005" s="258"/>
      <c r="BG1005" s="258"/>
      <c r="BH1005" s="258"/>
      <c r="BI1005" s="258"/>
      <c r="BJ1005" s="258"/>
      <c r="BK1005" s="258"/>
      <c r="BL1005" s="258"/>
      <c r="BM1005" s="258"/>
      <c r="BN1005" s="258"/>
      <c r="BO1005" s="258"/>
      <c r="BP1005" s="258"/>
      <c r="BQ1005" s="258"/>
      <c r="BR1005" s="258"/>
      <c r="BS1005" s="258"/>
      <c r="BT1005" s="258"/>
      <c r="BU1005" s="258"/>
      <c r="BV1005" s="258"/>
      <c r="BW1005" s="258"/>
      <c r="BX1005" s="258"/>
      <c r="BY1005" s="258"/>
      <c r="BZ1005" s="258"/>
      <c r="CA1005" s="258"/>
      <c r="CB1005" s="258"/>
      <c r="CC1005" s="258"/>
      <c r="CD1005" s="258"/>
      <c r="CE1005" s="258"/>
      <c r="CF1005" s="258"/>
      <c r="CG1005" s="258"/>
      <c r="CH1005" s="258"/>
      <c r="CI1005" s="258"/>
      <c r="CJ1005" s="258"/>
      <c r="CK1005" s="258"/>
      <c r="CL1005" s="258"/>
      <c r="CM1005" s="258"/>
      <c r="CN1005" s="258"/>
      <c r="CO1005" s="258"/>
      <c r="CP1005" s="258"/>
      <c r="CQ1005" s="258"/>
      <c r="CR1005" s="258"/>
      <c r="CS1005" s="258"/>
      <c r="CT1005" s="258"/>
      <c r="CU1005" s="258"/>
      <c r="CV1005" s="258"/>
      <c r="CW1005" s="258"/>
      <c r="CX1005" s="258"/>
    </row>
    <row r="1006" spans="1:102" ht="18">
      <c r="A1006" s="13">
        <v>23</v>
      </c>
      <c r="B1006" s="179" t="s">
        <v>784</v>
      </c>
      <c r="C1006" s="8">
        <v>1425</v>
      </c>
      <c r="D1006" s="8">
        <v>50.02</v>
      </c>
      <c r="E1006" s="9">
        <f t="shared" si="490"/>
        <v>1475.02</v>
      </c>
      <c r="F1006" s="2">
        <v>902.58</v>
      </c>
      <c r="G1006" s="2">
        <v>2.52</v>
      </c>
      <c r="H1006" s="3">
        <f t="shared" si="487"/>
        <v>905.1</v>
      </c>
      <c r="I1006" s="10">
        <v>6</v>
      </c>
      <c r="J1006" s="10">
        <v>6</v>
      </c>
      <c r="K1006" s="213">
        <f t="shared" si="482"/>
        <v>12</v>
      </c>
      <c r="L1006" s="10">
        <v>6</v>
      </c>
      <c r="M1006" s="10">
        <v>3.01</v>
      </c>
      <c r="N1006" s="18">
        <f t="shared" si="483"/>
        <v>9.01</v>
      </c>
      <c r="O1006" s="10">
        <v>0.05</v>
      </c>
      <c r="P1006" s="10"/>
      <c r="Q1006" s="18">
        <f t="shared" si="484"/>
        <v>0.05</v>
      </c>
      <c r="R1006" s="10">
        <v>0.05</v>
      </c>
      <c r="S1006" s="105"/>
      <c r="T1006" s="107">
        <f t="shared" si="488"/>
        <v>0.05</v>
      </c>
      <c r="U1006" s="105"/>
      <c r="V1006" s="105"/>
      <c r="W1006" s="107">
        <f t="shared" si="489"/>
        <v>0</v>
      </c>
    </row>
    <row r="1007" spans="1:102" ht="18">
      <c r="A1007" s="13">
        <v>24</v>
      </c>
      <c r="B1007" s="179" t="s">
        <v>785</v>
      </c>
      <c r="C1007" s="8">
        <v>300.01</v>
      </c>
      <c r="D1007" s="8">
        <v>0.02</v>
      </c>
      <c r="E1007" s="9">
        <f t="shared" si="490"/>
        <v>300.02999999999997</v>
      </c>
      <c r="F1007" s="2">
        <v>138.46</v>
      </c>
      <c r="G1007" s="2">
        <v>0.02</v>
      </c>
      <c r="H1007" s="3">
        <f t="shared" si="487"/>
        <v>138.48000000000002</v>
      </c>
      <c r="I1007" s="10">
        <v>480.01</v>
      </c>
      <c r="J1007" s="10">
        <v>0.03</v>
      </c>
      <c r="K1007" s="213">
        <f t="shared" si="482"/>
        <v>480.03999999999996</v>
      </c>
      <c r="L1007" s="10">
        <v>2145</v>
      </c>
      <c r="M1007" s="10">
        <v>0.05</v>
      </c>
      <c r="N1007" s="18">
        <f t="shared" si="483"/>
        <v>2145.0500000000002</v>
      </c>
      <c r="O1007" s="10">
        <v>0.01</v>
      </c>
      <c r="P1007" s="10"/>
      <c r="Q1007" s="18">
        <f t="shared" si="484"/>
        <v>0.01</v>
      </c>
      <c r="R1007" s="10">
        <v>0.01</v>
      </c>
      <c r="S1007" s="105"/>
      <c r="T1007" s="107">
        <f t="shared" si="488"/>
        <v>0.01</v>
      </c>
      <c r="U1007" s="105"/>
      <c r="V1007" s="105"/>
      <c r="W1007" s="107">
        <f t="shared" si="489"/>
        <v>0</v>
      </c>
    </row>
    <row r="1008" spans="1:102" ht="18">
      <c r="A1008" s="13">
        <v>25</v>
      </c>
      <c r="B1008" s="179" t="s">
        <v>786</v>
      </c>
      <c r="C1008" s="8">
        <v>15.5</v>
      </c>
      <c r="D1008" s="8"/>
      <c r="E1008" s="9">
        <f t="shared" si="490"/>
        <v>15.5</v>
      </c>
      <c r="F1008" s="2">
        <v>15.5</v>
      </c>
      <c r="G1008" s="2">
        <v>0</v>
      </c>
      <c r="H1008" s="3">
        <f t="shared" si="487"/>
        <v>15.5</v>
      </c>
      <c r="I1008" s="10">
        <v>55.01</v>
      </c>
      <c r="J1008" s="10">
        <v>0.02</v>
      </c>
      <c r="K1008" s="213">
        <f t="shared" si="482"/>
        <v>55.03</v>
      </c>
      <c r="L1008" s="10">
        <v>1200.01</v>
      </c>
      <c r="M1008" s="10">
        <v>0.02</v>
      </c>
      <c r="N1008" s="18">
        <f t="shared" si="483"/>
        <v>1200.03</v>
      </c>
      <c r="O1008" s="10"/>
      <c r="P1008" s="10"/>
      <c r="Q1008" s="18">
        <f t="shared" si="484"/>
        <v>0</v>
      </c>
      <c r="R1008" s="10"/>
      <c r="S1008" s="105"/>
      <c r="T1008" s="107">
        <f t="shared" si="488"/>
        <v>0</v>
      </c>
      <c r="U1008" s="105"/>
      <c r="V1008" s="105"/>
      <c r="W1008" s="107">
        <f t="shared" si="489"/>
        <v>0</v>
      </c>
    </row>
    <row r="1009" spans="1:102" ht="18">
      <c r="A1009" s="13">
        <v>26</v>
      </c>
      <c r="B1009" s="5" t="s">
        <v>787</v>
      </c>
      <c r="C1009" s="8">
        <v>115566</v>
      </c>
      <c r="D1009" s="8"/>
      <c r="E1009" s="9">
        <f t="shared" si="490"/>
        <v>115566</v>
      </c>
      <c r="F1009" s="2">
        <v>162000</v>
      </c>
      <c r="G1009" s="2">
        <v>0</v>
      </c>
      <c r="H1009" s="3">
        <f t="shared" si="487"/>
        <v>162000</v>
      </c>
      <c r="I1009" s="10">
        <v>175400</v>
      </c>
      <c r="J1009" s="10"/>
      <c r="K1009" s="213">
        <f t="shared" si="482"/>
        <v>175400</v>
      </c>
      <c r="L1009" s="10">
        <v>158800</v>
      </c>
      <c r="M1009" s="10">
        <v>0</v>
      </c>
      <c r="N1009" s="18">
        <f t="shared" si="483"/>
        <v>158800</v>
      </c>
      <c r="O1009" s="10">
        <v>240750</v>
      </c>
      <c r="P1009" s="10"/>
      <c r="Q1009" s="18">
        <f t="shared" si="484"/>
        <v>240750</v>
      </c>
      <c r="R1009" s="10">
        <v>240750</v>
      </c>
      <c r="S1009" s="105"/>
      <c r="T1009" s="107">
        <f t="shared" si="488"/>
        <v>240750</v>
      </c>
      <c r="U1009" s="105">
        <v>284500</v>
      </c>
      <c r="V1009" s="105"/>
      <c r="W1009" s="107">
        <f t="shared" si="489"/>
        <v>284500</v>
      </c>
    </row>
    <row r="1010" spans="1:102" ht="18">
      <c r="A1010" s="13">
        <v>27</v>
      </c>
      <c r="B1010" s="5" t="s">
        <v>2489</v>
      </c>
      <c r="C1010" s="8">
        <v>80</v>
      </c>
      <c r="D1010" s="8"/>
      <c r="E1010" s="9">
        <f t="shared" si="490"/>
        <v>80</v>
      </c>
      <c r="F1010" s="2">
        <v>40</v>
      </c>
      <c r="G1010" s="2">
        <v>0</v>
      </c>
      <c r="H1010" s="3">
        <f t="shared" si="487"/>
        <v>40</v>
      </c>
      <c r="I1010" s="10">
        <v>15</v>
      </c>
      <c r="J1010" s="10"/>
      <c r="K1010" s="213">
        <f t="shared" si="482"/>
        <v>15</v>
      </c>
      <c r="L1010" s="10">
        <v>15</v>
      </c>
      <c r="M1010" s="10">
        <v>0</v>
      </c>
      <c r="N1010" s="18">
        <f t="shared" si="483"/>
        <v>15</v>
      </c>
      <c r="O1010" s="10">
        <v>20</v>
      </c>
      <c r="P1010" s="10"/>
      <c r="Q1010" s="18">
        <f t="shared" si="484"/>
        <v>20</v>
      </c>
      <c r="R1010" s="10">
        <v>20</v>
      </c>
      <c r="S1010" s="105"/>
      <c r="T1010" s="107">
        <f t="shared" si="488"/>
        <v>20</v>
      </c>
      <c r="U1010" s="105">
        <v>0.2</v>
      </c>
      <c r="V1010" s="105"/>
      <c r="W1010" s="107">
        <f t="shared" si="489"/>
        <v>0.2</v>
      </c>
    </row>
    <row r="1011" spans="1:102" ht="18">
      <c r="A1011" s="13">
        <v>28</v>
      </c>
      <c r="B1011" s="5" t="s">
        <v>788</v>
      </c>
      <c r="C1011" s="8">
        <v>25</v>
      </c>
      <c r="D1011" s="8"/>
      <c r="E1011" s="9">
        <f t="shared" si="490"/>
        <v>25</v>
      </c>
      <c r="F1011" s="2">
        <v>25</v>
      </c>
      <c r="G1011" s="2">
        <v>0</v>
      </c>
      <c r="H1011" s="3">
        <f t="shared" si="487"/>
        <v>25</v>
      </c>
      <c r="I1011" s="10">
        <v>13</v>
      </c>
      <c r="J1011" s="10"/>
      <c r="K1011" s="213">
        <f t="shared" si="482"/>
        <v>13</v>
      </c>
      <c r="L1011" s="10">
        <v>0.02</v>
      </c>
      <c r="M1011" s="10">
        <v>0</v>
      </c>
      <c r="N1011" s="18">
        <f t="shared" si="483"/>
        <v>0.02</v>
      </c>
      <c r="O1011" s="10">
        <v>0.02</v>
      </c>
      <c r="P1011" s="10"/>
      <c r="Q1011" s="18">
        <f t="shared" si="484"/>
        <v>0.02</v>
      </c>
      <c r="R1011" s="10">
        <v>0.02</v>
      </c>
      <c r="S1011" s="105"/>
      <c r="T1011" s="107">
        <f t="shared" si="488"/>
        <v>0.02</v>
      </c>
      <c r="U1011" s="105">
        <v>0.02</v>
      </c>
      <c r="V1011" s="105"/>
      <c r="W1011" s="107">
        <f t="shared" si="489"/>
        <v>0.02</v>
      </c>
    </row>
    <row r="1012" spans="1:102" s="24" customFormat="1" ht="18">
      <c r="A1012" s="13">
        <v>29</v>
      </c>
      <c r="B1012" s="5" t="s">
        <v>789</v>
      </c>
      <c r="C1012" s="8">
        <v>266.68</v>
      </c>
      <c r="D1012" s="8"/>
      <c r="E1012" s="9">
        <f t="shared" si="490"/>
        <v>266.68</v>
      </c>
      <c r="F1012" s="2">
        <v>300</v>
      </c>
      <c r="G1012" s="2">
        <v>0</v>
      </c>
      <c r="H1012" s="3">
        <f t="shared" si="487"/>
        <v>300</v>
      </c>
      <c r="I1012" s="10">
        <v>121</v>
      </c>
      <c r="J1012" s="18"/>
      <c r="K1012" s="213">
        <f t="shared" si="482"/>
        <v>121</v>
      </c>
      <c r="L1012" s="10">
        <v>45</v>
      </c>
      <c r="M1012" s="10">
        <v>0</v>
      </c>
      <c r="N1012" s="18">
        <f t="shared" si="483"/>
        <v>45</v>
      </c>
      <c r="O1012" s="10">
        <v>100</v>
      </c>
      <c r="P1012" s="10"/>
      <c r="Q1012" s="18">
        <f t="shared" si="484"/>
        <v>100</v>
      </c>
      <c r="R1012" s="10">
        <v>100</v>
      </c>
      <c r="S1012" s="105"/>
      <c r="T1012" s="107">
        <f t="shared" si="488"/>
        <v>100</v>
      </c>
      <c r="U1012" s="105">
        <v>3800</v>
      </c>
      <c r="V1012" s="105"/>
      <c r="W1012" s="107">
        <f t="shared" si="489"/>
        <v>3800</v>
      </c>
      <c r="X1012" s="258"/>
      <c r="Y1012" s="258"/>
      <c r="Z1012" s="258"/>
      <c r="AA1012" s="258"/>
      <c r="AB1012" s="258"/>
      <c r="AC1012" s="258"/>
      <c r="AD1012" s="258"/>
      <c r="AE1012" s="258"/>
      <c r="AF1012" s="258"/>
      <c r="AG1012" s="258"/>
      <c r="AH1012" s="258"/>
      <c r="AI1012" s="258"/>
      <c r="AJ1012" s="258"/>
      <c r="AK1012" s="258"/>
      <c r="AL1012" s="258"/>
      <c r="AM1012" s="258"/>
      <c r="AN1012" s="258"/>
      <c r="AO1012" s="258"/>
      <c r="AP1012" s="258"/>
      <c r="AQ1012" s="258"/>
      <c r="AR1012" s="258"/>
      <c r="AS1012" s="258"/>
      <c r="AT1012" s="258"/>
      <c r="AU1012" s="258"/>
      <c r="AV1012" s="258"/>
      <c r="AW1012" s="258"/>
      <c r="AX1012" s="258"/>
      <c r="AY1012" s="258"/>
      <c r="AZ1012" s="258"/>
      <c r="BA1012" s="258"/>
      <c r="BB1012" s="258"/>
      <c r="BC1012" s="258"/>
      <c r="BD1012" s="258"/>
      <c r="BE1012" s="258"/>
      <c r="BF1012" s="258"/>
      <c r="BG1012" s="258"/>
      <c r="BH1012" s="258"/>
      <c r="BI1012" s="258"/>
      <c r="BJ1012" s="258"/>
      <c r="BK1012" s="258"/>
      <c r="BL1012" s="258"/>
      <c r="BM1012" s="258"/>
      <c r="BN1012" s="258"/>
      <c r="BO1012" s="258"/>
      <c r="BP1012" s="258"/>
      <c r="BQ1012" s="258"/>
      <c r="BR1012" s="258"/>
      <c r="BS1012" s="258"/>
      <c r="BT1012" s="258"/>
      <c r="BU1012" s="258"/>
      <c r="BV1012" s="258"/>
      <c r="BW1012" s="258"/>
      <c r="BX1012" s="258"/>
      <c r="BY1012" s="258"/>
      <c r="BZ1012" s="258"/>
      <c r="CA1012" s="258"/>
      <c r="CB1012" s="258"/>
      <c r="CC1012" s="258"/>
      <c r="CD1012" s="258"/>
      <c r="CE1012" s="258"/>
      <c r="CF1012" s="258"/>
      <c r="CG1012" s="258"/>
      <c r="CH1012" s="258"/>
      <c r="CI1012" s="258"/>
      <c r="CJ1012" s="258"/>
      <c r="CK1012" s="258"/>
      <c r="CL1012" s="258"/>
      <c r="CM1012" s="258"/>
      <c r="CN1012" s="258"/>
      <c r="CO1012" s="258"/>
      <c r="CP1012" s="258"/>
      <c r="CQ1012" s="258"/>
      <c r="CR1012" s="258"/>
      <c r="CS1012" s="258"/>
      <c r="CT1012" s="258"/>
      <c r="CU1012" s="258"/>
      <c r="CV1012" s="258"/>
      <c r="CW1012" s="258"/>
      <c r="CX1012" s="258"/>
    </row>
    <row r="1013" spans="1:102" ht="18">
      <c r="A1013" s="13">
        <v>30</v>
      </c>
      <c r="B1013" s="5" t="s">
        <v>790</v>
      </c>
      <c r="C1013" s="8">
        <v>25</v>
      </c>
      <c r="D1013" s="8"/>
      <c r="E1013" s="9">
        <f t="shared" si="490"/>
        <v>25</v>
      </c>
      <c r="F1013" s="2">
        <v>40</v>
      </c>
      <c r="G1013" s="2">
        <v>0</v>
      </c>
      <c r="H1013" s="3">
        <f t="shared" si="487"/>
        <v>40</v>
      </c>
      <c r="I1013" s="10">
        <v>40</v>
      </c>
      <c r="J1013" s="10"/>
      <c r="K1013" s="213">
        <f t="shared" si="482"/>
        <v>40</v>
      </c>
      <c r="L1013" s="10">
        <v>40</v>
      </c>
      <c r="M1013" s="10">
        <v>0</v>
      </c>
      <c r="N1013" s="18">
        <f t="shared" si="483"/>
        <v>40</v>
      </c>
      <c r="O1013" s="10">
        <v>40</v>
      </c>
      <c r="P1013" s="10"/>
      <c r="Q1013" s="18">
        <f t="shared" si="484"/>
        <v>40</v>
      </c>
      <c r="R1013" s="10">
        <v>40</v>
      </c>
      <c r="S1013" s="105"/>
      <c r="T1013" s="107">
        <f t="shared" si="488"/>
        <v>40</v>
      </c>
      <c r="U1013" s="105">
        <v>40</v>
      </c>
      <c r="V1013" s="105"/>
      <c r="W1013" s="107">
        <f t="shared" si="489"/>
        <v>40</v>
      </c>
    </row>
    <row r="1014" spans="1:102" ht="18">
      <c r="A1014" s="13">
        <v>31</v>
      </c>
      <c r="B1014" s="5" t="s">
        <v>1471</v>
      </c>
      <c r="C1014" s="8">
        <v>150</v>
      </c>
      <c r="D1014" s="8"/>
      <c r="E1014" s="9">
        <f t="shared" si="490"/>
        <v>150</v>
      </c>
      <c r="F1014" s="2">
        <v>160</v>
      </c>
      <c r="G1014" s="2">
        <v>0</v>
      </c>
      <c r="H1014" s="3">
        <f t="shared" si="487"/>
        <v>160</v>
      </c>
      <c r="I1014" s="10">
        <v>180</v>
      </c>
      <c r="J1014" s="10"/>
      <c r="K1014" s="213">
        <f t="shared" si="482"/>
        <v>180</v>
      </c>
      <c r="L1014" s="10">
        <v>200</v>
      </c>
      <c r="M1014" s="10">
        <v>0</v>
      </c>
      <c r="N1014" s="18">
        <f t="shared" si="483"/>
        <v>200</v>
      </c>
      <c r="O1014" s="10">
        <v>300</v>
      </c>
      <c r="P1014" s="10"/>
      <c r="Q1014" s="18">
        <f t="shared" si="484"/>
        <v>300</v>
      </c>
      <c r="R1014" s="10">
        <v>300</v>
      </c>
      <c r="S1014" s="105"/>
      <c r="T1014" s="107">
        <f t="shared" si="488"/>
        <v>300</v>
      </c>
      <c r="U1014" s="105">
        <v>300</v>
      </c>
      <c r="V1014" s="105"/>
      <c r="W1014" s="107">
        <f t="shared" si="489"/>
        <v>300</v>
      </c>
    </row>
    <row r="1015" spans="1:102" s="191" customFormat="1" ht="18">
      <c r="A1015" s="180"/>
      <c r="B1015" s="181" t="s">
        <v>15</v>
      </c>
      <c r="C1015" s="182">
        <f t="shared" ref="C1015:G1015" si="491">SUM(C984:C1014)</f>
        <v>175317.78</v>
      </c>
      <c r="D1015" s="182">
        <f t="shared" si="491"/>
        <v>40056.039999999994</v>
      </c>
      <c r="E1015" s="182">
        <f t="shared" si="491"/>
        <v>215373.82</v>
      </c>
      <c r="F1015" s="182">
        <f t="shared" si="491"/>
        <v>224616.25</v>
      </c>
      <c r="G1015" s="182">
        <f t="shared" si="491"/>
        <v>44005.639999999992</v>
      </c>
      <c r="H1015" s="197">
        <f>SUM(H984:H1014)</f>
        <v>268621.89</v>
      </c>
      <c r="I1015" s="197">
        <f>SUM(I984:I1014)</f>
        <v>236573.02000000002</v>
      </c>
      <c r="J1015" s="197">
        <f t="shared" ref="J1015:K1015" si="492">SUM(J984:J1014)</f>
        <v>52881.149999999994</v>
      </c>
      <c r="K1015" s="197">
        <f t="shared" si="492"/>
        <v>289454.17</v>
      </c>
      <c r="L1015" s="198">
        <f>SUM(L984:L1014)</f>
        <v>227073.65</v>
      </c>
      <c r="M1015" s="198">
        <f>SUM(M984:M1014)</f>
        <v>22878.199999999986</v>
      </c>
      <c r="N1015" s="198">
        <f t="shared" si="483"/>
        <v>249951.84999999998</v>
      </c>
      <c r="O1015" s="198">
        <f>SUM(O984:O1014)</f>
        <v>315374</v>
      </c>
      <c r="P1015" s="198">
        <f>SUM(P984:P1014)</f>
        <v>23481.039999999997</v>
      </c>
      <c r="Q1015" s="198">
        <f t="shared" si="484"/>
        <v>338855.04</v>
      </c>
      <c r="R1015" s="198">
        <f>SUM(R984:R1014)</f>
        <v>315374</v>
      </c>
      <c r="S1015" s="198">
        <f t="shared" ref="S1015:V1015" si="493">SUM(S984:S1014)</f>
        <v>23481.039999999997</v>
      </c>
      <c r="T1015" s="198">
        <f t="shared" si="493"/>
        <v>338855.03009999997</v>
      </c>
      <c r="U1015" s="198">
        <f>SUM(U984:U1014)</f>
        <v>370038.23000000004</v>
      </c>
      <c r="V1015" s="198">
        <f t="shared" si="493"/>
        <v>23151.109999999986</v>
      </c>
      <c r="W1015" s="198">
        <f>SUM(W984:W1014)</f>
        <v>393189.34</v>
      </c>
      <c r="X1015" s="263"/>
      <c r="Y1015" s="263"/>
      <c r="Z1015" s="263"/>
      <c r="AA1015" s="263"/>
      <c r="AB1015" s="263"/>
      <c r="AC1015" s="263"/>
      <c r="AD1015" s="263"/>
      <c r="AE1015" s="263"/>
      <c r="AF1015" s="263"/>
      <c r="AG1015" s="263"/>
      <c r="AH1015" s="263"/>
      <c r="AI1015" s="263"/>
      <c r="AJ1015" s="263"/>
      <c r="AK1015" s="263"/>
      <c r="AL1015" s="263"/>
      <c r="AM1015" s="263"/>
      <c r="AN1015" s="263"/>
      <c r="AO1015" s="263"/>
      <c r="AP1015" s="263"/>
      <c r="AQ1015" s="263"/>
      <c r="AR1015" s="263"/>
      <c r="AS1015" s="263"/>
      <c r="AT1015" s="263"/>
      <c r="AU1015" s="263"/>
      <c r="AV1015" s="263"/>
      <c r="AW1015" s="263"/>
      <c r="AX1015" s="263"/>
      <c r="AY1015" s="263"/>
      <c r="AZ1015" s="263"/>
      <c r="BA1015" s="263"/>
      <c r="BB1015" s="263"/>
      <c r="BC1015" s="263"/>
      <c r="BD1015" s="263"/>
      <c r="BE1015" s="263"/>
      <c r="BF1015" s="263"/>
      <c r="BG1015" s="263"/>
      <c r="BH1015" s="263"/>
      <c r="BI1015" s="263"/>
      <c r="BJ1015" s="263"/>
      <c r="BK1015" s="263"/>
      <c r="BL1015" s="263"/>
      <c r="BM1015" s="263"/>
      <c r="BN1015" s="263"/>
      <c r="BO1015" s="263"/>
      <c r="BP1015" s="263"/>
      <c r="BQ1015" s="263"/>
      <c r="BR1015" s="263"/>
      <c r="BS1015" s="263"/>
      <c r="BT1015" s="263"/>
      <c r="BU1015" s="263"/>
      <c r="BV1015" s="263"/>
      <c r="BW1015" s="263"/>
      <c r="BX1015" s="263"/>
      <c r="BY1015" s="263"/>
      <c r="BZ1015" s="263"/>
      <c r="CA1015" s="263"/>
      <c r="CB1015" s="263"/>
      <c r="CC1015" s="263"/>
      <c r="CD1015" s="263"/>
      <c r="CE1015" s="263"/>
      <c r="CF1015" s="263"/>
      <c r="CG1015" s="263"/>
      <c r="CH1015" s="263"/>
      <c r="CI1015" s="263"/>
      <c r="CJ1015" s="263"/>
      <c r="CK1015" s="263"/>
      <c r="CL1015" s="263"/>
      <c r="CM1015" s="263"/>
      <c r="CN1015" s="263"/>
      <c r="CO1015" s="263"/>
      <c r="CP1015" s="263"/>
      <c r="CQ1015" s="263"/>
      <c r="CR1015" s="263"/>
      <c r="CS1015" s="263"/>
      <c r="CT1015" s="263"/>
      <c r="CU1015" s="263"/>
      <c r="CV1015" s="263"/>
      <c r="CW1015" s="263"/>
      <c r="CX1015" s="263"/>
    </row>
    <row r="1016" spans="1:102" ht="18">
      <c r="A1016" s="17">
        <v>53</v>
      </c>
      <c r="B1016" s="7" t="s">
        <v>1472</v>
      </c>
      <c r="C1016" s="9"/>
      <c r="D1016" s="9"/>
      <c r="E1016" s="9"/>
      <c r="F1016" s="9"/>
      <c r="G1016" s="9"/>
      <c r="I1016" s="23"/>
      <c r="J1016" s="23"/>
      <c r="K1016" s="23"/>
      <c r="L1016" s="10"/>
      <c r="M1016" s="10"/>
      <c r="O1016" s="10"/>
      <c r="P1016" s="10"/>
      <c r="Q1016" s="18"/>
      <c r="R1016" s="10"/>
      <c r="S1016" s="105"/>
      <c r="T1016" s="107"/>
      <c r="U1016" s="105"/>
      <c r="V1016" s="105"/>
      <c r="W1016" s="107"/>
    </row>
    <row r="1017" spans="1:102" ht="18">
      <c r="A1017" s="17">
        <v>1</v>
      </c>
      <c r="B1017" s="5" t="s">
        <v>2035</v>
      </c>
      <c r="C1017" s="9"/>
      <c r="D1017" s="9"/>
      <c r="E1017" s="9"/>
      <c r="F1017" s="9"/>
      <c r="G1017" s="9"/>
      <c r="I1017" s="32">
        <v>0</v>
      </c>
      <c r="J1017" s="23"/>
      <c r="K1017" s="23">
        <f>SUM(I1017:J1017)</f>
        <v>0</v>
      </c>
      <c r="L1017" s="10">
        <v>827.36</v>
      </c>
      <c r="M1017" s="10">
        <v>0</v>
      </c>
      <c r="N1017" s="18">
        <f>SUM(L1017:M1017)</f>
        <v>827.36</v>
      </c>
      <c r="O1017" s="10">
        <v>800</v>
      </c>
      <c r="P1017" s="10">
        <v>0</v>
      </c>
      <c r="Q1017" s="18">
        <f>SUM(O1017:P1017)</f>
        <v>800</v>
      </c>
      <c r="R1017" s="10">
        <v>800</v>
      </c>
      <c r="S1017" s="105">
        <v>0</v>
      </c>
      <c r="T1017" s="107">
        <f>SUM(R1017:S1017)</f>
        <v>800</v>
      </c>
      <c r="U1017" s="105">
        <v>200</v>
      </c>
      <c r="V1017" s="105"/>
      <c r="W1017" s="107">
        <f>SUM(U1017:V1017)</f>
        <v>200</v>
      </c>
    </row>
    <row r="1018" spans="1:102" ht="18">
      <c r="A1018" s="13">
        <v>2</v>
      </c>
      <c r="B1018" s="179" t="s">
        <v>1473</v>
      </c>
      <c r="C1018" s="9"/>
      <c r="D1018" s="9"/>
      <c r="E1018" s="9"/>
      <c r="F1018" s="9"/>
      <c r="G1018" s="9"/>
      <c r="I1018" s="32">
        <v>15000.06</v>
      </c>
      <c r="J1018" s="23"/>
      <c r="K1018" s="23">
        <f>SUM(I1018:J1018)</f>
        <v>15000.06</v>
      </c>
      <c r="L1018" s="10">
        <v>5500.03</v>
      </c>
      <c r="M1018" s="10">
        <v>0</v>
      </c>
      <c r="N1018" s="18">
        <f t="shared" ref="N1018:N1023" si="494">SUM(L1018:M1018)</f>
        <v>5500.03</v>
      </c>
      <c r="O1018" s="10">
        <v>0</v>
      </c>
      <c r="P1018" s="10"/>
      <c r="Q1018" s="18">
        <f t="shared" ref="Q1018:Q1023" si="495">SUM(O1018:P1018)</f>
        <v>0</v>
      </c>
      <c r="R1018" s="10">
        <v>0</v>
      </c>
      <c r="S1018" s="105"/>
      <c r="T1018" s="107">
        <f t="shared" ref="T1018:T1023" si="496">SUM(R1018:S1018)</f>
        <v>0</v>
      </c>
      <c r="U1018" s="105"/>
      <c r="V1018" s="105"/>
      <c r="W1018" s="107">
        <f t="shared" ref="W1018:W1023" si="497">SUM(U1018:V1018)</f>
        <v>0</v>
      </c>
    </row>
    <row r="1019" spans="1:102" ht="18">
      <c r="A1019" s="17">
        <v>3</v>
      </c>
      <c r="B1019" s="5" t="s">
        <v>2238</v>
      </c>
      <c r="C1019" s="9"/>
      <c r="D1019" s="9"/>
      <c r="E1019" s="9"/>
      <c r="F1019" s="9"/>
      <c r="G1019" s="9"/>
      <c r="I1019" s="32">
        <v>0.09</v>
      </c>
      <c r="J1019" s="23"/>
      <c r="K1019" s="23">
        <f>SUM(I1019:J1019)</f>
        <v>0.09</v>
      </c>
      <c r="L1019" s="10">
        <v>0.06</v>
      </c>
      <c r="M1019" s="10">
        <v>0</v>
      </c>
      <c r="N1019" s="18">
        <f t="shared" si="494"/>
        <v>0.06</v>
      </c>
      <c r="O1019" s="10">
        <v>50.09</v>
      </c>
      <c r="P1019" s="10"/>
      <c r="Q1019" s="18">
        <f t="shared" si="495"/>
        <v>50.09</v>
      </c>
      <c r="R1019" s="10">
        <v>2050.06</v>
      </c>
      <c r="S1019" s="105"/>
      <c r="T1019" s="107">
        <f t="shared" si="496"/>
        <v>2050.06</v>
      </c>
      <c r="U1019" s="105">
        <v>150.06</v>
      </c>
      <c r="V1019" s="105"/>
      <c r="W1019" s="107">
        <f t="shared" si="497"/>
        <v>150.06</v>
      </c>
    </row>
    <row r="1020" spans="1:102" ht="18">
      <c r="A1020" s="13">
        <v>4</v>
      </c>
      <c r="B1020" s="5" t="s">
        <v>2372</v>
      </c>
      <c r="C1020" s="9"/>
      <c r="D1020" s="9"/>
      <c r="E1020" s="9"/>
      <c r="F1020" s="9"/>
      <c r="G1020" s="9"/>
      <c r="I1020" s="32"/>
      <c r="J1020" s="23"/>
      <c r="K1020" s="23"/>
      <c r="L1020" s="10"/>
      <c r="M1020" s="10"/>
      <c r="O1020" s="10"/>
      <c r="P1020" s="10"/>
      <c r="Q1020" s="18"/>
      <c r="R1020" s="10">
        <v>3000</v>
      </c>
      <c r="S1020" s="105"/>
      <c r="T1020" s="107">
        <f t="shared" si="496"/>
        <v>3000</v>
      </c>
      <c r="U1020" s="105">
        <v>2500</v>
      </c>
      <c r="V1020" s="105"/>
      <c r="W1020" s="107">
        <f t="shared" si="497"/>
        <v>2500</v>
      </c>
    </row>
    <row r="1021" spans="1:102" ht="18">
      <c r="A1021" s="17">
        <v>5</v>
      </c>
      <c r="B1021" s="179" t="s">
        <v>2239</v>
      </c>
      <c r="C1021" s="9"/>
      <c r="D1021" s="9"/>
      <c r="E1021" s="9"/>
      <c r="F1021" s="9"/>
      <c r="G1021" s="9"/>
      <c r="I1021" s="32"/>
      <c r="J1021" s="23"/>
      <c r="K1021" s="23"/>
      <c r="L1021" s="10"/>
      <c r="M1021" s="10"/>
      <c r="O1021" s="10">
        <v>0.06</v>
      </c>
      <c r="P1021" s="10"/>
      <c r="Q1021" s="18">
        <f t="shared" si="495"/>
        <v>0.06</v>
      </c>
      <c r="R1021" s="10">
        <v>0.06</v>
      </c>
      <c r="S1021" s="105"/>
      <c r="T1021" s="107">
        <f t="shared" si="496"/>
        <v>0.06</v>
      </c>
      <c r="U1021" s="105"/>
      <c r="V1021" s="105"/>
      <c r="W1021" s="107">
        <f t="shared" si="497"/>
        <v>0</v>
      </c>
    </row>
    <row r="1022" spans="1:102" ht="18">
      <c r="A1022" s="13">
        <v>6</v>
      </c>
      <c r="B1022" s="5" t="s">
        <v>2036</v>
      </c>
      <c r="C1022" s="9"/>
      <c r="D1022" s="9"/>
      <c r="E1022" s="9"/>
      <c r="F1022" s="9"/>
      <c r="G1022" s="9"/>
      <c r="I1022" s="32"/>
      <c r="J1022" s="23"/>
      <c r="K1022" s="23">
        <f>SUM(I1022:J1022)</f>
        <v>0</v>
      </c>
      <c r="L1022" s="10">
        <v>42842</v>
      </c>
      <c r="M1022" s="10">
        <v>0</v>
      </c>
      <c r="N1022" s="18">
        <f t="shared" si="494"/>
        <v>42842</v>
      </c>
      <c r="O1022" s="10">
        <v>32910.03</v>
      </c>
      <c r="P1022" s="10"/>
      <c r="Q1022" s="18">
        <f t="shared" si="495"/>
        <v>32910.03</v>
      </c>
      <c r="R1022" s="10">
        <v>32910.03</v>
      </c>
      <c r="S1022" s="105"/>
      <c r="T1022" s="107">
        <f t="shared" si="496"/>
        <v>32910.03</v>
      </c>
      <c r="U1022" s="105">
        <v>23894.03</v>
      </c>
      <c r="V1022" s="105"/>
      <c r="W1022" s="107">
        <f t="shared" si="497"/>
        <v>23894.03</v>
      </c>
    </row>
    <row r="1023" spans="1:102" ht="18">
      <c r="A1023" s="17">
        <v>7</v>
      </c>
      <c r="B1023" s="179" t="s">
        <v>1474</v>
      </c>
      <c r="C1023" s="9"/>
      <c r="D1023" s="9"/>
      <c r="E1023" s="9"/>
      <c r="F1023" s="9"/>
      <c r="G1023" s="9"/>
      <c r="I1023" s="32">
        <v>4355</v>
      </c>
      <c r="J1023" s="23"/>
      <c r="K1023" s="23">
        <f>SUM(I1023:J1023)</f>
        <v>4355</v>
      </c>
      <c r="L1023" s="30">
        <v>2748.03</v>
      </c>
      <c r="M1023" s="10">
        <v>0</v>
      </c>
      <c r="N1023" s="18">
        <f t="shared" si="494"/>
        <v>2748.03</v>
      </c>
      <c r="O1023" s="30">
        <v>3000</v>
      </c>
      <c r="P1023" s="10"/>
      <c r="Q1023" s="18">
        <f t="shared" si="495"/>
        <v>3000</v>
      </c>
      <c r="R1023" s="30">
        <v>0</v>
      </c>
      <c r="S1023" s="105"/>
      <c r="T1023" s="107">
        <f t="shared" si="496"/>
        <v>0</v>
      </c>
      <c r="U1023" s="46"/>
      <c r="V1023" s="105"/>
      <c r="W1023" s="107">
        <f t="shared" si="497"/>
        <v>0</v>
      </c>
    </row>
    <row r="1024" spans="1:102" s="191" customFormat="1" ht="18">
      <c r="A1024" s="180"/>
      <c r="B1024" s="181" t="s">
        <v>1475</v>
      </c>
      <c r="C1024" s="182"/>
      <c r="D1024" s="182"/>
      <c r="E1024" s="197">
        <f t="shared" ref="E1024:O1024" si="498">SUM(E1017:E1023)</f>
        <v>0</v>
      </c>
      <c r="F1024" s="197">
        <f t="shared" si="498"/>
        <v>0</v>
      </c>
      <c r="G1024" s="197">
        <f t="shared" si="498"/>
        <v>0</v>
      </c>
      <c r="H1024" s="197">
        <f t="shared" si="498"/>
        <v>0</v>
      </c>
      <c r="I1024" s="197">
        <f t="shared" si="498"/>
        <v>19355.150000000001</v>
      </c>
      <c r="J1024" s="197">
        <f t="shared" si="498"/>
        <v>0</v>
      </c>
      <c r="K1024" s="197">
        <f t="shared" si="498"/>
        <v>19355.150000000001</v>
      </c>
      <c r="L1024" s="197">
        <f t="shared" si="498"/>
        <v>51917.479999999996</v>
      </c>
      <c r="M1024" s="197">
        <f t="shared" si="498"/>
        <v>0</v>
      </c>
      <c r="N1024" s="197">
        <f t="shared" si="498"/>
        <v>51917.479999999996</v>
      </c>
      <c r="O1024" s="197">
        <f t="shared" si="498"/>
        <v>36760.18</v>
      </c>
      <c r="P1024" s="197"/>
      <c r="Q1024" s="197">
        <f>SUM(Q1017:Q1023)</f>
        <v>36760.18</v>
      </c>
      <c r="R1024" s="197">
        <f>SUM(R1017:R1023)</f>
        <v>38760.15</v>
      </c>
      <c r="S1024" s="197">
        <f t="shared" ref="S1024:W1024" si="499">SUM(S1017:S1023)</f>
        <v>0</v>
      </c>
      <c r="T1024" s="197">
        <f t="shared" si="499"/>
        <v>38760.15</v>
      </c>
      <c r="U1024" s="197">
        <f t="shared" si="499"/>
        <v>26744.09</v>
      </c>
      <c r="V1024" s="197">
        <f t="shared" si="499"/>
        <v>0</v>
      </c>
      <c r="W1024" s="197">
        <f t="shared" si="499"/>
        <v>26744.09</v>
      </c>
      <c r="X1024" s="263"/>
      <c r="Y1024" s="263"/>
      <c r="Z1024" s="263"/>
      <c r="AA1024" s="263"/>
      <c r="AB1024" s="263"/>
      <c r="AC1024" s="263"/>
      <c r="AD1024" s="263"/>
      <c r="AE1024" s="263"/>
      <c r="AF1024" s="263"/>
      <c r="AG1024" s="263"/>
      <c r="AH1024" s="263"/>
      <c r="AI1024" s="263"/>
      <c r="AJ1024" s="263"/>
      <c r="AK1024" s="263"/>
      <c r="AL1024" s="263"/>
      <c r="AM1024" s="263"/>
      <c r="AN1024" s="263"/>
      <c r="AO1024" s="263"/>
      <c r="AP1024" s="263"/>
      <c r="AQ1024" s="263"/>
      <c r="AR1024" s="263"/>
      <c r="AS1024" s="263"/>
      <c r="AT1024" s="263"/>
      <c r="AU1024" s="263"/>
      <c r="AV1024" s="263"/>
      <c r="AW1024" s="263"/>
      <c r="AX1024" s="263"/>
      <c r="AY1024" s="263"/>
      <c r="AZ1024" s="263"/>
      <c r="BA1024" s="263"/>
      <c r="BB1024" s="263"/>
      <c r="BC1024" s="263"/>
      <c r="BD1024" s="263"/>
      <c r="BE1024" s="263"/>
      <c r="BF1024" s="263"/>
      <c r="BG1024" s="263"/>
      <c r="BH1024" s="263"/>
      <c r="BI1024" s="263"/>
      <c r="BJ1024" s="263"/>
      <c r="BK1024" s="263"/>
      <c r="BL1024" s="263"/>
      <c r="BM1024" s="263"/>
      <c r="BN1024" s="263"/>
      <c r="BO1024" s="263"/>
      <c r="BP1024" s="263"/>
      <c r="BQ1024" s="263"/>
      <c r="BR1024" s="263"/>
      <c r="BS1024" s="263"/>
      <c r="BT1024" s="263"/>
      <c r="BU1024" s="263"/>
      <c r="BV1024" s="263"/>
      <c r="BW1024" s="263"/>
      <c r="BX1024" s="263"/>
      <c r="BY1024" s="263"/>
      <c r="BZ1024" s="263"/>
      <c r="CA1024" s="263"/>
      <c r="CB1024" s="263"/>
      <c r="CC1024" s="263"/>
      <c r="CD1024" s="263"/>
      <c r="CE1024" s="263"/>
      <c r="CF1024" s="263"/>
      <c r="CG1024" s="263"/>
      <c r="CH1024" s="263"/>
      <c r="CI1024" s="263"/>
      <c r="CJ1024" s="263"/>
      <c r="CK1024" s="263"/>
      <c r="CL1024" s="263"/>
      <c r="CM1024" s="263"/>
      <c r="CN1024" s="263"/>
      <c r="CO1024" s="263"/>
      <c r="CP1024" s="263"/>
      <c r="CQ1024" s="263"/>
      <c r="CR1024" s="263"/>
      <c r="CS1024" s="263"/>
      <c r="CT1024" s="263"/>
      <c r="CU1024" s="263"/>
      <c r="CV1024" s="263"/>
      <c r="CW1024" s="263"/>
      <c r="CX1024" s="263"/>
    </row>
    <row r="1025" spans="1:102" s="24" customFormat="1" ht="18">
      <c r="A1025" s="17">
        <v>53</v>
      </c>
      <c r="B1025" s="7" t="s">
        <v>791</v>
      </c>
      <c r="C1025" s="9"/>
      <c r="D1025" s="9"/>
      <c r="E1025" s="9"/>
      <c r="F1025" s="6"/>
      <c r="G1025" s="6"/>
      <c r="H1025" s="3"/>
      <c r="I1025" s="18"/>
      <c r="J1025" s="18"/>
      <c r="K1025" s="213"/>
      <c r="L1025" s="18"/>
      <c r="M1025" s="18"/>
      <c r="N1025" s="18"/>
      <c r="O1025" s="18"/>
      <c r="P1025" s="18"/>
      <c r="Q1025" s="18"/>
      <c r="R1025" s="18"/>
      <c r="S1025" s="107"/>
      <c r="T1025" s="107"/>
      <c r="U1025" s="107"/>
      <c r="V1025" s="107"/>
      <c r="W1025" s="107"/>
      <c r="X1025" s="258"/>
      <c r="Y1025" s="258"/>
      <c r="Z1025" s="258"/>
      <c r="AA1025" s="258"/>
      <c r="AB1025" s="258"/>
      <c r="AC1025" s="258"/>
      <c r="AD1025" s="258"/>
      <c r="AE1025" s="258"/>
      <c r="AF1025" s="258"/>
      <c r="AG1025" s="258"/>
      <c r="AH1025" s="258"/>
      <c r="AI1025" s="258"/>
      <c r="AJ1025" s="258"/>
      <c r="AK1025" s="258"/>
      <c r="AL1025" s="258"/>
      <c r="AM1025" s="258"/>
      <c r="AN1025" s="258"/>
      <c r="AO1025" s="258"/>
      <c r="AP1025" s="258"/>
      <c r="AQ1025" s="258"/>
      <c r="AR1025" s="258"/>
      <c r="AS1025" s="258"/>
      <c r="AT1025" s="258"/>
      <c r="AU1025" s="258"/>
      <c r="AV1025" s="258"/>
      <c r="AW1025" s="258"/>
      <c r="AX1025" s="258"/>
      <c r="AY1025" s="258"/>
      <c r="AZ1025" s="258"/>
      <c r="BA1025" s="258"/>
      <c r="BB1025" s="258"/>
      <c r="BC1025" s="258"/>
      <c r="BD1025" s="258"/>
      <c r="BE1025" s="258"/>
      <c r="BF1025" s="258"/>
      <c r="BG1025" s="258"/>
      <c r="BH1025" s="258"/>
      <c r="BI1025" s="258"/>
      <c r="BJ1025" s="258"/>
      <c r="BK1025" s="258"/>
      <c r="BL1025" s="258"/>
      <c r="BM1025" s="258"/>
      <c r="BN1025" s="258"/>
      <c r="BO1025" s="258"/>
      <c r="BP1025" s="258"/>
      <c r="BQ1025" s="258"/>
      <c r="BR1025" s="258"/>
      <c r="BS1025" s="258"/>
      <c r="BT1025" s="258"/>
      <c r="BU1025" s="258"/>
      <c r="BV1025" s="258"/>
      <c r="BW1025" s="258"/>
      <c r="BX1025" s="258"/>
      <c r="BY1025" s="258"/>
      <c r="BZ1025" s="258"/>
      <c r="CA1025" s="258"/>
      <c r="CB1025" s="258"/>
      <c r="CC1025" s="258"/>
      <c r="CD1025" s="258"/>
      <c r="CE1025" s="258"/>
      <c r="CF1025" s="258"/>
      <c r="CG1025" s="258"/>
      <c r="CH1025" s="258"/>
      <c r="CI1025" s="258"/>
      <c r="CJ1025" s="258"/>
      <c r="CK1025" s="258"/>
      <c r="CL1025" s="258"/>
      <c r="CM1025" s="258"/>
      <c r="CN1025" s="258"/>
      <c r="CO1025" s="258"/>
      <c r="CP1025" s="258"/>
      <c r="CQ1025" s="258"/>
      <c r="CR1025" s="258"/>
      <c r="CS1025" s="258"/>
      <c r="CT1025" s="258"/>
      <c r="CU1025" s="258"/>
      <c r="CV1025" s="258"/>
      <c r="CW1025" s="258"/>
      <c r="CX1025" s="258"/>
    </row>
    <row r="1026" spans="1:102" ht="18">
      <c r="A1026" s="13">
        <v>1</v>
      </c>
      <c r="B1026" s="5" t="s">
        <v>2240</v>
      </c>
      <c r="C1026" s="8">
        <v>650.58000000000004</v>
      </c>
      <c r="D1026" s="8"/>
      <c r="E1026" s="9">
        <f>SUM(C1026:D1026)</f>
        <v>650.58000000000004</v>
      </c>
      <c r="F1026" s="2">
        <v>663.33</v>
      </c>
      <c r="G1026" s="2">
        <v>1237696.28</v>
      </c>
      <c r="H1026" s="3">
        <f>SUM(F1026:G1026)</f>
        <v>1238359.6100000001</v>
      </c>
      <c r="I1026" s="10">
        <v>507</v>
      </c>
      <c r="J1026" s="10"/>
      <c r="K1026" s="213">
        <f>SUM(I1026:J1026)</f>
        <v>507</v>
      </c>
      <c r="L1026" s="10">
        <v>453</v>
      </c>
      <c r="M1026" s="10"/>
      <c r="N1026" s="18">
        <f>SUM(L1026:M1026)</f>
        <v>453</v>
      </c>
      <c r="O1026" s="10">
        <v>461.01</v>
      </c>
      <c r="P1026" s="10"/>
      <c r="Q1026" s="18">
        <f>SUM(O1026:P1026)</f>
        <v>461.01</v>
      </c>
      <c r="R1026" s="10">
        <v>489.51</v>
      </c>
      <c r="S1026" s="105"/>
      <c r="T1026" s="107">
        <f>SUM(R1026:S1026)</f>
        <v>489.51</v>
      </c>
      <c r="U1026" s="105">
        <v>733.52</v>
      </c>
      <c r="V1026" s="105"/>
      <c r="W1026" s="107">
        <f>SUM(U1026:V1026)</f>
        <v>733.52</v>
      </c>
    </row>
    <row r="1027" spans="1:102" ht="18">
      <c r="A1027" s="13">
        <v>2</v>
      </c>
      <c r="B1027" s="5" t="s">
        <v>2241</v>
      </c>
      <c r="C1027" s="8">
        <v>584.84</v>
      </c>
      <c r="D1027" s="8"/>
      <c r="E1027" s="9">
        <f>SUM(C1027:D1027)</f>
        <v>584.84</v>
      </c>
      <c r="F1027" s="2">
        <v>6117</v>
      </c>
      <c r="G1027" s="2">
        <v>0</v>
      </c>
      <c r="H1027" s="3">
        <f>SUM(F1027:G1027)</f>
        <v>6117</v>
      </c>
      <c r="I1027" s="10">
        <v>5185</v>
      </c>
      <c r="J1027" s="10"/>
      <c r="K1027" s="213">
        <f>SUM(I1027:J1027)</f>
        <v>5185</v>
      </c>
      <c r="L1027" s="10">
        <v>6160.01</v>
      </c>
      <c r="M1027" s="10"/>
      <c r="N1027" s="18">
        <f>SUM(L1027:M1027)</f>
        <v>6160.01</v>
      </c>
      <c r="O1027" s="10">
        <v>4360</v>
      </c>
      <c r="P1027" s="10"/>
      <c r="Q1027" s="18">
        <f>SUM(O1027:P1027)</f>
        <v>4360</v>
      </c>
      <c r="R1027" s="10">
        <v>4843.5</v>
      </c>
      <c r="S1027" s="105"/>
      <c r="T1027" s="107">
        <f>SUM(R1027:S1027)</f>
        <v>4843.5</v>
      </c>
      <c r="U1027" s="105">
        <v>5900</v>
      </c>
      <c r="V1027" s="105"/>
      <c r="W1027" s="107">
        <f>SUM(U1027:V1027)</f>
        <v>5900</v>
      </c>
    </row>
    <row r="1028" spans="1:102" ht="18">
      <c r="A1028" s="13">
        <v>3</v>
      </c>
      <c r="B1028" s="5" t="s">
        <v>792</v>
      </c>
      <c r="C1028" s="8">
        <v>5844</v>
      </c>
      <c r="D1028" s="8"/>
      <c r="E1028" s="9">
        <f>SUM(C1028:D1028)</f>
        <v>5844</v>
      </c>
      <c r="F1028" s="2">
        <v>5844</v>
      </c>
      <c r="G1028" s="2">
        <v>0</v>
      </c>
      <c r="H1028" s="3">
        <f>SUM(F1028:G1028)</f>
        <v>5844</v>
      </c>
      <c r="I1028" s="10">
        <v>5844</v>
      </c>
      <c r="J1028" s="10"/>
      <c r="K1028" s="213">
        <f>SUM(I1028:J1028)</f>
        <v>5844</v>
      </c>
      <c r="L1028" s="10">
        <v>5844</v>
      </c>
      <c r="M1028" s="10"/>
      <c r="N1028" s="18">
        <f>SUM(L1028:M1028)</f>
        <v>5844</v>
      </c>
      <c r="O1028" s="10">
        <v>5844</v>
      </c>
      <c r="P1028" s="10"/>
      <c r="Q1028" s="18">
        <f>SUM(O1028:P1028)</f>
        <v>5844</v>
      </c>
      <c r="R1028" s="10">
        <v>5844</v>
      </c>
      <c r="S1028" s="105"/>
      <c r="T1028" s="107">
        <f>SUM(R1028:S1028)</f>
        <v>5844</v>
      </c>
      <c r="U1028" s="105">
        <v>5844</v>
      </c>
      <c r="V1028" s="105"/>
      <c r="W1028" s="107">
        <f>SUM(U1028:V1028)</f>
        <v>5844</v>
      </c>
    </row>
    <row r="1029" spans="1:102" s="191" customFormat="1" ht="18">
      <c r="A1029" s="180"/>
      <c r="B1029" s="181" t="s">
        <v>106</v>
      </c>
      <c r="C1029" s="182">
        <f>SUM(C1026:C1028)</f>
        <v>7079.42</v>
      </c>
      <c r="D1029" s="188"/>
      <c r="E1029" s="182">
        <f>SUM(C1029:D1029)</f>
        <v>7079.42</v>
      </c>
      <c r="F1029" s="183">
        <v>12624.33</v>
      </c>
      <c r="G1029" s="183">
        <v>0</v>
      </c>
      <c r="H1029" s="194">
        <f>SUM(F1029:G1029)</f>
        <v>12624.33</v>
      </c>
      <c r="I1029" s="184">
        <f>SUM(I1026:I1028)</f>
        <v>11536</v>
      </c>
      <c r="J1029" s="189"/>
      <c r="K1029" s="212">
        <f>SUM(I1029:J1029)</f>
        <v>11536</v>
      </c>
      <c r="L1029" s="184">
        <f>SUM(L1026:L1028)</f>
        <v>12457.01</v>
      </c>
      <c r="M1029" s="184">
        <f>SUM(M1026:M1028)</f>
        <v>0</v>
      </c>
      <c r="N1029" s="184">
        <f>SUM(L1029:M1029)</f>
        <v>12457.01</v>
      </c>
      <c r="O1029" s="184">
        <f>SUM(O1026:O1028)</f>
        <v>10665.01</v>
      </c>
      <c r="P1029" s="184"/>
      <c r="Q1029" s="184">
        <f>SUM(O1029:P1029)</f>
        <v>10665.01</v>
      </c>
      <c r="R1029" s="184">
        <f>SUM(R1026:R1028)</f>
        <v>11177.01</v>
      </c>
      <c r="S1029" s="184">
        <f t="shared" ref="S1029:W1029" si="500">SUM(S1026:S1028)</f>
        <v>0</v>
      </c>
      <c r="T1029" s="184">
        <f t="shared" si="500"/>
        <v>11177.01</v>
      </c>
      <c r="U1029" s="184">
        <f t="shared" si="500"/>
        <v>12477.52</v>
      </c>
      <c r="V1029" s="184">
        <f t="shared" si="500"/>
        <v>0</v>
      </c>
      <c r="W1029" s="184">
        <f t="shared" si="500"/>
        <v>12477.52</v>
      </c>
      <c r="X1029" s="263"/>
      <c r="Y1029" s="263"/>
      <c r="Z1029" s="263"/>
      <c r="AA1029" s="263"/>
      <c r="AB1029" s="263"/>
      <c r="AC1029" s="263"/>
      <c r="AD1029" s="263"/>
      <c r="AE1029" s="263"/>
      <c r="AF1029" s="263"/>
      <c r="AG1029" s="263"/>
      <c r="AH1029" s="263"/>
      <c r="AI1029" s="263"/>
      <c r="AJ1029" s="263"/>
      <c r="AK1029" s="263"/>
      <c r="AL1029" s="263"/>
      <c r="AM1029" s="263"/>
      <c r="AN1029" s="263"/>
      <c r="AO1029" s="263"/>
      <c r="AP1029" s="263"/>
      <c r="AQ1029" s="263"/>
      <c r="AR1029" s="263"/>
      <c r="AS1029" s="263"/>
      <c r="AT1029" s="263"/>
      <c r="AU1029" s="263"/>
      <c r="AV1029" s="263"/>
      <c r="AW1029" s="263"/>
      <c r="AX1029" s="263"/>
      <c r="AY1029" s="263"/>
      <c r="AZ1029" s="263"/>
      <c r="BA1029" s="263"/>
      <c r="BB1029" s="263"/>
      <c r="BC1029" s="263"/>
      <c r="BD1029" s="263"/>
      <c r="BE1029" s="263"/>
      <c r="BF1029" s="263"/>
      <c r="BG1029" s="263"/>
      <c r="BH1029" s="263"/>
      <c r="BI1029" s="263"/>
      <c r="BJ1029" s="263"/>
      <c r="BK1029" s="263"/>
      <c r="BL1029" s="263"/>
      <c r="BM1029" s="263"/>
      <c r="BN1029" s="263"/>
      <c r="BO1029" s="263"/>
      <c r="BP1029" s="263"/>
      <c r="BQ1029" s="263"/>
      <c r="BR1029" s="263"/>
      <c r="BS1029" s="263"/>
      <c r="BT1029" s="263"/>
      <c r="BU1029" s="263"/>
      <c r="BV1029" s="263"/>
      <c r="BW1029" s="263"/>
      <c r="BX1029" s="263"/>
      <c r="BY1029" s="263"/>
      <c r="BZ1029" s="263"/>
      <c r="CA1029" s="263"/>
      <c r="CB1029" s="263"/>
      <c r="CC1029" s="263"/>
      <c r="CD1029" s="263"/>
      <c r="CE1029" s="263"/>
      <c r="CF1029" s="263"/>
      <c r="CG1029" s="263"/>
      <c r="CH1029" s="263"/>
      <c r="CI1029" s="263"/>
      <c r="CJ1029" s="263"/>
      <c r="CK1029" s="263"/>
      <c r="CL1029" s="263"/>
      <c r="CM1029" s="263"/>
      <c r="CN1029" s="263"/>
      <c r="CO1029" s="263"/>
      <c r="CP1029" s="263"/>
      <c r="CQ1029" s="263"/>
      <c r="CR1029" s="263"/>
      <c r="CS1029" s="263"/>
      <c r="CT1029" s="263"/>
      <c r="CU1029" s="263"/>
      <c r="CV1029" s="263"/>
      <c r="CW1029" s="263"/>
      <c r="CX1029" s="263"/>
    </row>
    <row r="1030" spans="1:102" s="24" customFormat="1" ht="18">
      <c r="A1030" s="17">
        <v>54</v>
      </c>
      <c r="B1030" s="7" t="s">
        <v>795</v>
      </c>
      <c r="C1030" s="9"/>
      <c r="D1030" s="9"/>
      <c r="E1030" s="9"/>
      <c r="F1030" s="6"/>
      <c r="G1030" s="6"/>
      <c r="H1030" s="3"/>
      <c r="I1030" s="18"/>
      <c r="J1030" s="18"/>
      <c r="K1030" s="213"/>
      <c r="L1030" s="18"/>
      <c r="M1030" s="18"/>
      <c r="N1030" s="18"/>
      <c r="O1030" s="18"/>
      <c r="P1030" s="18"/>
      <c r="Q1030" s="18"/>
      <c r="R1030" s="18"/>
      <c r="S1030" s="107"/>
      <c r="T1030" s="107"/>
      <c r="U1030" s="107"/>
      <c r="V1030" s="107"/>
      <c r="W1030" s="107"/>
      <c r="X1030" s="258"/>
      <c r="Y1030" s="258"/>
      <c r="Z1030" s="258"/>
      <c r="AA1030" s="258"/>
      <c r="AB1030" s="258"/>
      <c r="AC1030" s="258"/>
      <c r="AD1030" s="258"/>
      <c r="AE1030" s="258"/>
      <c r="AF1030" s="258"/>
      <c r="AG1030" s="258"/>
      <c r="AH1030" s="258"/>
      <c r="AI1030" s="258"/>
      <c r="AJ1030" s="258"/>
      <c r="AK1030" s="258"/>
      <c r="AL1030" s="258"/>
      <c r="AM1030" s="258"/>
      <c r="AN1030" s="258"/>
      <c r="AO1030" s="258"/>
      <c r="AP1030" s="258"/>
      <c r="AQ1030" s="258"/>
      <c r="AR1030" s="258"/>
      <c r="AS1030" s="258"/>
      <c r="AT1030" s="258"/>
      <c r="AU1030" s="258"/>
      <c r="AV1030" s="258"/>
      <c r="AW1030" s="258"/>
      <c r="AX1030" s="258"/>
      <c r="AY1030" s="258"/>
      <c r="AZ1030" s="258"/>
      <c r="BA1030" s="258"/>
      <c r="BB1030" s="258"/>
      <c r="BC1030" s="258"/>
      <c r="BD1030" s="258"/>
      <c r="BE1030" s="258"/>
      <c r="BF1030" s="258"/>
      <c r="BG1030" s="258"/>
      <c r="BH1030" s="258"/>
      <c r="BI1030" s="258"/>
      <c r="BJ1030" s="258"/>
      <c r="BK1030" s="258"/>
      <c r="BL1030" s="258"/>
      <c r="BM1030" s="258"/>
      <c r="BN1030" s="258"/>
      <c r="BO1030" s="258"/>
      <c r="BP1030" s="258"/>
      <c r="BQ1030" s="258"/>
      <c r="BR1030" s="258"/>
      <c r="BS1030" s="258"/>
      <c r="BT1030" s="258"/>
      <c r="BU1030" s="258"/>
      <c r="BV1030" s="258"/>
      <c r="BW1030" s="258"/>
      <c r="BX1030" s="258"/>
      <c r="BY1030" s="258"/>
      <c r="BZ1030" s="258"/>
      <c r="CA1030" s="258"/>
      <c r="CB1030" s="258"/>
      <c r="CC1030" s="258"/>
      <c r="CD1030" s="258"/>
      <c r="CE1030" s="258"/>
      <c r="CF1030" s="258"/>
      <c r="CG1030" s="258"/>
      <c r="CH1030" s="258"/>
      <c r="CI1030" s="258"/>
      <c r="CJ1030" s="258"/>
      <c r="CK1030" s="258"/>
      <c r="CL1030" s="258"/>
      <c r="CM1030" s="258"/>
      <c r="CN1030" s="258"/>
      <c r="CO1030" s="258"/>
      <c r="CP1030" s="258"/>
      <c r="CQ1030" s="258"/>
      <c r="CR1030" s="258"/>
      <c r="CS1030" s="258"/>
      <c r="CT1030" s="258"/>
      <c r="CU1030" s="258"/>
      <c r="CV1030" s="258"/>
      <c r="CW1030" s="258"/>
      <c r="CX1030" s="258"/>
    </row>
    <row r="1031" spans="1:102" ht="18">
      <c r="A1031" s="13">
        <v>1</v>
      </c>
      <c r="B1031" s="5" t="s">
        <v>793</v>
      </c>
      <c r="C1031" s="8">
        <v>2900</v>
      </c>
      <c r="D1031" s="8"/>
      <c r="E1031" s="9">
        <f>SUM(C1031:D1031)</f>
        <v>2900</v>
      </c>
      <c r="F1031" s="2">
        <v>1675</v>
      </c>
      <c r="G1031" s="2">
        <v>0</v>
      </c>
      <c r="H1031" s="3">
        <f>SUM(F1031:G1031)</f>
        <v>1675</v>
      </c>
      <c r="I1031" s="10">
        <v>7742</v>
      </c>
      <c r="J1031" s="10"/>
      <c r="K1031" s="213">
        <f>SUM(I1031:J1031)</f>
        <v>7742</v>
      </c>
      <c r="L1031" s="10">
        <v>2700.01</v>
      </c>
      <c r="M1031" s="10"/>
      <c r="N1031" s="18">
        <f>SUM(L1031:M1031)</f>
        <v>2700.01</v>
      </c>
      <c r="O1031" s="10">
        <v>1972</v>
      </c>
      <c r="P1031" s="10"/>
      <c r="Q1031" s="18">
        <f>SUM(O1031:P1031)</f>
        <v>1972</v>
      </c>
      <c r="R1031" s="10">
        <v>1972</v>
      </c>
      <c r="S1031" s="105"/>
      <c r="T1031" s="107">
        <f>SUM(R1031:S1031)</f>
        <v>1972</v>
      </c>
      <c r="U1031" s="105">
        <v>890.01</v>
      </c>
      <c r="V1031" s="105"/>
      <c r="W1031" s="107">
        <f>SUM(U1031:V1031)</f>
        <v>890.01</v>
      </c>
    </row>
    <row r="1032" spans="1:102" s="186" customFormat="1" ht="18">
      <c r="A1032" s="187"/>
      <c r="B1032" s="181" t="s">
        <v>794</v>
      </c>
      <c r="C1032" s="182">
        <f t="shared" ref="C1032:H1032" si="501">SUM(C1031)</f>
        <v>2900</v>
      </c>
      <c r="D1032" s="182">
        <f t="shared" si="501"/>
        <v>0</v>
      </c>
      <c r="E1032" s="182">
        <f t="shared" si="501"/>
        <v>2900</v>
      </c>
      <c r="F1032" s="182">
        <f t="shared" si="501"/>
        <v>1675</v>
      </c>
      <c r="G1032" s="182">
        <f t="shared" si="501"/>
        <v>0</v>
      </c>
      <c r="H1032" s="197">
        <f t="shared" si="501"/>
        <v>1675</v>
      </c>
      <c r="I1032" s="184">
        <f>SUM(I1031)</f>
        <v>7742</v>
      </c>
      <c r="J1032" s="184"/>
      <c r="K1032" s="212">
        <f>SUM(I1032:J1032)</f>
        <v>7742</v>
      </c>
      <c r="L1032" s="184">
        <f>SUM(L1031)</f>
        <v>2700.01</v>
      </c>
      <c r="M1032" s="184"/>
      <c r="N1032" s="184">
        <f>SUM(L1032:M1032)</f>
        <v>2700.01</v>
      </c>
      <c r="O1032" s="184">
        <f>SUM(O1031)</f>
        <v>1972</v>
      </c>
      <c r="P1032" s="184"/>
      <c r="Q1032" s="184">
        <f>SUM(O1032:P1032)</f>
        <v>1972</v>
      </c>
      <c r="R1032" s="184">
        <f>SUM(R1031)</f>
        <v>1972</v>
      </c>
      <c r="S1032" s="184">
        <f t="shared" ref="S1032:W1032" si="502">SUM(S1031)</f>
        <v>0</v>
      </c>
      <c r="T1032" s="184">
        <f t="shared" si="502"/>
        <v>1972</v>
      </c>
      <c r="U1032" s="184">
        <f t="shared" si="502"/>
        <v>890.01</v>
      </c>
      <c r="V1032" s="184">
        <f t="shared" si="502"/>
        <v>0</v>
      </c>
      <c r="W1032" s="184">
        <f t="shared" si="502"/>
        <v>890.01</v>
      </c>
      <c r="X1032" s="264"/>
      <c r="Y1032" s="264"/>
      <c r="Z1032" s="264"/>
      <c r="AA1032" s="264"/>
      <c r="AB1032" s="264"/>
      <c r="AC1032" s="264"/>
      <c r="AD1032" s="264"/>
      <c r="AE1032" s="264"/>
      <c r="AF1032" s="264"/>
      <c r="AG1032" s="264"/>
      <c r="AH1032" s="264"/>
      <c r="AI1032" s="264"/>
      <c r="AJ1032" s="264"/>
      <c r="AK1032" s="264"/>
      <c r="AL1032" s="264"/>
      <c r="AM1032" s="264"/>
      <c r="AN1032" s="264"/>
      <c r="AO1032" s="264"/>
      <c r="AP1032" s="264"/>
      <c r="AQ1032" s="264"/>
      <c r="AR1032" s="264"/>
      <c r="AS1032" s="264"/>
      <c r="AT1032" s="264"/>
      <c r="AU1032" s="264"/>
      <c r="AV1032" s="264"/>
      <c r="AW1032" s="264"/>
      <c r="AX1032" s="264"/>
      <c r="AY1032" s="264"/>
      <c r="AZ1032" s="264"/>
      <c r="BA1032" s="264"/>
      <c r="BB1032" s="264"/>
      <c r="BC1032" s="264"/>
      <c r="BD1032" s="264"/>
      <c r="BE1032" s="264"/>
      <c r="BF1032" s="264"/>
      <c r="BG1032" s="264"/>
      <c r="BH1032" s="264"/>
      <c r="BI1032" s="264"/>
      <c r="BJ1032" s="264"/>
      <c r="BK1032" s="264"/>
      <c r="BL1032" s="264"/>
      <c r="BM1032" s="264"/>
      <c r="BN1032" s="264"/>
      <c r="BO1032" s="264"/>
      <c r="BP1032" s="264"/>
      <c r="BQ1032" s="264"/>
      <c r="BR1032" s="264"/>
      <c r="BS1032" s="264"/>
      <c r="BT1032" s="264"/>
      <c r="BU1032" s="264"/>
      <c r="BV1032" s="264"/>
      <c r="BW1032" s="264"/>
      <c r="BX1032" s="264"/>
      <c r="BY1032" s="264"/>
      <c r="BZ1032" s="264"/>
      <c r="CA1032" s="264"/>
      <c r="CB1032" s="264"/>
      <c r="CC1032" s="264"/>
      <c r="CD1032" s="264"/>
      <c r="CE1032" s="264"/>
      <c r="CF1032" s="264"/>
      <c r="CG1032" s="264"/>
      <c r="CH1032" s="264"/>
      <c r="CI1032" s="264"/>
      <c r="CJ1032" s="264"/>
      <c r="CK1032" s="264"/>
      <c r="CL1032" s="264"/>
      <c r="CM1032" s="264"/>
      <c r="CN1032" s="264"/>
      <c r="CO1032" s="264"/>
      <c r="CP1032" s="264"/>
      <c r="CQ1032" s="264"/>
      <c r="CR1032" s="264"/>
      <c r="CS1032" s="264"/>
      <c r="CT1032" s="264"/>
      <c r="CU1032" s="264"/>
      <c r="CV1032" s="264"/>
      <c r="CW1032" s="264"/>
      <c r="CX1032" s="264"/>
    </row>
    <row r="1033" spans="1:102" s="233" customFormat="1" ht="31.2">
      <c r="B1033" s="234" t="s">
        <v>107</v>
      </c>
      <c r="C1033" s="228">
        <f t="shared" ref="C1033:H1033" si="503">C1032+C1029+C1015+C982+C974+C968+C953+C946+C940+C937+C934+C931+C926+C920+C917+C913+C857+C853+C849+C844+C841+C838+C833+C830+C827+C807+C801+C798+C794+C791+C772+C768+C758+C755+C751+C748+C745+C737+C734+C730+C725+C721+C686+C683+C680+C667+C663+C659+C651+C647+C643+C639+C635</f>
        <v>1928506.4000000001</v>
      </c>
      <c r="D1033" s="228">
        <f t="shared" si="503"/>
        <v>455485.12</v>
      </c>
      <c r="E1033" s="228">
        <f t="shared" si="503"/>
        <v>2383991.5199999986</v>
      </c>
      <c r="F1033" s="228">
        <f t="shared" si="503"/>
        <v>2412895.1899999981</v>
      </c>
      <c r="G1033" s="228">
        <f t="shared" si="503"/>
        <v>483619.45</v>
      </c>
      <c r="H1033" s="228">
        <f t="shared" si="503"/>
        <v>2896514.6399999978</v>
      </c>
      <c r="I1033" s="227">
        <f>I1032+I1029+I1015+I982+I974+I968+I953+I946+I940+I937+I934+I931+I926+I920+I917+I913+I857+I853+I849+I844+I841+I838+I833+I830+I827+I807+I801+I798+I794+I791+I772+I768+I758+I755+I751+I748+I745+I737+I734+I730+I725+I721+I686+I683+I680+I667+I663+I659+I651+I647+I643+I639+I635+I1024+I957+I655+I950</f>
        <v>2796901.2899999986</v>
      </c>
      <c r="J1033" s="227">
        <f>J1032+J1029+J1015+J982+J974+J968+J953+J946+J940+J937+J934+J931+J926+J920+J917+J913+J857+J853+J849+J844+J841+J838+J833+J830+J827+J807+J801+J798+J794+J791+J772+J768+J758+J755+J751+J748+J745+J737+J734+J730+J725+J721+J686+J683+J680+J667+J663+J659+J651+J647+J643+J639+J635+J1024+J957+J655+J950</f>
        <v>518112.07</v>
      </c>
      <c r="K1033" s="227">
        <f>K1032+K1029+K1015+K982+K974+K968+K953+K946+K940+K937+K934+K931+K926+K920+K917+K913+K857+K853+K849+K844+K841+K838+K833+K830+K827+K807+K801+K798+K794+K791+K772+K768+K758+K755+K751+K748+K745+K737+K734+K730+K725+K721+K686+K683+K680+K667+K663+K659+K651+K647+K643+K639+K635+K1024+K957+K655+K950</f>
        <v>3315013.3599999985</v>
      </c>
      <c r="L1033" s="227">
        <f>L1032+L1029+L1015+L982+L974+L968+L953+L946+L940+L937+L934+L931+L926+L920+L917+L857+L853+L849+L844+L841+L838+L833+L830+L827+L807+L801+L798+L794+L791+L772+L768+L758+L755+L751+L748+L745+L737+L734+L730+L725+L721+L686+L683+L680+L667+L663+L659+L651+L647+L643+L639+L635+L1024+L957+L655+L950+L913</f>
        <v>3189856.0000000009</v>
      </c>
      <c r="M1033" s="227">
        <f>M1032+M1029+M1015+M982+M974+M968+M953+M946+M940+M937+M934+M931+M926+M920+M917+M913+M857+M853+M849+M844+M841+M838+M833+M830+M827+M807+M801+M798+M794+M791+M772+M768+M758+M755+M751+M748+M745+M737+M734+M730+M725+M721+M686+M683+M680+M667+M663+M659+M651+M647+M643+M639+M635+M1024+M957+M655+M950</f>
        <v>725532.94</v>
      </c>
      <c r="N1033" s="227">
        <f>N1032+N1029+N1015+N982+N974+N968+N953+N946+N940+N937+N934+N931+N926+N920+N917+N913+N857+N853+N849+N844+N841+N838+N833+N830+N827+N807+N801+N798+N794+N791+N772+N768+N758+N755+N751+N748+N745+N737+N734+N730+N725+N721+N686+N683+N680+N667+N663+N659+N651+N647+N643+N639+N635+N1024+N957+N655+N950</f>
        <v>3915388.9399999985</v>
      </c>
      <c r="O1033" s="231">
        <f>O1032+O1029+O1015+O982+O974+O968+O953+O946+O940+O937+O934+O931+O926+O920+O917+O913+O857+O853+O849+O844+O841+O838+O833+O830+O827+O807+O801+O798+O794+O791+O772+O768+O758+O755+O751+O748+O745+O737+O734+O730+O725+O721+O686+O683+O680+O667+O663+O659+O651+O647+O643+O639+O635+O1024+O957+O655+O950</f>
        <v>3725690.2399999984</v>
      </c>
      <c r="P1033" s="231">
        <f>P1032+P1029+P1015+P982+P974+P968+P953+P946+P940+P937+P934+P931+P926+P920+P917+P913+P857+P853+P849+P844+P841+P838+P833+P830+P827+P807+P801+P798+P794+P791+P772+P768+P758+P755+P751+P748+P745+P737+P734+P730+P725+P721+P686+P683+P680+P667+P663+P659+P651+P647+P643+P639+P635+P1024+P957+P655+P950</f>
        <v>740145.67</v>
      </c>
      <c r="Q1033" s="231">
        <f>SUM(O1033:P1033)</f>
        <v>4465835.9099999983</v>
      </c>
      <c r="R1033" s="235">
        <f t="shared" ref="R1033:T1033" si="504">R1032+R1029+R1024+R1015+R982+R974+R971+R968+R957+R953+R950+R946+R940+R937+R934+R931+R926+R920+R917+R913+R849+R844+R841+R838+R833+R830+R827+R807+R801+R798+R794+R791+R772+R768+R758+R755+R751+R748+R745+R737+R730+R725+R721+R680+R804+R943</f>
        <v>3808581.2399999988</v>
      </c>
      <c r="S1033" s="235">
        <f t="shared" si="504"/>
        <v>800985.99</v>
      </c>
      <c r="T1033" s="235">
        <f t="shared" si="504"/>
        <v>4609567.2200999977</v>
      </c>
      <c r="U1033" s="231">
        <f>U1032+U1029+U1024+U1015+U982+U974+U971+U968+U957+U953+U950+U946+U940+U937+U934+U931+U926+U923+U920+U917+U913+U849+U844+U841+U838+U833+U830+U827+U807+U801+U798+U794+U791+U772+U768+U758+U755+U751+U748+U745+U737+U730+U725+U721+U680+U804+U943</f>
        <v>4095720.2399999984</v>
      </c>
      <c r="V1033" s="231">
        <f t="shared" ref="V1033:W1033" si="505">V1032+V1029+V1024+V1015+V982+V974+V971+V968+V957+V953+V950+V946+V940+V937+V934+V931+V926+V923+V920+V917+V913+V849+V844+V841+V838+V833+V830+V827+V807+V801+V798+V794+V791+V772+V768+V758+V755+V751+V748+V745+V737+V730+V725+V721+V680+V804+V943</f>
        <v>775305.7699999999</v>
      </c>
      <c r="W1033" s="231">
        <f t="shared" si="505"/>
        <v>4871026.0099999979</v>
      </c>
      <c r="X1033" s="265"/>
      <c r="Y1033" s="265"/>
      <c r="Z1033" s="265"/>
      <c r="AA1033" s="265"/>
      <c r="AB1033" s="265"/>
      <c r="AC1033" s="265"/>
      <c r="AD1033" s="265"/>
      <c r="AE1033" s="265"/>
      <c r="AF1033" s="265"/>
      <c r="AG1033" s="265"/>
      <c r="AH1033" s="265"/>
      <c r="AI1033" s="265"/>
      <c r="AJ1033" s="265"/>
      <c r="AK1033" s="265"/>
      <c r="AL1033" s="265"/>
      <c r="AM1033" s="265"/>
      <c r="AN1033" s="265"/>
      <c r="AO1033" s="265"/>
      <c r="AP1033" s="265"/>
      <c r="AQ1033" s="265"/>
      <c r="AR1033" s="265"/>
      <c r="AS1033" s="265"/>
      <c r="AT1033" s="265"/>
      <c r="AU1033" s="265"/>
      <c r="AV1033" s="265"/>
      <c r="AW1033" s="265"/>
      <c r="AX1033" s="265"/>
      <c r="AY1033" s="265"/>
      <c r="AZ1033" s="265"/>
      <c r="BA1033" s="265"/>
      <c r="BB1033" s="265"/>
      <c r="BC1033" s="265"/>
      <c r="BD1033" s="265"/>
      <c r="BE1033" s="265"/>
      <c r="BF1033" s="265"/>
      <c r="BG1033" s="265"/>
      <c r="BH1033" s="265"/>
      <c r="BI1033" s="265"/>
      <c r="BJ1033" s="265"/>
      <c r="BK1033" s="265"/>
      <c r="BL1033" s="265"/>
      <c r="BM1033" s="265"/>
      <c r="BN1033" s="265"/>
      <c r="BO1033" s="265"/>
      <c r="BP1033" s="265"/>
      <c r="BQ1033" s="265"/>
      <c r="BR1033" s="265"/>
      <c r="BS1033" s="265"/>
      <c r="BT1033" s="265"/>
      <c r="BU1033" s="265"/>
      <c r="BV1033" s="265"/>
      <c r="BW1033" s="265"/>
      <c r="BX1033" s="265"/>
      <c r="BY1033" s="265"/>
      <c r="BZ1033" s="265"/>
      <c r="CA1033" s="265"/>
      <c r="CB1033" s="265"/>
      <c r="CC1033" s="265"/>
      <c r="CD1033" s="265"/>
      <c r="CE1033" s="265"/>
      <c r="CF1033" s="265"/>
      <c r="CG1033" s="265"/>
      <c r="CH1033" s="265"/>
      <c r="CI1033" s="265"/>
      <c r="CJ1033" s="265"/>
      <c r="CK1033" s="265"/>
      <c r="CL1033" s="265"/>
      <c r="CM1033" s="265"/>
      <c r="CN1033" s="265"/>
      <c r="CO1033" s="265"/>
      <c r="CP1033" s="265"/>
      <c r="CQ1033" s="265"/>
      <c r="CR1033" s="265"/>
      <c r="CS1033" s="265"/>
      <c r="CT1033" s="265"/>
      <c r="CU1033" s="265"/>
      <c r="CV1033" s="265"/>
      <c r="CW1033" s="265"/>
      <c r="CX1033" s="265"/>
    </row>
    <row r="1034" spans="1:102" ht="18">
      <c r="A1034" s="13"/>
      <c r="B1034" s="5"/>
      <c r="C1034" s="8"/>
      <c r="D1034" s="8"/>
      <c r="F1034" s="8"/>
      <c r="G1034" s="8"/>
      <c r="I1034" s="10"/>
      <c r="J1034" s="10"/>
      <c r="L1034" s="10"/>
      <c r="M1034" s="10"/>
      <c r="O1034" s="10"/>
      <c r="P1034" s="10"/>
      <c r="Q1034" s="18"/>
      <c r="R1034" s="10"/>
      <c r="S1034" s="105"/>
      <c r="T1034" s="107"/>
      <c r="U1034" s="105"/>
      <c r="V1034" s="105"/>
      <c r="W1034" s="107"/>
    </row>
    <row r="1035" spans="1:102" s="221" customFormat="1" ht="18">
      <c r="A1035" s="214">
        <v>5</v>
      </c>
      <c r="B1035" s="215" t="s">
        <v>796</v>
      </c>
      <c r="C1035" s="224"/>
      <c r="D1035" s="224"/>
      <c r="E1035" s="224"/>
      <c r="F1035" s="224"/>
      <c r="G1035" s="224"/>
      <c r="H1035" s="224"/>
      <c r="I1035" s="224"/>
      <c r="J1035" s="224"/>
      <c r="K1035" s="224"/>
      <c r="L1035" s="224"/>
      <c r="M1035" s="224"/>
      <c r="N1035" s="224"/>
      <c r="O1035" s="217"/>
      <c r="P1035" s="217"/>
      <c r="Q1035" s="218"/>
      <c r="R1035" s="217"/>
      <c r="S1035" s="219"/>
      <c r="T1035" s="220"/>
      <c r="U1035" s="219"/>
      <c r="V1035" s="219"/>
      <c r="W1035" s="220"/>
      <c r="X1035" s="252"/>
      <c r="Y1035" s="252"/>
      <c r="Z1035" s="252"/>
      <c r="AA1035" s="252"/>
      <c r="AB1035" s="252"/>
      <c r="AC1035" s="252"/>
      <c r="AD1035" s="252"/>
      <c r="AE1035" s="252"/>
      <c r="AF1035" s="252"/>
      <c r="AG1035" s="252"/>
      <c r="AH1035" s="252"/>
      <c r="AI1035" s="252"/>
      <c r="AJ1035" s="252"/>
      <c r="AK1035" s="252"/>
      <c r="AL1035" s="252"/>
      <c r="AM1035" s="252"/>
      <c r="AN1035" s="252"/>
      <c r="AO1035" s="252"/>
      <c r="AP1035" s="252"/>
      <c r="AQ1035" s="252"/>
      <c r="AR1035" s="252"/>
      <c r="AS1035" s="252"/>
      <c r="AT1035" s="252"/>
      <c r="AU1035" s="252"/>
      <c r="AV1035" s="252"/>
      <c r="AW1035" s="252"/>
      <c r="AX1035" s="252"/>
      <c r="AY1035" s="252"/>
      <c r="AZ1035" s="252"/>
      <c r="BA1035" s="252"/>
      <c r="BB1035" s="252"/>
      <c r="BC1035" s="252"/>
      <c r="BD1035" s="252"/>
      <c r="BE1035" s="252"/>
      <c r="BF1035" s="252"/>
      <c r="BG1035" s="252"/>
      <c r="BH1035" s="252"/>
      <c r="BI1035" s="252"/>
      <c r="BJ1035" s="252"/>
      <c r="BK1035" s="252"/>
      <c r="BL1035" s="252"/>
      <c r="BM1035" s="252"/>
      <c r="BN1035" s="252"/>
      <c r="BO1035" s="252"/>
      <c r="BP1035" s="252"/>
      <c r="BQ1035" s="252"/>
      <c r="BR1035" s="252"/>
      <c r="BS1035" s="252"/>
      <c r="BT1035" s="252"/>
      <c r="BU1035" s="252"/>
      <c r="BV1035" s="252"/>
      <c r="BW1035" s="252"/>
      <c r="BX1035" s="252"/>
      <c r="BY1035" s="252"/>
      <c r="BZ1035" s="252"/>
      <c r="CA1035" s="252"/>
      <c r="CB1035" s="252"/>
      <c r="CC1035" s="252"/>
      <c r="CD1035" s="252"/>
      <c r="CE1035" s="252"/>
      <c r="CF1035" s="252"/>
      <c r="CG1035" s="252"/>
      <c r="CH1035" s="252"/>
      <c r="CI1035" s="252"/>
      <c r="CJ1035" s="252"/>
      <c r="CK1035" s="252"/>
      <c r="CL1035" s="252"/>
      <c r="CM1035" s="252"/>
      <c r="CN1035" s="252"/>
      <c r="CO1035" s="252"/>
      <c r="CP1035" s="252"/>
      <c r="CQ1035" s="252"/>
      <c r="CR1035" s="252"/>
      <c r="CS1035" s="252"/>
      <c r="CT1035" s="252"/>
      <c r="CU1035" s="252"/>
      <c r="CV1035" s="252"/>
      <c r="CW1035" s="252"/>
      <c r="CX1035" s="252"/>
    </row>
    <row r="1036" spans="1:102" ht="18">
      <c r="A1036" s="17">
        <v>1</v>
      </c>
      <c r="B1036" s="7" t="s">
        <v>1476</v>
      </c>
      <c r="C1036" s="8"/>
      <c r="D1036" s="8"/>
      <c r="F1036" s="8"/>
      <c r="G1036" s="8"/>
      <c r="I1036" s="10"/>
      <c r="J1036" s="10"/>
      <c r="L1036" s="10"/>
      <c r="M1036" s="10"/>
      <c r="O1036" s="10"/>
      <c r="P1036" s="10"/>
      <c r="Q1036" s="18"/>
      <c r="R1036" s="10"/>
      <c r="S1036" s="10"/>
      <c r="T1036" s="107"/>
      <c r="U1036" s="10"/>
      <c r="V1036" s="10"/>
      <c r="W1036" s="107"/>
    </row>
    <row r="1037" spans="1:102" ht="18">
      <c r="A1037" s="13">
        <v>1</v>
      </c>
      <c r="B1037" s="5" t="s">
        <v>1477</v>
      </c>
      <c r="C1037" s="8"/>
      <c r="D1037" s="8"/>
      <c r="F1037" s="8"/>
      <c r="G1037" s="8"/>
      <c r="I1037" s="10">
        <v>0</v>
      </c>
      <c r="J1037" s="10">
        <v>2500</v>
      </c>
      <c r="K1037" s="213">
        <f>SUM(I1037:J1037)</f>
        <v>2500</v>
      </c>
      <c r="L1037" s="65"/>
      <c r="M1037" s="65">
        <v>2500</v>
      </c>
      <c r="N1037" s="18">
        <f>SUM(L1037:M1037)</f>
        <v>2500</v>
      </c>
      <c r="O1037" s="65">
        <v>0</v>
      </c>
      <c r="P1037" s="65">
        <v>1500</v>
      </c>
      <c r="Q1037" s="18">
        <f>SUM(O1037:P1037)</f>
        <v>1500</v>
      </c>
      <c r="R1037" s="65">
        <v>0</v>
      </c>
      <c r="S1037" s="8">
        <v>1500</v>
      </c>
      <c r="T1037" s="107">
        <f>SUM(R1037:S1037)</f>
        <v>1500</v>
      </c>
      <c r="U1037" s="8"/>
      <c r="V1037" s="8">
        <v>1500</v>
      </c>
      <c r="W1037" s="107">
        <f>SUM(U1037:V1037)</f>
        <v>1500</v>
      </c>
    </row>
    <row r="1038" spans="1:102" ht="18">
      <c r="A1038" s="13">
        <v>2</v>
      </c>
      <c r="B1038" s="5" t="s">
        <v>2243</v>
      </c>
      <c r="C1038" s="8"/>
      <c r="D1038" s="8"/>
      <c r="F1038" s="8"/>
      <c r="G1038" s="8"/>
      <c r="I1038" s="10"/>
      <c r="J1038" s="10"/>
      <c r="L1038" s="65"/>
      <c r="M1038" s="65"/>
      <c r="O1038" s="65">
        <v>1280</v>
      </c>
      <c r="P1038" s="65">
        <v>1920</v>
      </c>
      <c r="Q1038" s="18">
        <f t="shared" ref="Q1038:Q1040" si="506">SUM(O1038:P1038)</f>
        <v>3200</v>
      </c>
      <c r="R1038" s="65">
        <v>1280</v>
      </c>
      <c r="S1038" s="8">
        <v>1920</v>
      </c>
      <c r="T1038" s="107">
        <f t="shared" ref="T1038:T1041" si="507">SUM(R1038:S1038)</f>
        <v>3200</v>
      </c>
      <c r="U1038" s="8">
        <v>1493.33</v>
      </c>
      <c r="V1038" s="8">
        <v>2240</v>
      </c>
      <c r="W1038" s="107">
        <f t="shared" ref="W1038:W1041" si="508">SUM(U1038:V1038)</f>
        <v>3733.33</v>
      </c>
    </row>
    <row r="1039" spans="1:102" ht="18">
      <c r="A1039" s="13">
        <v>3</v>
      </c>
      <c r="B1039" s="5" t="s">
        <v>2037</v>
      </c>
      <c r="C1039" s="8"/>
      <c r="D1039" s="8"/>
      <c r="F1039" s="8"/>
      <c r="G1039" s="8"/>
      <c r="I1039" s="10">
        <v>240</v>
      </c>
      <c r="J1039" s="10">
        <v>360</v>
      </c>
      <c r="K1039" s="213">
        <f t="shared" ref="K1039:K1041" si="509">SUM(I1039:J1039)</f>
        <v>600</v>
      </c>
      <c r="L1039" s="65">
        <v>3940</v>
      </c>
      <c r="M1039" s="65"/>
      <c r="N1039" s="18">
        <f t="shared" ref="N1039:N1041" si="510">SUM(L1039:M1039)</f>
        <v>3940</v>
      </c>
      <c r="O1039" s="65">
        <v>2000.03</v>
      </c>
      <c r="P1039" s="65">
        <v>0.06</v>
      </c>
      <c r="Q1039" s="18">
        <f t="shared" si="506"/>
        <v>2000.09</v>
      </c>
      <c r="R1039" s="65">
        <v>2000.03</v>
      </c>
      <c r="S1039" s="8">
        <v>0.06</v>
      </c>
      <c r="T1039" s="107">
        <f t="shared" si="507"/>
        <v>2000.09</v>
      </c>
      <c r="U1039" s="8">
        <v>2200.0300000000002</v>
      </c>
      <c r="V1039" s="8">
        <v>0.06</v>
      </c>
      <c r="W1039" s="107">
        <f t="shared" si="508"/>
        <v>2200.09</v>
      </c>
    </row>
    <row r="1040" spans="1:102" ht="18">
      <c r="A1040" s="13">
        <v>4</v>
      </c>
      <c r="B1040" s="5" t="s">
        <v>2242</v>
      </c>
      <c r="C1040" s="8"/>
      <c r="D1040" s="8"/>
      <c r="F1040" s="8"/>
      <c r="G1040" s="8"/>
      <c r="I1040" s="10"/>
      <c r="J1040" s="10"/>
      <c r="K1040" s="213">
        <f t="shared" si="509"/>
        <v>0</v>
      </c>
      <c r="L1040" s="65">
        <v>16.05</v>
      </c>
      <c r="M1040" s="65">
        <v>24.05</v>
      </c>
      <c r="N1040" s="18">
        <f t="shared" si="510"/>
        <v>40.1</v>
      </c>
      <c r="O1040" s="65">
        <v>2133.56</v>
      </c>
      <c r="P1040" s="65">
        <v>3200.34</v>
      </c>
      <c r="Q1040" s="18">
        <f t="shared" si="506"/>
        <v>5333.9</v>
      </c>
      <c r="R1040" s="65">
        <v>975.03</v>
      </c>
      <c r="S1040" s="8">
        <v>1458.03</v>
      </c>
      <c r="T1040" s="107">
        <f t="shared" si="507"/>
        <v>2433.06</v>
      </c>
      <c r="U1040" s="8">
        <v>800</v>
      </c>
      <c r="V1040" s="8">
        <v>1200</v>
      </c>
      <c r="W1040" s="107">
        <f t="shared" si="508"/>
        <v>2000</v>
      </c>
    </row>
    <row r="1041" spans="1:102" s="186" customFormat="1" ht="18">
      <c r="A1041" s="187"/>
      <c r="B1041" s="181" t="s">
        <v>1478</v>
      </c>
      <c r="C1041" s="182"/>
      <c r="D1041" s="182"/>
      <c r="E1041" s="182"/>
      <c r="F1041" s="182"/>
      <c r="G1041" s="182"/>
      <c r="H1041" s="197"/>
      <c r="I1041" s="184">
        <f>SUM(I1037:I1040)</f>
        <v>240</v>
      </c>
      <c r="J1041" s="184">
        <f t="shared" ref="J1041:M1041" si="511">SUM(J1037:J1040)</f>
        <v>2860</v>
      </c>
      <c r="K1041" s="212">
        <f t="shared" si="509"/>
        <v>3100</v>
      </c>
      <c r="L1041" s="198">
        <f t="shared" si="511"/>
        <v>3956.05</v>
      </c>
      <c r="M1041" s="198">
        <f t="shared" si="511"/>
        <v>2524.0500000000002</v>
      </c>
      <c r="N1041" s="184">
        <f t="shared" si="510"/>
        <v>6480.1</v>
      </c>
      <c r="O1041" s="198">
        <f>SUM(O1037:O1040)</f>
        <v>5413.59</v>
      </c>
      <c r="P1041" s="198">
        <f>SUM(P1037:P1040)</f>
        <v>6620.4</v>
      </c>
      <c r="Q1041" s="184">
        <f t="shared" ref="Q1041" si="512">SUM(O1041:P1041)</f>
        <v>12033.99</v>
      </c>
      <c r="R1041" s="198">
        <f>SUM(R1037:R1040)</f>
        <v>4255.0599999999995</v>
      </c>
      <c r="S1041" s="182">
        <f>SUM(S1037:S1040)</f>
        <v>4878.09</v>
      </c>
      <c r="T1041" s="185">
        <f t="shared" si="507"/>
        <v>9133.15</v>
      </c>
      <c r="U1041" s="182">
        <f>SUM(U1037:U1040)</f>
        <v>4493.3600000000006</v>
      </c>
      <c r="V1041" s="182">
        <f>SUM(V1037:V1040)</f>
        <v>4940.0599999999995</v>
      </c>
      <c r="W1041" s="185">
        <f t="shared" si="508"/>
        <v>9433.42</v>
      </c>
      <c r="X1041" s="264"/>
      <c r="Y1041" s="264"/>
      <c r="Z1041" s="264"/>
      <c r="AA1041" s="264"/>
      <c r="AB1041" s="264"/>
      <c r="AC1041" s="264"/>
      <c r="AD1041" s="264"/>
      <c r="AE1041" s="264"/>
      <c r="AF1041" s="264"/>
      <c r="AG1041" s="264"/>
      <c r="AH1041" s="264"/>
      <c r="AI1041" s="264"/>
      <c r="AJ1041" s="264"/>
      <c r="AK1041" s="264"/>
      <c r="AL1041" s="264"/>
      <c r="AM1041" s="264"/>
      <c r="AN1041" s="264"/>
      <c r="AO1041" s="264"/>
      <c r="AP1041" s="264"/>
      <c r="AQ1041" s="264"/>
      <c r="AR1041" s="264"/>
      <c r="AS1041" s="264"/>
      <c r="AT1041" s="264"/>
      <c r="AU1041" s="264"/>
      <c r="AV1041" s="264"/>
      <c r="AW1041" s="264"/>
      <c r="AX1041" s="264"/>
      <c r="AY1041" s="264"/>
      <c r="AZ1041" s="264"/>
      <c r="BA1041" s="264"/>
      <c r="BB1041" s="264"/>
      <c r="BC1041" s="264"/>
      <c r="BD1041" s="264"/>
      <c r="BE1041" s="264"/>
      <c r="BF1041" s="264"/>
      <c r="BG1041" s="264"/>
      <c r="BH1041" s="264"/>
      <c r="BI1041" s="264"/>
      <c r="BJ1041" s="264"/>
      <c r="BK1041" s="264"/>
      <c r="BL1041" s="264"/>
      <c r="BM1041" s="264"/>
      <c r="BN1041" s="264"/>
      <c r="BO1041" s="264"/>
      <c r="BP1041" s="264"/>
      <c r="BQ1041" s="264"/>
      <c r="BR1041" s="264"/>
      <c r="BS1041" s="264"/>
      <c r="BT1041" s="264"/>
      <c r="BU1041" s="264"/>
      <c r="BV1041" s="264"/>
      <c r="BW1041" s="264"/>
      <c r="BX1041" s="264"/>
      <c r="BY1041" s="264"/>
      <c r="BZ1041" s="264"/>
      <c r="CA1041" s="264"/>
      <c r="CB1041" s="264"/>
      <c r="CC1041" s="264"/>
      <c r="CD1041" s="264"/>
      <c r="CE1041" s="264"/>
      <c r="CF1041" s="264"/>
      <c r="CG1041" s="264"/>
      <c r="CH1041" s="264"/>
      <c r="CI1041" s="264"/>
      <c r="CJ1041" s="264"/>
      <c r="CK1041" s="264"/>
      <c r="CL1041" s="264"/>
      <c r="CM1041" s="264"/>
      <c r="CN1041" s="264"/>
      <c r="CO1041" s="264"/>
      <c r="CP1041" s="264"/>
      <c r="CQ1041" s="264"/>
      <c r="CR1041" s="264"/>
      <c r="CS1041" s="264"/>
      <c r="CT1041" s="264"/>
      <c r="CU1041" s="264"/>
      <c r="CV1041" s="264"/>
      <c r="CW1041" s="264"/>
      <c r="CX1041" s="264"/>
    </row>
    <row r="1042" spans="1:102" s="24" customFormat="1" ht="18">
      <c r="A1042" s="17">
        <v>2</v>
      </c>
      <c r="B1042" s="7" t="s">
        <v>797</v>
      </c>
      <c r="C1042" s="9"/>
      <c r="D1042" s="9"/>
      <c r="E1042" s="9"/>
      <c r="F1042" s="9"/>
      <c r="G1042" s="9"/>
      <c r="H1042" s="23"/>
      <c r="I1042" s="18"/>
      <c r="J1042" s="18"/>
      <c r="K1042" s="213"/>
      <c r="L1042" s="67"/>
      <c r="M1042" s="67"/>
      <c r="N1042" s="18"/>
      <c r="O1042" s="67"/>
      <c r="P1042" s="67"/>
      <c r="Q1042" s="18"/>
      <c r="R1042" s="67"/>
      <c r="S1042" s="9"/>
      <c r="T1042" s="107"/>
      <c r="U1042" s="9"/>
      <c r="V1042" s="9"/>
      <c r="W1042" s="107"/>
      <c r="X1042" s="258"/>
      <c r="Y1042" s="258"/>
      <c r="Z1042" s="258"/>
      <c r="AA1042" s="258"/>
      <c r="AB1042" s="258"/>
      <c r="AC1042" s="258"/>
      <c r="AD1042" s="258"/>
      <c r="AE1042" s="258"/>
      <c r="AF1042" s="258"/>
      <c r="AG1042" s="258"/>
      <c r="AH1042" s="258"/>
      <c r="AI1042" s="258"/>
      <c r="AJ1042" s="258"/>
      <c r="AK1042" s="258"/>
      <c r="AL1042" s="258"/>
      <c r="AM1042" s="258"/>
      <c r="AN1042" s="258"/>
      <c r="AO1042" s="258"/>
      <c r="AP1042" s="258"/>
      <c r="AQ1042" s="258"/>
      <c r="AR1042" s="258"/>
      <c r="AS1042" s="258"/>
      <c r="AT1042" s="258"/>
      <c r="AU1042" s="258"/>
      <c r="AV1042" s="258"/>
      <c r="AW1042" s="258"/>
      <c r="AX1042" s="258"/>
      <c r="AY1042" s="258"/>
      <c r="AZ1042" s="258"/>
      <c r="BA1042" s="258"/>
      <c r="BB1042" s="258"/>
      <c r="BC1042" s="258"/>
      <c r="BD1042" s="258"/>
      <c r="BE1042" s="258"/>
      <c r="BF1042" s="258"/>
      <c r="BG1042" s="258"/>
      <c r="BH1042" s="258"/>
      <c r="BI1042" s="258"/>
      <c r="BJ1042" s="258"/>
      <c r="BK1042" s="258"/>
      <c r="BL1042" s="258"/>
      <c r="BM1042" s="258"/>
      <c r="BN1042" s="258"/>
      <c r="BO1042" s="258"/>
      <c r="BP1042" s="258"/>
      <c r="BQ1042" s="258"/>
      <c r="BR1042" s="258"/>
      <c r="BS1042" s="258"/>
      <c r="BT1042" s="258"/>
      <c r="BU1042" s="258"/>
      <c r="BV1042" s="258"/>
      <c r="BW1042" s="258"/>
      <c r="BX1042" s="258"/>
      <c r="BY1042" s="258"/>
      <c r="BZ1042" s="258"/>
      <c r="CA1042" s="258"/>
      <c r="CB1042" s="258"/>
      <c r="CC1042" s="258"/>
      <c r="CD1042" s="258"/>
      <c r="CE1042" s="258"/>
      <c r="CF1042" s="258"/>
      <c r="CG1042" s="258"/>
      <c r="CH1042" s="258"/>
      <c r="CI1042" s="258"/>
      <c r="CJ1042" s="258"/>
      <c r="CK1042" s="258"/>
      <c r="CL1042" s="258"/>
      <c r="CM1042" s="258"/>
      <c r="CN1042" s="258"/>
      <c r="CO1042" s="258"/>
      <c r="CP1042" s="258"/>
      <c r="CQ1042" s="258"/>
      <c r="CR1042" s="258"/>
      <c r="CS1042" s="258"/>
      <c r="CT1042" s="258"/>
      <c r="CU1042" s="258"/>
      <c r="CV1042" s="258"/>
      <c r="CW1042" s="258"/>
      <c r="CX1042" s="258"/>
    </row>
    <row r="1043" spans="1:102" ht="18">
      <c r="A1043" s="13">
        <v>1</v>
      </c>
      <c r="B1043" s="5" t="s">
        <v>798</v>
      </c>
      <c r="C1043" s="8">
        <v>950</v>
      </c>
      <c r="D1043" s="8"/>
      <c r="E1043" s="8">
        <f>SUM(C1043:D1043)</f>
        <v>950</v>
      </c>
      <c r="F1043" s="2">
        <v>950</v>
      </c>
      <c r="G1043" s="2">
        <v>0</v>
      </c>
      <c r="H1043" s="3">
        <f>SUM(F1043:G1043)</f>
        <v>950</v>
      </c>
      <c r="I1043" s="10">
        <v>1300</v>
      </c>
      <c r="J1043" s="10"/>
      <c r="K1043" s="213">
        <f>SUM(I1043:J1043)</f>
        <v>1300</v>
      </c>
      <c r="L1043" s="65">
        <v>1500</v>
      </c>
      <c r="M1043" s="65"/>
      <c r="N1043" s="18">
        <f>SUM(L1043:M1043)</f>
        <v>1500</v>
      </c>
      <c r="O1043" s="65">
        <v>1500</v>
      </c>
      <c r="P1043" s="65">
        <v>0</v>
      </c>
      <c r="Q1043" s="18">
        <f>SUM(O1043:P1043)</f>
        <v>1500</v>
      </c>
      <c r="R1043" s="65">
        <v>1500</v>
      </c>
      <c r="S1043" s="8">
        <v>0</v>
      </c>
      <c r="T1043" s="107">
        <f>SUM(R1043:S1043)</f>
        <v>1500</v>
      </c>
      <c r="U1043" s="8">
        <v>5000</v>
      </c>
      <c r="V1043" s="8"/>
      <c r="W1043" s="107">
        <f>SUM(U1043:V1043)</f>
        <v>5000</v>
      </c>
    </row>
    <row r="1044" spans="1:102" s="186" customFormat="1" ht="18">
      <c r="A1044" s="187"/>
      <c r="B1044" s="181" t="s">
        <v>108</v>
      </c>
      <c r="C1044" s="182">
        <f>SUM(C1043)</f>
        <v>950</v>
      </c>
      <c r="D1044" s="182"/>
      <c r="E1044" s="182">
        <f>SUM(C1044:D1044)</f>
        <v>950</v>
      </c>
      <c r="F1044" s="183">
        <v>950</v>
      </c>
      <c r="G1044" s="183">
        <v>0</v>
      </c>
      <c r="H1044" s="194">
        <f>SUM(F1044:G1044)</f>
        <v>950</v>
      </c>
      <c r="I1044" s="184">
        <f>SUM(I1043)</f>
        <v>1300</v>
      </c>
      <c r="J1044" s="184"/>
      <c r="K1044" s="212">
        <f>SUM(I1044:J1044)</f>
        <v>1300</v>
      </c>
      <c r="L1044" s="198">
        <f>SUM(L1043)</f>
        <v>1500</v>
      </c>
      <c r="M1044" s="198"/>
      <c r="N1044" s="184">
        <f>SUM(L1044:M1044)</f>
        <v>1500</v>
      </c>
      <c r="O1044" s="198">
        <f>SUM(O1043)</f>
        <v>1500</v>
      </c>
      <c r="P1044" s="198">
        <v>0</v>
      </c>
      <c r="Q1044" s="184">
        <f>SUM(O1044:P1044)</f>
        <v>1500</v>
      </c>
      <c r="R1044" s="198">
        <f>SUM(R1043)</f>
        <v>1500</v>
      </c>
      <c r="S1044" s="182">
        <v>0</v>
      </c>
      <c r="T1044" s="185">
        <f>SUM(R1044:S1044)</f>
        <v>1500</v>
      </c>
      <c r="U1044" s="182">
        <v>5000</v>
      </c>
      <c r="V1044" s="182"/>
      <c r="W1044" s="185">
        <f>SUM(U1044:V1044)</f>
        <v>5000</v>
      </c>
      <c r="X1044" s="264"/>
      <c r="Y1044" s="264"/>
      <c r="Z1044" s="264"/>
      <c r="AA1044" s="264"/>
      <c r="AB1044" s="264"/>
      <c r="AC1044" s="264"/>
      <c r="AD1044" s="264"/>
      <c r="AE1044" s="264"/>
      <c r="AF1044" s="264"/>
      <c r="AG1044" s="264"/>
      <c r="AH1044" s="264"/>
      <c r="AI1044" s="264"/>
      <c r="AJ1044" s="264"/>
      <c r="AK1044" s="264"/>
      <c r="AL1044" s="264"/>
      <c r="AM1044" s="264"/>
      <c r="AN1044" s="264"/>
      <c r="AO1044" s="264"/>
      <c r="AP1044" s="264"/>
      <c r="AQ1044" s="264"/>
      <c r="AR1044" s="264"/>
      <c r="AS1044" s="264"/>
      <c r="AT1044" s="264"/>
      <c r="AU1044" s="264"/>
      <c r="AV1044" s="264"/>
      <c r="AW1044" s="264"/>
      <c r="AX1044" s="264"/>
      <c r="AY1044" s="264"/>
      <c r="AZ1044" s="264"/>
      <c r="BA1044" s="264"/>
      <c r="BB1044" s="264"/>
      <c r="BC1044" s="264"/>
      <c r="BD1044" s="264"/>
      <c r="BE1044" s="264"/>
      <c r="BF1044" s="264"/>
      <c r="BG1044" s="264"/>
      <c r="BH1044" s="264"/>
      <c r="BI1044" s="264"/>
      <c r="BJ1044" s="264"/>
      <c r="BK1044" s="264"/>
      <c r="BL1044" s="264"/>
      <c r="BM1044" s="264"/>
      <c r="BN1044" s="264"/>
      <c r="BO1044" s="264"/>
      <c r="BP1044" s="264"/>
      <c r="BQ1044" s="264"/>
      <c r="BR1044" s="264"/>
      <c r="BS1044" s="264"/>
      <c r="BT1044" s="264"/>
      <c r="BU1044" s="264"/>
      <c r="BV1044" s="264"/>
      <c r="BW1044" s="264"/>
      <c r="BX1044" s="264"/>
      <c r="BY1044" s="264"/>
      <c r="BZ1044" s="264"/>
      <c r="CA1044" s="264"/>
      <c r="CB1044" s="264"/>
      <c r="CC1044" s="264"/>
      <c r="CD1044" s="264"/>
      <c r="CE1044" s="264"/>
      <c r="CF1044" s="264"/>
      <c r="CG1044" s="264"/>
      <c r="CH1044" s="264"/>
      <c r="CI1044" s="264"/>
      <c r="CJ1044" s="264"/>
      <c r="CK1044" s="264"/>
      <c r="CL1044" s="264"/>
      <c r="CM1044" s="264"/>
      <c r="CN1044" s="264"/>
      <c r="CO1044" s="264"/>
      <c r="CP1044" s="264"/>
      <c r="CQ1044" s="264"/>
      <c r="CR1044" s="264"/>
      <c r="CS1044" s="264"/>
      <c r="CT1044" s="264"/>
      <c r="CU1044" s="264"/>
      <c r="CV1044" s="264"/>
      <c r="CW1044" s="264"/>
      <c r="CX1044" s="264"/>
    </row>
    <row r="1045" spans="1:102" s="186" customFormat="1" ht="18">
      <c r="A1045" s="187"/>
      <c r="B1045" s="7" t="s">
        <v>2490</v>
      </c>
      <c r="C1045" s="182"/>
      <c r="D1045" s="182"/>
      <c r="E1045" s="182"/>
      <c r="F1045" s="183"/>
      <c r="G1045" s="183"/>
      <c r="H1045" s="194"/>
      <c r="I1045" s="184"/>
      <c r="J1045" s="184"/>
      <c r="K1045" s="212"/>
      <c r="L1045" s="198"/>
      <c r="M1045" s="198"/>
      <c r="N1045" s="184"/>
      <c r="O1045" s="198"/>
      <c r="P1045" s="198"/>
      <c r="Q1045" s="184"/>
      <c r="R1045" s="67"/>
      <c r="S1045" s="9"/>
      <c r="T1045" s="107"/>
      <c r="U1045" s="9"/>
      <c r="V1045" s="9"/>
      <c r="W1045" s="107"/>
      <c r="X1045" s="264"/>
      <c r="Y1045" s="264"/>
      <c r="Z1045" s="264"/>
      <c r="AA1045" s="264"/>
      <c r="AB1045" s="264"/>
      <c r="AC1045" s="264"/>
      <c r="AD1045" s="264"/>
      <c r="AE1045" s="264"/>
      <c r="AF1045" s="264"/>
      <c r="AG1045" s="264"/>
      <c r="AH1045" s="264"/>
      <c r="AI1045" s="264"/>
      <c r="AJ1045" s="264"/>
      <c r="AK1045" s="264"/>
      <c r="AL1045" s="264"/>
      <c r="AM1045" s="264"/>
      <c r="AN1045" s="264"/>
      <c r="AO1045" s="264"/>
      <c r="AP1045" s="264"/>
      <c r="AQ1045" s="264"/>
      <c r="AR1045" s="264"/>
      <c r="AS1045" s="264"/>
      <c r="AT1045" s="264"/>
      <c r="AU1045" s="264"/>
      <c r="AV1045" s="264"/>
      <c r="AW1045" s="264"/>
      <c r="AX1045" s="264"/>
      <c r="AY1045" s="264"/>
      <c r="AZ1045" s="264"/>
      <c r="BA1045" s="264"/>
      <c r="BB1045" s="264"/>
      <c r="BC1045" s="264"/>
      <c r="BD1045" s="264"/>
      <c r="BE1045" s="264"/>
      <c r="BF1045" s="264"/>
      <c r="BG1045" s="264"/>
      <c r="BH1045" s="264"/>
      <c r="BI1045" s="264"/>
      <c r="BJ1045" s="264"/>
      <c r="BK1045" s="264"/>
      <c r="BL1045" s="264"/>
      <c r="BM1045" s="264"/>
      <c r="BN1045" s="264"/>
      <c r="BO1045" s="264"/>
      <c r="BP1045" s="264"/>
      <c r="BQ1045" s="264"/>
      <c r="BR1045" s="264"/>
      <c r="BS1045" s="264"/>
      <c r="BT1045" s="264"/>
      <c r="BU1045" s="264"/>
      <c r="BV1045" s="264"/>
      <c r="BW1045" s="264"/>
      <c r="BX1045" s="264"/>
      <c r="BY1045" s="264"/>
      <c r="BZ1045" s="264"/>
      <c r="CA1045" s="264"/>
      <c r="CB1045" s="264"/>
      <c r="CC1045" s="264"/>
      <c r="CD1045" s="264"/>
      <c r="CE1045" s="264"/>
      <c r="CF1045" s="264"/>
      <c r="CG1045" s="264"/>
      <c r="CH1045" s="264"/>
      <c r="CI1045" s="264"/>
      <c r="CJ1045" s="264"/>
      <c r="CK1045" s="264"/>
      <c r="CL1045" s="264"/>
      <c r="CM1045" s="264"/>
      <c r="CN1045" s="264"/>
      <c r="CO1045" s="264"/>
      <c r="CP1045" s="264"/>
      <c r="CQ1045" s="264"/>
      <c r="CR1045" s="264"/>
      <c r="CS1045" s="264"/>
      <c r="CT1045" s="264"/>
      <c r="CU1045" s="264"/>
      <c r="CV1045" s="264"/>
      <c r="CW1045" s="264"/>
      <c r="CX1045" s="264"/>
    </row>
    <row r="1046" spans="1:102" s="186" customFormat="1" ht="18">
      <c r="A1046" s="187"/>
      <c r="B1046" s="7" t="s">
        <v>2491</v>
      </c>
      <c r="C1046" s="182"/>
      <c r="D1046" s="182"/>
      <c r="E1046" s="182"/>
      <c r="F1046" s="183"/>
      <c r="G1046" s="183"/>
      <c r="H1046" s="194"/>
      <c r="I1046" s="184"/>
      <c r="J1046" s="184"/>
      <c r="K1046" s="212"/>
      <c r="L1046" s="198"/>
      <c r="M1046" s="198"/>
      <c r="N1046" s="184"/>
      <c r="O1046" s="198"/>
      <c r="P1046" s="198"/>
      <c r="Q1046" s="184"/>
      <c r="R1046" s="67"/>
      <c r="S1046" s="9"/>
      <c r="T1046" s="107"/>
      <c r="U1046" s="8">
        <v>0.01</v>
      </c>
      <c r="V1046" s="8">
        <v>142</v>
      </c>
      <c r="W1046" s="107">
        <f>SUM(U1046:V1046)</f>
        <v>142.01</v>
      </c>
      <c r="X1046" s="264"/>
      <c r="Y1046" s="264"/>
      <c r="Z1046" s="264"/>
      <c r="AA1046" s="264"/>
      <c r="AB1046" s="264"/>
      <c r="AC1046" s="264"/>
      <c r="AD1046" s="264"/>
      <c r="AE1046" s="264"/>
      <c r="AF1046" s="264"/>
      <c r="AG1046" s="264"/>
      <c r="AH1046" s="264"/>
      <c r="AI1046" s="264"/>
      <c r="AJ1046" s="264"/>
      <c r="AK1046" s="264"/>
      <c r="AL1046" s="264"/>
      <c r="AM1046" s="264"/>
      <c r="AN1046" s="264"/>
      <c r="AO1046" s="264"/>
      <c r="AP1046" s="264"/>
      <c r="AQ1046" s="264"/>
      <c r="AR1046" s="264"/>
      <c r="AS1046" s="264"/>
      <c r="AT1046" s="264"/>
      <c r="AU1046" s="264"/>
      <c r="AV1046" s="264"/>
      <c r="AW1046" s="264"/>
      <c r="AX1046" s="264"/>
      <c r="AY1046" s="264"/>
      <c r="AZ1046" s="264"/>
      <c r="BA1046" s="264"/>
      <c r="BB1046" s="264"/>
      <c r="BC1046" s="264"/>
      <c r="BD1046" s="264"/>
      <c r="BE1046" s="264"/>
      <c r="BF1046" s="264"/>
      <c r="BG1046" s="264"/>
      <c r="BH1046" s="264"/>
      <c r="BI1046" s="264"/>
      <c r="BJ1046" s="264"/>
      <c r="BK1046" s="264"/>
      <c r="BL1046" s="264"/>
      <c r="BM1046" s="264"/>
      <c r="BN1046" s="264"/>
      <c r="BO1046" s="264"/>
      <c r="BP1046" s="264"/>
      <c r="BQ1046" s="264"/>
      <c r="BR1046" s="264"/>
      <c r="BS1046" s="264"/>
      <c r="BT1046" s="264"/>
      <c r="BU1046" s="264"/>
      <c r="BV1046" s="264"/>
      <c r="BW1046" s="264"/>
      <c r="BX1046" s="264"/>
      <c r="BY1046" s="264"/>
      <c r="BZ1046" s="264"/>
      <c r="CA1046" s="264"/>
      <c r="CB1046" s="264"/>
      <c r="CC1046" s="264"/>
      <c r="CD1046" s="264"/>
      <c r="CE1046" s="264"/>
      <c r="CF1046" s="264"/>
      <c r="CG1046" s="264"/>
      <c r="CH1046" s="264"/>
      <c r="CI1046" s="264"/>
      <c r="CJ1046" s="264"/>
      <c r="CK1046" s="264"/>
      <c r="CL1046" s="264"/>
      <c r="CM1046" s="264"/>
      <c r="CN1046" s="264"/>
      <c r="CO1046" s="264"/>
      <c r="CP1046" s="264"/>
      <c r="CQ1046" s="264"/>
      <c r="CR1046" s="264"/>
      <c r="CS1046" s="264"/>
      <c r="CT1046" s="264"/>
      <c r="CU1046" s="264"/>
      <c r="CV1046" s="264"/>
      <c r="CW1046" s="264"/>
      <c r="CX1046" s="264"/>
    </row>
    <row r="1047" spans="1:102" s="186" customFormat="1" ht="18">
      <c r="A1047" s="187"/>
      <c r="B1047" s="181" t="s">
        <v>2492</v>
      </c>
      <c r="C1047" s="182"/>
      <c r="D1047" s="182"/>
      <c r="E1047" s="182"/>
      <c r="F1047" s="183"/>
      <c r="G1047" s="183"/>
      <c r="H1047" s="194"/>
      <c r="I1047" s="184"/>
      <c r="J1047" s="184"/>
      <c r="K1047" s="212"/>
      <c r="L1047" s="198"/>
      <c r="M1047" s="198"/>
      <c r="N1047" s="184"/>
      <c r="O1047" s="198"/>
      <c r="P1047" s="198"/>
      <c r="Q1047" s="184"/>
      <c r="R1047" s="198"/>
      <c r="S1047" s="182"/>
      <c r="T1047" s="185"/>
      <c r="U1047" s="182">
        <v>0.01</v>
      </c>
      <c r="V1047" s="182">
        <v>142</v>
      </c>
      <c r="W1047" s="185">
        <f>SUM(U1047:V1047)</f>
        <v>142.01</v>
      </c>
      <c r="X1047" s="264"/>
      <c r="Y1047" s="264"/>
      <c r="Z1047" s="264"/>
      <c r="AA1047" s="264"/>
      <c r="AB1047" s="264"/>
      <c r="AC1047" s="264"/>
      <c r="AD1047" s="264"/>
      <c r="AE1047" s="264"/>
      <c r="AF1047" s="264"/>
      <c r="AG1047" s="264"/>
      <c r="AH1047" s="264"/>
      <c r="AI1047" s="264"/>
      <c r="AJ1047" s="264"/>
      <c r="AK1047" s="264"/>
      <c r="AL1047" s="264"/>
      <c r="AM1047" s="264"/>
      <c r="AN1047" s="264"/>
      <c r="AO1047" s="264"/>
      <c r="AP1047" s="264"/>
      <c r="AQ1047" s="264"/>
      <c r="AR1047" s="264"/>
      <c r="AS1047" s="264"/>
      <c r="AT1047" s="264"/>
      <c r="AU1047" s="264"/>
      <c r="AV1047" s="264"/>
      <c r="AW1047" s="264"/>
      <c r="AX1047" s="264"/>
      <c r="AY1047" s="264"/>
      <c r="AZ1047" s="264"/>
      <c r="BA1047" s="264"/>
      <c r="BB1047" s="264"/>
      <c r="BC1047" s="264"/>
      <c r="BD1047" s="264"/>
      <c r="BE1047" s="264"/>
      <c r="BF1047" s="264"/>
      <c r="BG1047" s="264"/>
      <c r="BH1047" s="264"/>
      <c r="BI1047" s="264"/>
      <c r="BJ1047" s="264"/>
      <c r="BK1047" s="264"/>
      <c r="BL1047" s="264"/>
      <c r="BM1047" s="264"/>
      <c r="BN1047" s="264"/>
      <c r="BO1047" s="264"/>
      <c r="BP1047" s="264"/>
      <c r="BQ1047" s="264"/>
      <c r="BR1047" s="264"/>
      <c r="BS1047" s="264"/>
      <c r="BT1047" s="264"/>
      <c r="BU1047" s="264"/>
      <c r="BV1047" s="264"/>
      <c r="BW1047" s="264"/>
      <c r="BX1047" s="264"/>
      <c r="BY1047" s="264"/>
      <c r="BZ1047" s="264"/>
      <c r="CA1047" s="264"/>
      <c r="CB1047" s="264"/>
      <c r="CC1047" s="264"/>
      <c r="CD1047" s="264"/>
      <c r="CE1047" s="264"/>
      <c r="CF1047" s="264"/>
      <c r="CG1047" s="264"/>
      <c r="CH1047" s="264"/>
      <c r="CI1047" s="264"/>
      <c r="CJ1047" s="264"/>
      <c r="CK1047" s="264"/>
      <c r="CL1047" s="264"/>
      <c r="CM1047" s="264"/>
      <c r="CN1047" s="264"/>
      <c r="CO1047" s="264"/>
      <c r="CP1047" s="264"/>
      <c r="CQ1047" s="264"/>
      <c r="CR1047" s="264"/>
      <c r="CS1047" s="264"/>
      <c r="CT1047" s="264"/>
      <c r="CU1047" s="264"/>
      <c r="CV1047" s="264"/>
      <c r="CW1047" s="264"/>
      <c r="CX1047" s="264"/>
    </row>
    <row r="1048" spans="1:102" s="24" customFormat="1" ht="18">
      <c r="A1048" s="17">
        <v>3</v>
      </c>
      <c r="B1048" s="7" t="s">
        <v>507</v>
      </c>
      <c r="C1048" s="9"/>
      <c r="D1048" s="9"/>
      <c r="E1048" s="9"/>
      <c r="F1048" s="6"/>
      <c r="G1048" s="6"/>
      <c r="H1048" s="3"/>
      <c r="I1048" s="18"/>
      <c r="J1048" s="18"/>
      <c r="K1048" s="213"/>
      <c r="L1048" s="67"/>
      <c r="M1048" s="67"/>
      <c r="N1048" s="18"/>
      <c r="O1048" s="67"/>
      <c r="P1048" s="67"/>
      <c r="Q1048" s="18"/>
      <c r="R1048" s="67"/>
      <c r="S1048" s="9"/>
      <c r="T1048" s="107"/>
      <c r="U1048" s="9"/>
      <c r="V1048" s="9"/>
      <c r="W1048" s="107"/>
      <c r="X1048" s="258"/>
      <c r="Y1048" s="258"/>
      <c r="Z1048" s="258"/>
      <c r="AA1048" s="258"/>
      <c r="AB1048" s="258"/>
      <c r="AC1048" s="258"/>
      <c r="AD1048" s="258"/>
      <c r="AE1048" s="258"/>
      <c r="AF1048" s="258"/>
      <c r="AG1048" s="258"/>
      <c r="AH1048" s="258"/>
      <c r="AI1048" s="258"/>
      <c r="AJ1048" s="258"/>
      <c r="AK1048" s="258"/>
      <c r="AL1048" s="258"/>
      <c r="AM1048" s="258"/>
      <c r="AN1048" s="258"/>
      <c r="AO1048" s="258"/>
      <c r="AP1048" s="258"/>
      <c r="AQ1048" s="258"/>
      <c r="AR1048" s="258"/>
      <c r="AS1048" s="258"/>
      <c r="AT1048" s="258"/>
      <c r="AU1048" s="258"/>
      <c r="AV1048" s="258"/>
      <c r="AW1048" s="258"/>
      <c r="AX1048" s="258"/>
      <c r="AY1048" s="258"/>
      <c r="AZ1048" s="258"/>
      <c r="BA1048" s="258"/>
      <c r="BB1048" s="258"/>
      <c r="BC1048" s="258"/>
      <c r="BD1048" s="258"/>
      <c r="BE1048" s="258"/>
      <c r="BF1048" s="258"/>
      <c r="BG1048" s="258"/>
      <c r="BH1048" s="258"/>
      <c r="BI1048" s="258"/>
      <c r="BJ1048" s="258"/>
      <c r="BK1048" s="258"/>
      <c r="BL1048" s="258"/>
      <c r="BM1048" s="258"/>
      <c r="BN1048" s="258"/>
      <c r="BO1048" s="258"/>
      <c r="BP1048" s="258"/>
      <c r="BQ1048" s="258"/>
      <c r="BR1048" s="258"/>
      <c r="BS1048" s="258"/>
      <c r="BT1048" s="258"/>
      <c r="BU1048" s="258"/>
      <c r="BV1048" s="258"/>
      <c r="BW1048" s="258"/>
      <c r="BX1048" s="258"/>
      <c r="BY1048" s="258"/>
      <c r="BZ1048" s="258"/>
      <c r="CA1048" s="258"/>
      <c r="CB1048" s="258"/>
      <c r="CC1048" s="258"/>
      <c r="CD1048" s="258"/>
      <c r="CE1048" s="258"/>
      <c r="CF1048" s="258"/>
      <c r="CG1048" s="258"/>
      <c r="CH1048" s="258"/>
      <c r="CI1048" s="258"/>
      <c r="CJ1048" s="258"/>
      <c r="CK1048" s="258"/>
      <c r="CL1048" s="258"/>
      <c r="CM1048" s="258"/>
      <c r="CN1048" s="258"/>
      <c r="CO1048" s="258"/>
      <c r="CP1048" s="258"/>
      <c r="CQ1048" s="258"/>
      <c r="CR1048" s="258"/>
      <c r="CS1048" s="258"/>
      <c r="CT1048" s="258"/>
      <c r="CU1048" s="258"/>
      <c r="CV1048" s="258"/>
      <c r="CW1048" s="258"/>
      <c r="CX1048" s="258"/>
    </row>
    <row r="1049" spans="1:102" ht="18">
      <c r="A1049" s="13">
        <v>1</v>
      </c>
      <c r="B1049" s="5" t="s">
        <v>1934</v>
      </c>
      <c r="C1049" s="8">
        <v>20000</v>
      </c>
      <c r="D1049" s="8"/>
      <c r="E1049" s="9">
        <f>SUM(C1049:D1049)</f>
        <v>20000</v>
      </c>
      <c r="F1049" s="2">
        <v>15000</v>
      </c>
      <c r="G1049" s="2">
        <v>0</v>
      </c>
      <c r="H1049" s="3">
        <f>SUM(F1049:G1049)</f>
        <v>15000</v>
      </c>
      <c r="I1049" s="10">
        <v>25500</v>
      </c>
      <c r="J1049" s="10"/>
      <c r="K1049" s="213">
        <f>SUM(I1049:J1049)</f>
        <v>25500</v>
      </c>
      <c r="L1049" s="65">
        <v>35000</v>
      </c>
      <c r="M1049" s="65"/>
      <c r="N1049" s="18">
        <f>SUM(L1049:M1049)</f>
        <v>35000</v>
      </c>
      <c r="O1049" s="65">
        <v>50000</v>
      </c>
      <c r="P1049" s="65">
        <v>0</v>
      </c>
      <c r="Q1049" s="18">
        <f>SUM(O1049:P1049)</f>
        <v>50000</v>
      </c>
      <c r="R1049" s="65">
        <v>50000</v>
      </c>
      <c r="S1049" s="8">
        <v>0</v>
      </c>
      <c r="T1049" s="107">
        <f>SUM(R1049:S1049)</f>
        <v>50000</v>
      </c>
      <c r="U1049" s="8">
        <v>50000</v>
      </c>
      <c r="V1049" s="9"/>
      <c r="W1049" s="107">
        <f>SUM(U1049:V1049)</f>
        <v>50000</v>
      </c>
    </row>
    <row r="1050" spans="1:102" s="186" customFormat="1" ht="18">
      <c r="A1050" s="187"/>
      <c r="B1050" s="181" t="s">
        <v>44</v>
      </c>
      <c r="C1050" s="182">
        <f>SUM(C1049)</f>
        <v>20000</v>
      </c>
      <c r="D1050" s="182"/>
      <c r="E1050" s="182">
        <f>SUM(C1050:D1050)</f>
        <v>20000</v>
      </c>
      <c r="F1050" s="183">
        <v>15000</v>
      </c>
      <c r="G1050" s="183">
        <v>0</v>
      </c>
      <c r="H1050" s="194">
        <f>SUM(F1050:G1050)</f>
        <v>15000</v>
      </c>
      <c r="I1050" s="184">
        <f>SUM(I1049)</f>
        <v>25500</v>
      </c>
      <c r="J1050" s="184"/>
      <c r="K1050" s="212">
        <f>SUM(I1050:J1050)</f>
        <v>25500</v>
      </c>
      <c r="L1050" s="198">
        <f>SUM(L1049)</f>
        <v>35000</v>
      </c>
      <c r="M1050" s="198"/>
      <c r="N1050" s="184">
        <f>SUM(L1050:M1050)</f>
        <v>35000</v>
      </c>
      <c r="O1050" s="198">
        <f>SUM(O1049)</f>
        <v>50000</v>
      </c>
      <c r="P1050" s="198">
        <v>0</v>
      </c>
      <c r="Q1050" s="184">
        <f>SUM(O1050:P1050)</f>
        <v>50000</v>
      </c>
      <c r="R1050" s="198">
        <f>SUM(R1049)</f>
        <v>50000</v>
      </c>
      <c r="S1050" s="198">
        <f t="shared" ref="S1050:W1050" si="513">SUM(S1049)</f>
        <v>0</v>
      </c>
      <c r="T1050" s="198">
        <f t="shared" si="513"/>
        <v>50000</v>
      </c>
      <c r="U1050" s="198">
        <f t="shared" si="513"/>
        <v>50000</v>
      </c>
      <c r="V1050" s="198">
        <f t="shared" si="513"/>
        <v>0</v>
      </c>
      <c r="W1050" s="198">
        <f t="shared" si="513"/>
        <v>50000</v>
      </c>
      <c r="X1050" s="264"/>
      <c r="Y1050" s="264"/>
      <c r="Z1050" s="264"/>
      <c r="AA1050" s="264"/>
      <c r="AB1050" s="264"/>
      <c r="AC1050" s="264"/>
      <c r="AD1050" s="264"/>
      <c r="AE1050" s="264"/>
      <c r="AF1050" s="264"/>
      <c r="AG1050" s="264"/>
      <c r="AH1050" s="264"/>
      <c r="AI1050" s="264"/>
      <c r="AJ1050" s="264"/>
      <c r="AK1050" s="264"/>
      <c r="AL1050" s="264"/>
      <c r="AM1050" s="264"/>
      <c r="AN1050" s="264"/>
      <c r="AO1050" s="264"/>
      <c r="AP1050" s="264"/>
      <c r="AQ1050" s="264"/>
      <c r="AR1050" s="264"/>
      <c r="AS1050" s="264"/>
      <c r="AT1050" s="264"/>
      <c r="AU1050" s="264"/>
      <c r="AV1050" s="264"/>
      <c r="AW1050" s="264"/>
      <c r="AX1050" s="264"/>
      <c r="AY1050" s="264"/>
      <c r="AZ1050" s="264"/>
      <c r="BA1050" s="264"/>
      <c r="BB1050" s="264"/>
      <c r="BC1050" s="264"/>
      <c r="BD1050" s="264"/>
      <c r="BE1050" s="264"/>
      <c r="BF1050" s="264"/>
      <c r="BG1050" s="264"/>
      <c r="BH1050" s="264"/>
      <c r="BI1050" s="264"/>
      <c r="BJ1050" s="264"/>
      <c r="BK1050" s="264"/>
      <c r="BL1050" s="264"/>
      <c r="BM1050" s="264"/>
      <c r="BN1050" s="264"/>
      <c r="BO1050" s="264"/>
      <c r="BP1050" s="264"/>
      <c r="BQ1050" s="264"/>
      <c r="BR1050" s="264"/>
      <c r="BS1050" s="264"/>
      <c r="BT1050" s="264"/>
      <c r="BU1050" s="264"/>
      <c r="BV1050" s="264"/>
      <c r="BW1050" s="264"/>
      <c r="BX1050" s="264"/>
      <c r="BY1050" s="264"/>
      <c r="BZ1050" s="264"/>
      <c r="CA1050" s="264"/>
      <c r="CB1050" s="264"/>
      <c r="CC1050" s="264"/>
      <c r="CD1050" s="264"/>
      <c r="CE1050" s="264"/>
      <c r="CF1050" s="264"/>
      <c r="CG1050" s="264"/>
      <c r="CH1050" s="264"/>
      <c r="CI1050" s="264"/>
      <c r="CJ1050" s="264"/>
      <c r="CK1050" s="264"/>
      <c r="CL1050" s="264"/>
      <c r="CM1050" s="264"/>
      <c r="CN1050" s="264"/>
      <c r="CO1050" s="264"/>
      <c r="CP1050" s="264"/>
      <c r="CQ1050" s="264"/>
      <c r="CR1050" s="264"/>
      <c r="CS1050" s="264"/>
      <c r="CT1050" s="264"/>
      <c r="CU1050" s="264"/>
      <c r="CV1050" s="264"/>
      <c r="CW1050" s="264"/>
      <c r="CX1050" s="264"/>
    </row>
    <row r="1051" spans="1:102" s="24" customFormat="1" ht="18">
      <c r="A1051" s="17">
        <v>4</v>
      </c>
      <c r="B1051" s="7" t="s">
        <v>799</v>
      </c>
      <c r="C1051" s="9"/>
      <c r="D1051" s="9"/>
      <c r="E1051" s="9"/>
      <c r="F1051" s="6"/>
      <c r="G1051" s="6"/>
      <c r="H1051" s="3"/>
      <c r="I1051" s="18"/>
      <c r="J1051" s="18"/>
      <c r="K1051" s="213"/>
      <c r="L1051" s="67"/>
      <c r="M1051" s="67"/>
      <c r="N1051" s="18"/>
      <c r="O1051" s="67"/>
      <c r="P1051" s="67"/>
      <c r="Q1051" s="18"/>
      <c r="R1051" s="67"/>
      <c r="S1051" s="9"/>
      <c r="T1051" s="107"/>
      <c r="U1051" s="198"/>
      <c r="V1051" s="198"/>
      <c r="W1051" s="107"/>
      <c r="X1051" s="258"/>
      <c r="Y1051" s="258"/>
      <c r="Z1051" s="258"/>
      <c r="AA1051" s="258"/>
      <c r="AB1051" s="258"/>
      <c r="AC1051" s="258"/>
      <c r="AD1051" s="258"/>
      <c r="AE1051" s="258"/>
      <c r="AF1051" s="258"/>
      <c r="AG1051" s="258"/>
      <c r="AH1051" s="258"/>
      <c r="AI1051" s="258"/>
      <c r="AJ1051" s="258"/>
      <c r="AK1051" s="258"/>
      <c r="AL1051" s="258"/>
      <c r="AM1051" s="258"/>
      <c r="AN1051" s="258"/>
      <c r="AO1051" s="258"/>
      <c r="AP1051" s="258"/>
      <c r="AQ1051" s="258"/>
      <c r="AR1051" s="258"/>
      <c r="AS1051" s="258"/>
      <c r="AT1051" s="258"/>
      <c r="AU1051" s="258"/>
      <c r="AV1051" s="258"/>
      <c r="AW1051" s="258"/>
      <c r="AX1051" s="258"/>
      <c r="AY1051" s="258"/>
      <c r="AZ1051" s="258"/>
      <c r="BA1051" s="258"/>
      <c r="BB1051" s="258"/>
      <c r="BC1051" s="258"/>
      <c r="BD1051" s="258"/>
      <c r="BE1051" s="258"/>
      <c r="BF1051" s="258"/>
      <c r="BG1051" s="258"/>
      <c r="BH1051" s="258"/>
      <c r="BI1051" s="258"/>
      <c r="BJ1051" s="258"/>
      <c r="BK1051" s="258"/>
      <c r="BL1051" s="258"/>
      <c r="BM1051" s="258"/>
      <c r="BN1051" s="258"/>
      <c r="BO1051" s="258"/>
      <c r="BP1051" s="258"/>
      <c r="BQ1051" s="258"/>
      <c r="BR1051" s="258"/>
      <c r="BS1051" s="258"/>
      <c r="BT1051" s="258"/>
      <c r="BU1051" s="258"/>
      <c r="BV1051" s="258"/>
      <c r="BW1051" s="258"/>
      <c r="BX1051" s="258"/>
      <c r="BY1051" s="258"/>
      <c r="BZ1051" s="258"/>
      <c r="CA1051" s="258"/>
      <c r="CB1051" s="258"/>
      <c r="CC1051" s="258"/>
      <c r="CD1051" s="258"/>
      <c r="CE1051" s="258"/>
      <c r="CF1051" s="258"/>
      <c r="CG1051" s="258"/>
      <c r="CH1051" s="258"/>
      <c r="CI1051" s="258"/>
      <c r="CJ1051" s="258"/>
      <c r="CK1051" s="258"/>
      <c r="CL1051" s="258"/>
      <c r="CM1051" s="258"/>
      <c r="CN1051" s="258"/>
      <c r="CO1051" s="258"/>
      <c r="CP1051" s="258"/>
      <c r="CQ1051" s="258"/>
      <c r="CR1051" s="258"/>
      <c r="CS1051" s="258"/>
      <c r="CT1051" s="258"/>
      <c r="CU1051" s="258"/>
      <c r="CV1051" s="258"/>
      <c r="CW1051" s="258"/>
      <c r="CX1051" s="258"/>
    </row>
    <row r="1052" spans="1:102" s="24" customFormat="1" ht="18">
      <c r="A1052" s="17"/>
      <c r="B1052" s="7" t="s">
        <v>2244</v>
      </c>
      <c r="C1052" s="9"/>
      <c r="D1052" s="9"/>
      <c r="E1052" s="9"/>
      <c r="F1052" s="6"/>
      <c r="G1052" s="6"/>
      <c r="H1052" s="3"/>
      <c r="I1052" s="18"/>
      <c r="J1052" s="18"/>
      <c r="K1052" s="213"/>
      <c r="L1052" s="67"/>
      <c r="M1052" s="67"/>
      <c r="N1052" s="18"/>
      <c r="O1052" s="67">
        <v>2000</v>
      </c>
      <c r="P1052" s="67">
        <v>0</v>
      </c>
      <c r="Q1052" s="18">
        <f>SUM(O1052:P1052)</f>
        <v>2000</v>
      </c>
      <c r="R1052" s="67">
        <v>2000</v>
      </c>
      <c r="S1052" s="9">
        <v>0</v>
      </c>
      <c r="T1052" s="107">
        <f>SUM(R1052:S1052)</f>
        <v>2000</v>
      </c>
      <c r="U1052" s="8">
        <v>2000</v>
      </c>
      <c r="V1052" s="9"/>
      <c r="W1052" s="107">
        <f>SUM(U1052:V1052)</f>
        <v>2000</v>
      </c>
      <c r="X1052" s="258"/>
      <c r="Y1052" s="258"/>
      <c r="Z1052" s="258"/>
      <c r="AA1052" s="258"/>
      <c r="AB1052" s="258"/>
      <c r="AC1052" s="258"/>
      <c r="AD1052" s="258"/>
      <c r="AE1052" s="258"/>
      <c r="AF1052" s="258"/>
      <c r="AG1052" s="258"/>
      <c r="AH1052" s="258"/>
      <c r="AI1052" s="258"/>
      <c r="AJ1052" s="258"/>
      <c r="AK1052" s="258"/>
      <c r="AL1052" s="258"/>
      <c r="AM1052" s="258"/>
      <c r="AN1052" s="258"/>
      <c r="AO1052" s="258"/>
      <c r="AP1052" s="258"/>
      <c r="AQ1052" s="258"/>
      <c r="AR1052" s="258"/>
      <c r="AS1052" s="258"/>
      <c r="AT1052" s="258"/>
      <c r="AU1052" s="258"/>
      <c r="AV1052" s="258"/>
      <c r="AW1052" s="258"/>
      <c r="AX1052" s="258"/>
      <c r="AY1052" s="258"/>
      <c r="AZ1052" s="258"/>
      <c r="BA1052" s="258"/>
      <c r="BB1052" s="258"/>
      <c r="BC1052" s="258"/>
      <c r="BD1052" s="258"/>
      <c r="BE1052" s="258"/>
      <c r="BF1052" s="258"/>
      <c r="BG1052" s="258"/>
      <c r="BH1052" s="258"/>
      <c r="BI1052" s="258"/>
      <c r="BJ1052" s="258"/>
      <c r="BK1052" s="258"/>
      <c r="BL1052" s="258"/>
      <c r="BM1052" s="258"/>
      <c r="BN1052" s="258"/>
      <c r="BO1052" s="258"/>
      <c r="BP1052" s="258"/>
      <c r="BQ1052" s="258"/>
      <c r="BR1052" s="258"/>
      <c r="BS1052" s="258"/>
      <c r="BT1052" s="258"/>
      <c r="BU1052" s="258"/>
      <c r="BV1052" s="258"/>
      <c r="BW1052" s="258"/>
      <c r="BX1052" s="258"/>
      <c r="BY1052" s="258"/>
      <c r="BZ1052" s="258"/>
      <c r="CA1052" s="258"/>
      <c r="CB1052" s="258"/>
      <c r="CC1052" s="258"/>
      <c r="CD1052" s="258"/>
      <c r="CE1052" s="258"/>
      <c r="CF1052" s="258"/>
      <c r="CG1052" s="258"/>
      <c r="CH1052" s="258"/>
      <c r="CI1052" s="258"/>
      <c r="CJ1052" s="258"/>
      <c r="CK1052" s="258"/>
      <c r="CL1052" s="258"/>
      <c r="CM1052" s="258"/>
      <c r="CN1052" s="258"/>
      <c r="CO1052" s="258"/>
      <c r="CP1052" s="258"/>
      <c r="CQ1052" s="258"/>
      <c r="CR1052" s="258"/>
      <c r="CS1052" s="258"/>
      <c r="CT1052" s="258"/>
      <c r="CU1052" s="258"/>
      <c r="CV1052" s="258"/>
      <c r="CW1052" s="258"/>
      <c r="CX1052" s="258"/>
    </row>
    <row r="1053" spans="1:102" ht="18">
      <c r="A1053" s="13">
        <v>1</v>
      </c>
      <c r="B1053" s="5" t="s">
        <v>800</v>
      </c>
      <c r="C1053" s="8"/>
      <c r="D1053" s="8"/>
      <c r="F1053" s="2">
        <v>26</v>
      </c>
      <c r="G1053" s="2">
        <v>39</v>
      </c>
      <c r="H1053" s="3">
        <f>SUM(F1053:G1053)</f>
        <v>65</v>
      </c>
      <c r="I1053" s="10">
        <v>0.01</v>
      </c>
      <c r="J1053" s="10">
        <v>0.01</v>
      </c>
      <c r="K1053" s="213">
        <f>SUM(I1053:J1053)</f>
        <v>0.02</v>
      </c>
      <c r="L1053" s="65">
        <v>0.01</v>
      </c>
      <c r="M1053" s="65"/>
      <c r="N1053" s="18">
        <f>SUM(L1053:M1053)</f>
        <v>0.01</v>
      </c>
      <c r="O1053" s="65">
        <v>0</v>
      </c>
      <c r="P1053" s="65">
        <v>0</v>
      </c>
      <c r="Q1053" s="18">
        <f>SUM(O1053:P1053)</f>
        <v>0</v>
      </c>
      <c r="R1053" s="65">
        <v>0</v>
      </c>
      <c r="S1053" s="8">
        <v>0</v>
      </c>
      <c r="T1053" s="107">
        <f>SUM(R1053:S1053)</f>
        <v>0</v>
      </c>
      <c r="U1053" s="8"/>
      <c r="V1053" s="8"/>
      <c r="W1053" s="107">
        <f>SUM(U1053:V1053)</f>
        <v>0</v>
      </c>
    </row>
    <row r="1054" spans="1:102" s="186" customFormat="1" ht="18">
      <c r="A1054" s="187"/>
      <c r="B1054" s="181" t="s">
        <v>109</v>
      </c>
      <c r="C1054" s="182"/>
      <c r="D1054" s="182"/>
      <c r="E1054" s="182"/>
      <c r="F1054" s="183">
        <v>26</v>
      </c>
      <c r="G1054" s="183">
        <v>39</v>
      </c>
      <c r="H1054" s="194">
        <f>SUM(F1054:G1054)</f>
        <v>65</v>
      </c>
      <c r="I1054" s="184">
        <f>SUM(I1053)</f>
        <v>0.01</v>
      </c>
      <c r="J1054" s="184">
        <f>SUM(J1053)</f>
        <v>0.01</v>
      </c>
      <c r="K1054" s="212">
        <f>SUM(I1054:J1054)</f>
        <v>0.02</v>
      </c>
      <c r="L1054" s="198">
        <f>SUM(L1053)</f>
        <v>0.01</v>
      </c>
      <c r="M1054" s="198">
        <f>SUM(M1053)</f>
        <v>0</v>
      </c>
      <c r="N1054" s="184">
        <f>SUM(L1054:M1054)</f>
        <v>0.01</v>
      </c>
      <c r="O1054" s="198">
        <f>SUM(O1052:O1053)</f>
        <v>2000</v>
      </c>
      <c r="P1054" s="198">
        <f t="shared" ref="P1054:Q1054" si="514">SUM(P1052:P1053)</f>
        <v>0</v>
      </c>
      <c r="Q1054" s="198">
        <f t="shared" si="514"/>
        <v>2000</v>
      </c>
      <c r="R1054" s="198">
        <f>SUM(R1052:R1053)</f>
        <v>2000</v>
      </c>
      <c r="S1054" s="198">
        <f t="shared" ref="S1054:W1054" si="515">SUM(S1052:S1053)</f>
        <v>0</v>
      </c>
      <c r="T1054" s="198">
        <f t="shared" si="515"/>
        <v>2000</v>
      </c>
      <c r="U1054" s="198">
        <f t="shared" si="515"/>
        <v>2000</v>
      </c>
      <c r="V1054" s="198">
        <f t="shared" si="515"/>
        <v>0</v>
      </c>
      <c r="W1054" s="198">
        <f t="shared" si="515"/>
        <v>2000</v>
      </c>
      <c r="X1054" s="264"/>
      <c r="Y1054" s="264"/>
      <c r="Z1054" s="264"/>
      <c r="AA1054" s="264"/>
      <c r="AB1054" s="264"/>
      <c r="AC1054" s="264"/>
      <c r="AD1054" s="264"/>
      <c r="AE1054" s="264"/>
      <c r="AF1054" s="264"/>
      <c r="AG1054" s="264"/>
      <c r="AH1054" s="264"/>
      <c r="AI1054" s="264"/>
      <c r="AJ1054" s="264"/>
      <c r="AK1054" s="264"/>
      <c r="AL1054" s="264"/>
      <c r="AM1054" s="264"/>
      <c r="AN1054" s="264"/>
      <c r="AO1054" s="264"/>
      <c r="AP1054" s="264"/>
      <c r="AQ1054" s="264"/>
      <c r="AR1054" s="264"/>
      <c r="AS1054" s="264"/>
      <c r="AT1054" s="264"/>
      <c r="AU1054" s="264"/>
      <c r="AV1054" s="264"/>
      <c r="AW1054" s="264"/>
      <c r="AX1054" s="264"/>
      <c r="AY1054" s="264"/>
      <c r="AZ1054" s="264"/>
      <c r="BA1054" s="264"/>
      <c r="BB1054" s="264"/>
      <c r="BC1054" s="264"/>
      <c r="BD1054" s="264"/>
      <c r="BE1054" s="264"/>
      <c r="BF1054" s="264"/>
      <c r="BG1054" s="264"/>
      <c r="BH1054" s="264"/>
      <c r="BI1054" s="264"/>
      <c r="BJ1054" s="264"/>
      <c r="BK1054" s="264"/>
      <c r="BL1054" s="264"/>
      <c r="BM1054" s="264"/>
      <c r="BN1054" s="264"/>
      <c r="BO1054" s="264"/>
      <c r="BP1054" s="264"/>
      <c r="BQ1054" s="264"/>
      <c r="BR1054" s="264"/>
      <c r="BS1054" s="264"/>
      <c r="BT1054" s="264"/>
      <c r="BU1054" s="264"/>
      <c r="BV1054" s="264"/>
      <c r="BW1054" s="264"/>
      <c r="BX1054" s="264"/>
      <c r="BY1054" s="264"/>
      <c r="BZ1054" s="264"/>
      <c r="CA1054" s="264"/>
      <c r="CB1054" s="264"/>
      <c r="CC1054" s="264"/>
      <c r="CD1054" s="264"/>
      <c r="CE1054" s="264"/>
      <c r="CF1054" s="264"/>
      <c r="CG1054" s="264"/>
      <c r="CH1054" s="264"/>
      <c r="CI1054" s="264"/>
      <c r="CJ1054" s="264"/>
      <c r="CK1054" s="264"/>
      <c r="CL1054" s="264"/>
      <c r="CM1054" s="264"/>
      <c r="CN1054" s="264"/>
      <c r="CO1054" s="264"/>
      <c r="CP1054" s="264"/>
      <c r="CQ1054" s="264"/>
      <c r="CR1054" s="264"/>
      <c r="CS1054" s="264"/>
      <c r="CT1054" s="264"/>
      <c r="CU1054" s="264"/>
      <c r="CV1054" s="264"/>
      <c r="CW1054" s="264"/>
      <c r="CX1054" s="264"/>
    </row>
    <row r="1055" spans="1:102" s="24" customFormat="1" ht="18">
      <c r="A1055" s="17">
        <v>5</v>
      </c>
      <c r="B1055" s="7" t="s">
        <v>801</v>
      </c>
      <c r="C1055" s="9"/>
      <c r="D1055" s="9"/>
      <c r="E1055" s="9"/>
      <c r="F1055" s="6"/>
      <c r="G1055" s="6"/>
      <c r="H1055" s="3"/>
      <c r="I1055" s="18"/>
      <c r="J1055" s="18"/>
      <c r="K1055" s="213"/>
      <c r="L1055" s="67"/>
      <c r="M1055" s="67"/>
      <c r="N1055" s="18"/>
      <c r="O1055" s="67"/>
      <c r="P1055" s="67"/>
      <c r="Q1055" s="18"/>
      <c r="R1055" s="67"/>
      <c r="S1055" s="9"/>
      <c r="T1055" s="107"/>
      <c r="U1055" s="8"/>
      <c r="V1055" s="8"/>
      <c r="W1055" s="107"/>
      <c r="X1055" s="258"/>
      <c r="Y1055" s="258"/>
      <c r="Z1055" s="258"/>
      <c r="AA1055" s="258"/>
      <c r="AB1055" s="258"/>
      <c r="AC1055" s="258"/>
      <c r="AD1055" s="258"/>
      <c r="AE1055" s="258"/>
      <c r="AF1055" s="258"/>
      <c r="AG1055" s="258"/>
      <c r="AH1055" s="258"/>
      <c r="AI1055" s="258"/>
      <c r="AJ1055" s="258"/>
      <c r="AK1055" s="258"/>
      <c r="AL1055" s="258"/>
      <c r="AM1055" s="258"/>
      <c r="AN1055" s="258"/>
      <c r="AO1055" s="258"/>
      <c r="AP1055" s="258"/>
      <c r="AQ1055" s="258"/>
      <c r="AR1055" s="258"/>
      <c r="AS1055" s="258"/>
      <c r="AT1055" s="258"/>
      <c r="AU1055" s="258"/>
      <c r="AV1055" s="258"/>
      <c r="AW1055" s="258"/>
      <c r="AX1055" s="258"/>
      <c r="AY1055" s="258"/>
      <c r="AZ1055" s="258"/>
      <c r="BA1055" s="258"/>
      <c r="BB1055" s="258"/>
      <c r="BC1055" s="258"/>
      <c r="BD1055" s="258"/>
      <c r="BE1055" s="258"/>
      <c r="BF1055" s="258"/>
      <c r="BG1055" s="258"/>
      <c r="BH1055" s="258"/>
      <c r="BI1055" s="258"/>
      <c r="BJ1055" s="258"/>
      <c r="BK1055" s="258"/>
      <c r="BL1055" s="258"/>
      <c r="BM1055" s="258"/>
      <c r="BN1055" s="258"/>
      <c r="BO1055" s="258"/>
      <c r="BP1055" s="258"/>
      <c r="BQ1055" s="258"/>
      <c r="BR1055" s="258"/>
      <c r="BS1055" s="258"/>
      <c r="BT1055" s="258"/>
      <c r="BU1055" s="258"/>
      <c r="BV1055" s="258"/>
      <c r="BW1055" s="258"/>
      <c r="BX1055" s="258"/>
      <c r="BY1055" s="258"/>
      <c r="BZ1055" s="258"/>
      <c r="CA1055" s="258"/>
      <c r="CB1055" s="258"/>
      <c r="CC1055" s="258"/>
      <c r="CD1055" s="258"/>
      <c r="CE1055" s="258"/>
      <c r="CF1055" s="258"/>
      <c r="CG1055" s="258"/>
      <c r="CH1055" s="258"/>
      <c r="CI1055" s="258"/>
      <c r="CJ1055" s="258"/>
      <c r="CK1055" s="258"/>
      <c r="CL1055" s="258"/>
      <c r="CM1055" s="258"/>
      <c r="CN1055" s="258"/>
      <c r="CO1055" s="258"/>
      <c r="CP1055" s="258"/>
      <c r="CQ1055" s="258"/>
      <c r="CR1055" s="258"/>
      <c r="CS1055" s="258"/>
      <c r="CT1055" s="258"/>
      <c r="CU1055" s="258"/>
      <c r="CV1055" s="258"/>
      <c r="CW1055" s="258"/>
      <c r="CX1055" s="258"/>
    </row>
    <row r="1056" spans="1:102" ht="18">
      <c r="A1056" s="13">
        <v>1</v>
      </c>
      <c r="B1056" s="179" t="s">
        <v>388</v>
      </c>
      <c r="C1056" s="8">
        <v>7065.08</v>
      </c>
      <c r="D1056" s="8"/>
      <c r="E1056" s="9">
        <f t="shared" ref="E1056:E1082" si="516">SUM(C1056:D1056)</f>
        <v>7065.08</v>
      </c>
      <c r="F1056" s="2">
        <v>7090.07</v>
      </c>
      <c r="G1056" s="2">
        <v>0</v>
      </c>
      <c r="H1056" s="3">
        <f>SUM(F1056:G1056)</f>
        <v>7090.07</v>
      </c>
      <c r="I1056" s="10">
        <v>28138.03</v>
      </c>
      <c r="J1056" s="10"/>
      <c r="K1056" s="213">
        <f t="shared" ref="K1056:K1078" si="517">SUM(I1056:J1056)</f>
        <v>28138.03</v>
      </c>
      <c r="L1056" s="65">
        <v>58254.05</v>
      </c>
      <c r="M1056" s="65"/>
      <c r="N1056" s="18">
        <f t="shared" ref="N1056:N1078" si="518">SUM(L1056:M1056)</f>
        <v>58254.05</v>
      </c>
      <c r="O1056" s="65">
        <v>59454.04</v>
      </c>
      <c r="P1056" s="65">
        <v>0</v>
      </c>
      <c r="Q1056" s="18">
        <f>SUM(O1056:P1056)</f>
        <v>59454.04</v>
      </c>
      <c r="R1056" s="65">
        <v>59454.04</v>
      </c>
      <c r="S1056" s="8">
        <v>0</v>
      </c>
      <c r="T1056" s="107">
        <f>SUM(R1056:S1056)</f>
        <v>59454.04</v>
      </c>
      <c r="U1056" s="8"/>
      <c r="V1056" s="8"/>
      <c r="W1056" s="107"/>
    </row>
    <row r="1057" spans="1:102" ht="18">
      <c r="A1057" s="13">
        <v>2</v>
      </c>
      <c r="B1057" s="179" t="s">
        <v>2245</v>
      </c>
      <c r="C1057" s="8"/>
      <c r="D1057" s="8"/>
      <c r="E1057" s="9"/>
      <c r="F1057" s="2"/>
      <c r="G1057" s="2"/>
      <c r="H1057" s="3"/>
      <c r="I1057" s="10"/>
      <c r="J1057" s="10"/>
      <c r="L1057" s="65"/>
      <c r="M1057" s="65"/>
      <c r="O1057" s="65">
        <v>0.03</v>
      </c>
      <c r="P1057" s="65">
        <v>0.03</v>
      </c>
      <c r="Q1057" s="18">
        <f t="shared" ref="Q1057:Q1080" si="519">SUM(O1057:P1057)</f>
        <v>0.06</v>
      </c>
      <c r="R1057" s="65">
        <v>0.03</v>
      </c>
      <c r="S1057" s="8">
        <v>0.03</v>
      </c>
      <c r="T1057" s="107">
        <f t="shared" ref="T1057:T1081" si="520">SUM(R1057:S1057)</f>
        <v>0.06</v>
      </c>
      <c r="U1057" s="8"/>
      <c r="V1057" s="8"/>
      <c r="W1057" s="107"/>
    </row>
    <row r="1058" spans="1:102" ht="18">
      <c r="A1058" s="13">
        <v>3</v>
      </c>
      <c r="B1058" s="179" t="s">
        <v>802</v>
      </c>
      <c r="C1058" s="8">
        <v>14</v>
      </c>
      <c r="D1058" s="8">
        <v>22.68</v>
      </c>
      <c r="E1058" s="9">
        <f t="shared" si="516"/>
        <v>36.68</v>
      </c>
      <c r="F1058" s="2">
        <v>14</v>
      </c>
      <c r="G1058" s="2">
        <v>22.68</v>
      </c>
      <c r="H1058" s="3">
        <f t="shared" ref="H1058:H1082" si="521">SUM(F1058:G1058)</f>
        <v>36.68</v>
      </c>
      <c r="I1058" s="10">
        <v>13.91</v>
      </c>
      <c r="J1058" s="10">
        <v>22.54</v>
      </c>
      <c r="K1058" s="213">
        <f t="shared" si="517"/>
        <v>36.450000000000003</v>
      </c>
      <c r="L1058" s="65">
        <v>0.05</v>
      </c>
      <c r="M1058" s="65">
        <v>0.05</v>
      </c>
      <c r="N1058" s="18">
        <f t="shared" si="518"/>
        <v>0.1</v>
      </c>
      <c r="O1058" s="65"/>
      <c r="P1058" s="65"/>
      <c r="Q1058" s="18">
        <f t="shared" si="519"/>
        <v>0</v>
      </c>
      <c r="R1058" s="65"/>
      <c r="S1058" s="8"/>
      <c r="T1058" s="107">
        <f t="shared" si="520"/>
        <v>0</v>
      </c>
      <c r="U1058" s="8"/>
      <c r="V1058" s="8"/>
      <c r="W1058" s="107"/>
    </row>
    <row r="1059" spans="1:102" ht="18">
      <c r="A1059" s="13">
        <v>4</v>
      </c>
      <c r="B1059" s="5" t="s">
        <v>2493</v>
      </c>
      <c r="C1059" s="8"/>
      <c r="D1059" s="8"/>
      <c r="E1059" s="9"/>
      <c r="F1059" s="2"/>
      <c r="G1059" s="2"/>
      <c r="H1059" s="3"/>
      <c r="I1059" s="10"/>
      <c r="J1059" s="10"/>
      <c r="L1059" s="65"/>
      <c r="M1059" s="65"/>
      <c r="O1059" s="65"/>
      <c r="P1059" s="65"/>
      <c r="Q1059" s="18"/>
      <c r="R1059" s="65"/>
      <c r="S1059" s="8"/>
      <c r="T1059" s="107"/>
      <c r="U1059" s="8">
        <v>50825</v>
      </c>
      <c r="V1059" s="8"/>
      <c r="W1059" s="107">
        <f>SUM(U1059:V1059)</f>
        <v>50825</v>
      </c>
    </row>
    <row r="1060" spans="1:102" ht="18">
      <c r="A1060" s="13">
        <v>5</v>
      </c>
      <c r="B1060" s="5" t="s">
        <v>803</v>
      </c>
      <c r="C1060" s="8">
        <v>67</v>
      </c>
      <c r="D1060" s="8"/>
      <c r="E1060" s="9">
        <f t="shared" si="516"/>
        <v>67</v>
      </c>
      <c r="F1060" s="2">
        <v>50</v>
      </c>
      <c r="G1060" s="2">
        <v>0</v>
      </c>
      <c r="H1060" s="3">
        <f t="shared" si="521"/>
        <v>50</v>
      </c>
      <c r="I1060" s="10">
        <v>180</v>
      </c>
      <c r="J1060" s="10">
        <v>270</v>
      </c>
      <c r="K1060" s="213">
        <f t="shared" si="517"/>
        <v>450</v>
      </c>
      <c r="L1060" s="65">
        <v>0.03</v>
      </c>
      <c r="M1060" s="65">
        <v>0.03</v>
      </c>
      <c r="N1060" s="18">
        <f t="shared" si="518"/>
        <v>0.06</v>
      </c>
      <c r="O1060" s="65">
        <v>67</v>
      </c>
      <c r="P1060" s="65"/>
      <c r="Q1060" s="18">
        <f t="shared" si="519"/>
        <v>67</v>
      </c>
      <c r="R1060" s="65">
        <v>67</v>
      </c>
      <c r="S1060" s="8"/>
      <c r="T1060" s="107">
        <f t="shared" si="520"/>
        <v>67</v>
      </c>
      <c r="U1060" s="8">
        <v>67</v>
      </c>
      <c r="V1060" s="8"/>
      <c r="W1060" s="107">
        <f t="shared" ref="W1060:W1081" si="522">SUM(U1060:V1060)</f>
        <v>67</v>
      </c>
    </row>
    <row r="1061" spans="1:102" ht="18">
      <c r="A1061" s="13">
        <v>6</v>
      </c>
      <c r="B1061" s="5" t="s">
        <v>804</v>
      </c>
      <c r="C1061" s="8">
        <v>5</v>
      </c>
      <c r="D1061" s="8"/>
      <c r="E1061" s="9">
        <f t="shared" si="516"/>
        <v>5</v>
      </c>
      <c r="F1061" s="2">
        <v>5</v>
      </c>
      <c r="G1061" s="2">
        <v>0</v>
      </c>
      <c r="H1061" s="3">
        <f t="shared" si="521"/>
        <v>5</v>
      </c>
      <c r="I1061" s="10">
        <v>67</v>
      </c>
      <c r="J1061" s="10"/>
      <c r="K1061" s="213">
        <f t="shared" si="517"/>
        <v>67</v>
      </c>
      <c r="L1061" s="65">
        <v>67</v>
      </c>
      <c r="M1061" s="65"/>
      <c r="N1061" s="18">
        <f t="shared" si="518"/>
        <v>67</v>
      </c>
      <c r="O1061" s="65">
        <v>5</v>
      </c>
      <c r="P1061" s="65"/>
      <c r="Q1061" s="18">
        <f t="shared" si="519"/>
        <v>5</v>
      </c>
      <c r="R1061" s="65">
        <v>5</v>
      </c>
      <c r="S1061" s="8"/>
      <c r="T1061" s="107">
        <f t="shared" si="520"/>
        <v>5</v>
      </c>
      <c r="U1061" s="8">
        <v>5</v>
      </c>
      <c r="V1061" s="8"/>
      <c r="W1061" s="107">
        <f t="shared" si="522"/>
        <v>5</v>
      </c>
    </row>
    <row r="1062" spans="1:102" s="24" customFormat="1" ht="18">
      <c r="A1062" s="13">
        <v>7</v>
      </c>
      <c r="B1062" s="5" t="s">
        <v>805</v>
      </c>
      <c r="C1062" s="8">
        <v>4240</v>
      </c>
      <c r="D1062" s="8"/>
      <c r="E1062" s="9">
        <f t="shared" si="516"/>
        <v>4240</v>
      </c>
      <c r="F1062" s="2">
        <v>4060</v>
      </c>
      <c r="G1062" s="2">
        <v>0</v>
      </c>
      <c r="H1062" s="3">
        <f t="shared" si="521"/>
        <v>4060</v>
      </c>
      <c r="I1062" s="10">
        <v>5</v>
      </c>
      <c r="J1062" s="18"/>
      <c r="K1062" s="213">
        <f t="shared" si="517"/>
        <v>5</v>
      </c>
      <c r="L1062" s="65">
        <v>5</v>
      </c>
      <c r="M1062" s="65"/>
      <c r="N1062" s="18">
        <f t="shared" si="518"/>
        <v>5</v>
      </c>
      <c r="O1062" s="65">
        <v>6909</v>
      </c>
      <c r="P1062" s="65"/>
      <c r="Q1062" s="18">
        <f t="shared" si="519"/>
        <v>6909</v>
      </c>
      <c r="R1062" s="65">
        <v>6909</v>
      </c>
      <c r="S1062" s="8"/>
      <c r="T1062" s="107">
        <f t="shared" si="520"/>
        <v>6909</v>
      </c>
      <c r="U1062" s="8">
        <v>7638.33</v>
      </c>
      <c r="V1062" s="8">
        <v>1360.04</v>
      </c>
      <c r="W1062" s="107">
        <f t="shared" si="522"/>
        <v>8998.369999999999</v>
      </c>
      <c r="X1062" s="258"/>
      <c r="Y1062" s="258"/>
      <c r="Z1062" s="258"/>
      <c r="AA1062" s="258"/>
      <c r="AB1062" s="258"/>
      <c r="AC1062" s="258"/>
      <c r="AD1062" s="258"/>
      <c r="AE1062" s="258"/>
      <c r="AF1062" s="258"/>
      <c r="AG1062" s="258"/>
      <c r="AH1062" s="258"/>
      <c r="AI1062" s="258"/>
      <c r="AJ1062" s="258"/>
      <c r="AK1062" s="258"/>
      <c r="AL1062" s="258"/>
      <c r="AM1062" s="258"/>
      <c r="AN1062" s="258"/>
      <c r="AO1062" s="258"/>
      <c r="AP1062" s="258"/>
      <c r="AQ1062" s="258"/>
      <c r="AR1062" s="258"/>
      <c r="AS1062" s="258"/>
      <c r="AT1062" s="258"/>
      <c r="AU1062" s="258"/>
      <c r="AV1062" s="258"/>
      <c r="AW1062" s="258"/>
      <c r="AX1062" s="258"/>
      <c r="AY1062" s="258"/>
      <c r="AZ1062" s="258"/>
      <c r="BA1062" s="258"/>
      <c r="BB1062" s="258"/>
      <c r="BC1062" s="258"/>
      <c r="BD1062" s="258"/>
      <c r="BE1062" s="258"/>
      <c r="BF1062" s="258"/>
      <c r="BG1062" s="258"/>
      <c r="BH1062" s="258"/>
      <c r="BI1062" s="258"/>
      <c r="BJ1062" s="258"/>
      <c r="BK1062" s="258"/>
      <c r="BL1062" s="258"/>
      <c r="BM1062" s="258"/>
      <c r="BN1062" s="258"/>
      <c r="BO1062" s="258"/>
      <c r="BP1062" s="258"/>
      <c r="BQ1062" s="258"/>
      <c r="BR1062" s="258"/>
      <c r="BS1062" s="258"/>
      <c r="BT1062" s="258"/>
      <c r="BU1062" s="258"/>
      <c r="BV1062" s="258"/>
      <c r="BW1062" s="258"/>
      <c r="BX1062" s="258"/>
      <c r="BY1062" s="258"/>
      <c r="BZ1062" s="258"/>
      <c r="CA1062" s="258"/>
      <c r="CB1062" s="258"/>
      <c r="CC1062" s="258"/>
      <c r="CD1062" s="258"/>
      <c r="CE1062" s="258"/>
      <c r="CF1062" s="258"/>
      <c r="CG1062" s="258"/>
      <c r="CH1062" s="258"/>
      <c r="CI1062" s="258"/>
      <c r="CJ1062" s="258"/>
      <c r="CK1062" s="258"/>
      <c r="CL1062" s="258"/>
      <c r="CM1062" s="258"/>
      <c r="CN1062" s="258"/>
      <c r="CO1062" s="258"/>
      <c r="CP1062" s="258"/>
      <c r="CQ1062" s="258"/>
      <c r="CR1062" s="258"/>
      <c r="CS1062" s="258"/>
      <c r="CT1062" s="258"/>
      <c r="CU1062" s="258"/>
      <c r="CV1062" s="258"/>
      <c r="CW1062" s="258"/>
      <c r="CX1062" s="258"/>
    </row>
    <row r="1063" spans="1:102" s="24" customFormat="1" ht="18">
      <c r="A1063" s="13">
        <v>8</v>
      </c>
      <c r="B1063" s="5" t="s">
        <v>2494</v>
      </c>
      <c r="C1063" s="8"/>
      <c r="D1063" s="8"/>
      <c r="E1063" s="9"/>
      <c r="F1063" s="2"/>
      <c r="G1063" s="2"/>
      <c r="H1063" s="3"/>
      <c r="I1063" s="10"/>
      <c r="J1063" s="18"/>
      <c r="K1063" s="213"/>
      <c r="L1063" s="65"/>
      <c r="M1063" s="65"/>
      <c r="N1063" s="18"/>
      <c r="O1063" s="65"/>
      <c r="P1063" s="65"/>
      <c r="Q1063" s="18"/>
      <c r="R1063" s="65"/>
      <c r="S1063" s="8"/>
      <c r="T1063" s="107"/>
      <c r="U1063" s="8">
        <v>519</v>
      </c>
      <c r="V1063" s="8"/>
      <c r="W1063" s="107">
        <f t="shared" si="522"/>
        <v>519</v>
      </c>
      <c r="X1063" s="258"/>
      <c r="Y1063" s="258"/>
      <c r="Z1063" s="258"/>
      <c r="AA1063" s="258"/>
      <c r="AB1063" s="258"/>
      <c r="AC1063" s="258"/>
      <c r="AD1063" s="258"/>
      <c r="AE1063" s="258"/>
      <c r="AF1063" s="258"/>
      <c r="AG1063" s="258"/>
      <c r="AH1063" s="258"/>
      <c r="AI1063" s="258"/>
      <c r="AJ1063" s="258"/>
      <c r="AK1063" s="258"/>
      <c r="AL1063" s="258"/>
      <c r="AM1063" s="258"/>
      <c r="AN1063" s="258"/>
      <c r="AO1063" s="258"/>
      <c r="AP1063" s="258"/>
      <c r="AQ1063" s="258"/>
      <c r="AR1063" s="258"/>
      <c r="AS1063" s="258"/>
      <c r="AT1063" s="258"/>
      <c r="AU1063" s="258"/>
      <c r="AV1063" s="258"/>
      <c r="AW1063" s="258"/>
      <c r="AX1063" s="258"/>
      <c r="AY1063" s="258"/>
      <c r="AZ1063" s="258"/>
      <c r="BA1063" s="258"/>
      <c r="BB1063" s="258"/>
      <c r="BC1063" s="258"/>
      <c r="BD1063" s="258"/>
      <c r="BE1063" s="258"/>
      <c r="BF1063" s="258"/>
      <c r="BG1063" s="258"/>
      <c r="BH1063" s="258"/>
      <c r="BI1063" s="258"/>
      <c r="BJ1063" s="258"/>
      <c r="BK1063" s="258"/>
      <c r="BL1063" s="258"/>
      <c r="BM1063" s="258"/>
      <c r="BN1063" s="258"/>
      <c r="BO1063" s="258"/>
      <c r="BP1063" s="258"/>
      <c r="BQ1063" s="258"/>
      <c r="BR1063" s="258"/>
      <c r="BS1063" s="258"/>
      <c r="BT1063" s="258"/>
      <c r="BU1063" s="258"/>
      <c r="BV1063" s="258"/>
      <c r="BW1063" s="258"/>
      <c r="BX1063" s="258"/>
      <c r="BY1063" s="258"/>
      <c r="BZ1063" s="258"/>
      <c r="CA1063" s="258"/>
      <c r="CB1063" s="258"/>
      <c r="CC1063" s="258"/>
      <c r="CD1063" s="258"/>
      <c r="CE1063" s="258"/>
      <c r="CF1063" s="258"/>
      <c r="CG1063" s="258"/>
      <c r="CH1063" s="258"/>
      <c r="CI1063" s="258"/>
      <c r="CJ1063" s="258"/>
      <c r="CK1063" s="258"/>
      <c r="CL1063" s="258"/>
      <c r="CM1063" s="258"/>
      <c r="CN1063" s="258"/>
      <c r="CO1063" s="258"/>
      <c r="CP1063" s="258"/>
      <c r="CQ1063" s="258"/>
      <c r="CR1063" s="258"/>
      <c r="CS1063" s="258"/>
      <c r="CT1063" s="258"/>
      <c r="CU1063" s="258"/>
      <c r="CV1063" s="258"/>
      <c r="CW1063" s="258"/>
      <c r="CX1063" s="258"/>
    </row>
    <row r="1064" spans="1:102" ht="18">
      <c r="A1064" s="13">
        <v>9</v>
      </c>
      <c r="B1064" s="5" t="s">
        <v>806</v>
      </c>
      <c r="C1064" s="8">
        <v>25</v>
      </c>
      <c r="D1064" s="8"/>
      <c r="E1064" s="9">
        <f t="shared" si="516"/>
        <v>25</v>
      </c>
      <c r="F1064" s="2">
        <v>10.24</v>
      </c>
      <c r="G1064" s="2">
        <v>15.43</v>
      </c>
      <c r="H1064" s="3">
        <f t="shared" si="521"/>
        <v>25.67</v>
      </c>
      <c r="I1064" s="10">
        <v>4060</v>
      </c>
      <c r="J1064" s="10"/>
      <c r="K1064" s="213">
        <f t="shared" si="517"/>
        <v>4060</v>
      </c>
      <c r="L1064" s="65">
        <v>5812</v>
      </c>
      <c r="M1064" s="65"/>
      <c r="N1064" s="18">
        <f t="shared" si="518"/>
        <v>5812</v>
      </c>
      <c r="O1064" s="65">
        <v>0</v>
      </c>
      <c r="P1064" s="65">
        <v>900.04</v>
      </c>
      <c r="Q1064" s="18">
        <f t="shared" si="519"/>
        <v>900.04</v>
      </c>
      <c r="R1064" s="65">
        <v>0</v>
      </c>
      <c r="S1064" s="8">
        <v>900.04</v>
      </c>
      <c r="T1064" s="107">
        <f t="shared" si="520"/>
        <v>900.04</v>
      </c>
      <c r="U1064" s="8">
        <v>602.39</v>
      </c>
      <c r="V1064" s="8">
        <v>903.61</v>
      </c>
      <c r="W1064" s="107">
        <f t="shared" si="522"/>
        <v>1506</v>
      </c>
    </row>
    <row r="1065" spans="1:102" ht="18">
      <c r="A1065" s="13">
        <v>10</v>
      </c>
      <c r="B1065" s="5" t="s">
        <v>2246</v>
      </c>
      <c r="C1065" s="8"/>
      <c r="D1065" s="8"/>
      <c r="E1065" s="9"/>
      <c r="F1065" s="2"/>
      <c r="G1065" s="2"/>
      <c r="H1065" s="3"/>
      <c r="I1065" s="10"/>
      <c r="J1065" s="10"/>
      <c r="L1065" s="65"/>
      <c r="M1065" s="65"/>
      <c r="O1065" s="65">
        <v>409.07</v>
      </c>
      <c r="P1065" s="65">
        <v>612.85</v>
      </c>
      <c r="Q1065" s="18">
        <f t="shared" si="519"/>
        <v>1021.9200000000001</v>
      </c>
      <c r="R1065" s="65">
        <v>409.07</v>
      </c>
      <c r="S1065" s="8">
        <v>612.85</v>
      </c>
      <c r="T1065" s="107">
        <f t="shared" si="520"/>
        <v>1021.9200000000001</v>
      </c>
      <c r="U1065" s="8">
        <v>1230</v>
      </c>
      <c r="V1065" s="8"/>
      <c r="W1065" s="107">
        <f t="shared" si="522"/>
        <v>1230</v>
      </c>
    </row>
    <row r="1066" spans="1:102" ht="18">
      <c r="A1066" s="13">
        <v>11</v>
      </c>
      <c r="B1066" s="179" t="s">
        <v>807</v>
      </c>
      <c r="C1066" s="8">
        <v>10.24</v>
      </c>
      <c r="D1066" s="8">
        <v>15.43</v>
      </c>
      <c r="E1066" s="9">
        <f t="shared" si="516"/>
        <v>25.67</v>
      </c>
      <c r="F1066" s="2">
        <v>30.25</v>
      </c>
      <c r="G1066" s="2">
        <v>0</v>
      </c>
      <c r="H1066" s="3">
        <f t="shared" si="521"/>
        <v>30.25</v>
      </c>
      <c r="I1066" s="10">
        <v>9.84</v>
      </c>
      <c r="J1066" s="10">
        <v>14.76</v>
      </c>
      <c r="K1066" s="213">
        <f t="shared" si="517"/>
        <v>24.6</v>
      </c>
      <c r="L1066" s="65">
        <v>0.04</v>
      </c>
      <c r="M1066" s="65">
        <v>414.34</v>
      </c>
      <c r="N1066" s="18">
        <f t="shared" si="518"/>
        <v>414.38</v>
      </c>
      <c r="O1066" s="65"/>
      <c r="P1066" s="65"/>
      <c r="Q1066" s="18">
        <f t="shared" si="519"/>
        <v>0</v>
      </c>
      <c r="R1066" s="65"/>
      <c r="S1066" s="8"/>
      <c r="T1066" s="107">
        <f t="shared" si="520"/>
        <v>0</v>
      </c>
      <c r="U1066" s="8"/>
      <c r="V1066" s="8"/>
      <c r="W1066" s="107">
        <f t="shared" si="522"/>
        <v>0</v>
      </c>
    </row>
    <row r="1067" spans="1:102" s="24" customFormat="1" ht="18">
      <c r="A1067" s="13">
        <v>12</v>
      </c>
      <c r="B1067" s="179" t="s">
        <v>808</v>
      </c>
      <c r="C1067" s="8">
        <v>224.56</v>
      </c>
      <c r="D1067" s="8"/>
      <c r="E1067" s="9">
        <f t="shared" si="516"/>
        <v>224.56</v>
      </c>
      <c r="F1067" s="2">
        <v>88.18</v>
      </c>
      <c r="G1067" s="2">
        <v>131.38</v>
      </c>
      <c r="H1067" s="3">
        <f t="shared" si="521"/>
        <v>219.56</v>
      </c>
      <c r="I1067" s="10">
        <v>10.26</v>
      </c>
      <c r="J1067" s="10"/>
      <c r="K1067" s="213">
        <f t="shared" si="517"/>
        <v>10.26</v>
      </c>
      <c r="L1067" s="65">
        <v>0.25</v>
      </c>
      <c r="M1067" s="65"/>
      <c r="N1067" s="18">
        <f t="shared" si="518"/>
        <v>0.25</v>
      </c>
      <c r="O1067" s="65"/>
      <c r="P1067" s="65"/>
      <c r="Q1067" s="18">
        <f t="shared" si="519"/>
        <v>0</v>
      </c>
      <c r="R1067" s="65"/>
      <c r="S1067" s="8"/>
      <c r="T1067" s="107">
        <f t="shared" si="520"/>
        <v>0</v>
      </c>
      <c r="U1067" s="8"/>
      <c r="V1067" s="8"/>
      <c r="W1067" s="107">
        <f t="shared" si="522"/>
        <v>0</v>
      </c>
      <c r="X1067" s="258"/>
      <c r="Y1067" s="258"/>
      <c r="Z1067" s="258"/>
      <c r="AA1067" s="258"/>
      <c r="AB1067" s="258"/>
      <c r="AC1067" s="258"/>
      <c r="AD1067" s="258"/>
      <c r="AE1067" s="258"/>
      <c r="AF1067" s="258"/>
      <c r="AG1067" s="258"/>
      <c r="AH1067" s="258"/>
      <c r="AI1067" s="258"/>
      <c r="AJ1067" s="258"/>
      <c r="AK1067" s="258"/>
      <c r="AL1067" s="258"/>
      <c r="AM1067" s="258"/>
      <c r="AN1067" s="258"/>
      <c r="AO1067" s="258"/>
      <c r="AP1067" s="258"/>
      <c r="AQ1067" s="258"/>
      <c r="AR1067" s="258"/>
      <c r="AS1067" s="258"/>
      <c r="AT1067" s="258"/>
      <c r="AU1067" s="258"/>
      <c r="AV1067" s="258"/>
      <c r="AW1067" s="258"/>
      <c r="AX1067" s="258"/>
      <c r="AY1067" s="258"/>
      <c r="AZ1067" s="258"/>
      <c r="BA1067" s="258"/>
      <c r="BB1067" s="258"/>
      <c r="BC1067" s="258"/>
      <c r="BD1067" s="258"/>
      <c r="BE1067" s="258"/>
      <c r="BF1067" s="258"/>
      <c r="BG1067" s="258"/>
      <c r="BH1067" s="258"/>
      <c r="BI1067" s="258"/>
      <c r="BJ1067" s="258"/>
      <c r="BK1067" s="258"/>
      <c r="BL1067" s="258"/>
      <c r="BM1067" s="258"/>
      <c r="BN1067" s="258"/>
      <c r="BO1067" s="258"/>
      <c r="BP1067" s="258"/>
      <c r="BQ1067" s="258"/>
      <c r="BR1067" s="258"/>
      <c r="BS1067" s="258"/>
      <c r="BT1067" s="258"/>
      <c r="BU1067" s="258"/>
      <c r="BV1067" s="258"/>
      <c r="BW1067" s="258"/>
      <c r="BX1067" s="258"/>
      <c r="BY1067" s="258"/>
      <c r="BZ1067" s="258"/>
      <c r="CA1067" s="258"/>
      <c r="CB1067" s="258"/>
      <c r="CC1067" s="258"/>
      <c r="CD1067" s="258"/>
      <c r="CE1067" s="258"/>
      <c r="CF1067" s="258"/>
      <c r="CG1067" s="258"/>
      <c r="CH1067" s="258"/>
      <c r="CI1067" s="258"/>
      <c r="CJ1067" s="258"/>
      <c r="CK1067" s="258"/>
      <c r="CL1067" s="258"/>
      <c r="CM1067" s="258"/>
      <c r="CN1067" s="258"/>
      <c r="CO1067" s="258"/>
      <c r="CP1067" s="258"/>
      <c r="CQ1067" s="258"/>
      <c r="CR1067" s="258"/>
      <c r="CS1067" s="258"/>
      <c r="CT1067" s="258"/>
      <c r="CU1067" s="258"/>
      <c r="CV1067" s="258"/>
      <c r="CW1067" s="258"/>
      <c r="CX1067" s="258"/>
    </row>
    <row r="1068" spans="1:102" s="24" customFormat="1" ht="18">
      <c r="A1068" s="13">
        <v>13</v>
      </c>
      <c r="B1068" s="5" t="s">
        <v>809</v>
      </c>
      <c r="C1068" s="8">
        <v>217.68</v>
      </c>
      <c r="D1068" s="8">
        <v>326.77</v>
      </c>
      <c r="E1068" s="9">
        <f t="shared" si="516"/>
        <v>544.45000000000005</v>
      </c>
      <c r="F1068" s="2">
        <v>110</v>
      </c>
      <c r="G1068" s="2">
        <v>0</v>
      </c>
      <c r="H1068" s="3">
        <f t="shared" si="521"/>
        <v>110</v>
      </c>
      <c r="I1068" s="10">
        <v>0.12</v>
      </c>
      <c r="J1068" s="10">
        <v>0.12</v>
      </c>
      <c r="K1068" s="213">
        <f t="shared" si="517"/>
        <v>0.24</v>
      </c>
      <c r="L1068" s="65">
        <v>0.12</v>
      </c>
      <c r="M1068" s="65">
        <v>0.12</v>
      </c>
      <c r="N1068" s="18">
        <f t="shared" si="518"/>
        <v>0.24</v>
      </c>
      <c r="O1068" s="65">
        <v>1230</v>
      </c>
      <c r="P1068" s="65"/>
      <c r="Q1068" s="18">
        <f t="shared" si="519"/>
        <v>1230</v>
      </c>
      <c r="R1068" s="65">
        <v>1230</v>
      </c>
      <c r="S1068" s="8"/>
      <c r="T1068" s="107">
        <f t="shared" si="520"/>
        <v>1230</v>
      </c>
      <c r="U1068" s="8">
        <v>180.01</v>
      </c>
      <c r="V1068" s="8"/>
      <c r="W1068" s="107">
        <f t="shared" si="522"/>
        <v>180.01</v>
      </c>
      <c r="X1068" s="258"/>
      <c r="Y1068" s="258"/>
      <c r="Z1068" s="258"/>
      <c r="AA1068" s="258"/>
      <c r="AB1068" s="258"/>
      <c r="AC1068" s="258"/>
      <c r="AD1068" s="258"/>
      <c r="AE1068" s="258"/>
      <c r="AF1068" s="258"/>
      <c r="AG1068" s="258"/>
      <c r="AH1068" s="258"/>
      <c r="AI1068" s="258"/>
      <c r="AJ1068" s="258"/>
      <c r="AK1068" s="258"/>
      <c r="AL1068" s="258"/>
      <c r="AM1068" s="258"/>
      <c r="AN1068" s="258"/>
      <c r="AO1068" s="258"/>
      <c r="AP1068" s="258"/>
      <c r="AQ1068" s="258"/>
      <c r="AR1068" s="258"/>
      <c r="AS1068" s="258"/>
      <c r="AT1068" s="258"/>
      <c r="AU1068" s="258"/>
      <c r="AV1068" s="258"/>
      <c r="AW1068" s="258"/>
      <c r="AX1068" s="258"/>
      <c r="AY1068" s="258"/>
      <c r="AZ1068" s="258"/>
      <c r="BA1068" s="258"/>
      <c r="BB1068" s="258"/>
      <c r="BC1068" s="258"/>
      <c r="BD1068" s="258"/>
      <c r="BE1068" s="258"/>
      <c r="BF1068" s="258"/>
      <c r="BG1068" s="258"/>
      <c r="BH1068" s="258"/>
      <c r="BI1068" s="258"/>
      <c r="BJ1068" s="258"/>
      <c r="BK1068" s="258"/>
      <c r="BL1068" s="258"/>
      <c r="BM1068" s="258"/>
      <c r="BN1068" s="258"/>
      <c r="BO1068" s="258"/>
      <c r="BP1068" s="258"/>
      <c r="BQ1068" s="258"/>
      <c r="BR1068" s="258"/>
      <c r="BS1068" s="258"/>
      <c r="BT1068" s="258"/>
      <c r="BU1068" s="258"/>
      <c r="BV1068" s="258"/>
      <c r="BW1068" s="258"/>
      <c r="BX1068" s="258"/>
      <c r="BY1068" s="258"/>
      <c r="BZ1068" s="258"/>
      <c r="CA1068" s="258"/>
      <c r="CB1068" s="258"/>
      <c r="CC1068" s="258"/>
      <c r="CD1068" s="258"/>
      <c r="CE1068" s="258"/>
      <c r="CF1068" s="258"/>
      <c r="CG1068" s="258"/>
      <c r="CH1068" s="258"/>
      <c r="CI1068" s="258"/>
      <c r="CJ1068" s="258"/>
      <c r="CK1068" s="258"/>
      <c r="CL1068" s="258"/>
      <c r="CM1068" s="258"/>
      <c r="CN1068" s="258"/>
      <c r="CO1068" s="258"/>
      <c r="CP1068" s="258"/>
      <c r="CQ1068" s="258"/>
      <c r="CR1068" s="258"/>
      <c r="CS1068" s="258"/>
      <c r="CT1068" s="258"/>
      <c r="CU1068" s="258"/>
      <c r="CV1068" s="258"/>
      <c r="CW1068" s="258"/>
      <c r="CX1068" s="258"/>
    </row>
    <row r="1069" spans="1:102" ht="18">
      <c r="A1069" s="13">
        <v>14</v>
      </c>
      <c r="B1069" s="5" t="s">
        <v>2598</v>
      </c>
      <c r="C1069" s="8">
        <v>110</v>
      </c>
      <c r="D1069" s="8"/>
      <c r="E1069" s="9">
        <f t="shared" si="516"/>
        <v>110</v>
      </c>
      <c r="F1069" s="2">
        <v>103</v>
      </c>
      <c r="G1069" s="2">
        <v>0</v>
      </c>
      <c r="H1069" s="3">
        <f t="shared" si="521"/>
        <v>103</v>
      </c>
      <c r="I1069" s="10">
        <v>113</v>
      </c>
      <c r="J1069" s="10"/>
      <c r="K1069" s="213">
        <f t="shared" si="517"/>
        <v>113</v>
      </c>
      <c r="L1069" s="65">
        <v>431.16</v>
      </c>
      <c r="M1069" s="65"/>
      <c r="N1069" s="18">
        <f t="shared" si="518"/>
        <v>431.16</v>
      </c>
      <c r="O1069" s="65">
        <v>150.01</v>
      </c>
      <c r="P1069" s="65"/>
      <c r="Q1069" s="18">
        <f t="shared" si="519"/>
        <v>150.01</v>
      </c>
      <c r="R1069" s="65">
        <v>150.01</v>
      </c>
      <c r="S1069" s="8"/>
      <c r="T1069" s="107">
        <f t="shared" si="520"/>
        <v>150.01</v>
      </c>
      <c r="U1069" s="8">
        <v>0</v>
      </c>
      <c r="V1069" s="8"/>
      <c r="W1069" s="107">
        <f t="shared" si="522"/>
        <v>0</v>
      </c>
    </row>
    <row r="1070" spans="1:102" ht="18">
      <c r="A1070" s="13">
        <v>15</v>
      </c>
      <c r="B1070" s="179" t="s">
        <v>810</v>
      </c>
      <c r="C1070" s="8">
        <v>156.6</v>
      </c>
      <c r="D1070" s="8"/>
      <c r="E1070" s="9">
        <f t="shared" si="516"/>
        <v>156.6</v>
      </c>
      <c r="F1070" s="2">
        <v>0.01</v>
      </c>
      <c r="G1070" s="2">
        <v>0</v>
      </c>
      <c r="H1070" s="3">
        <f t="shared" si="521"/>
        <v>0.01</v>
      </c>
      <c r="I1070" s="10">
        <v>103</v>
      </c>
      <c r="J1070" s="10"/>
      <c r="K1070" s="213">
        <f t="shared" si="517"/>
        <v>103</v>
      </c>
      <c r="L1070" s="65">
        <v>130</v>
      </c>
      <c r="M1070" s="65"/>
      <c r="N1070" s="18">
        <f t="shared" si="518"/>
        <v>130</v>
      </c>
      <c r="O1070" s="65"/>
      <c r="P1070" s="65"/>
      <c r="Q1070" s="18">
        <f t="shared" si="519"/>
        <v>0</v>
      </c>
      <c r="R1070" s="65"/>
      <c r="S1070" s="8"/>
      <c r="T1070" s="107">
        <f t="shared" si="520"/>
        <v>0</v>
      </c>
      <c r="U1070" s="8"/>
      <c r="V1070" s="8"/>
      <c r="W1070" s="107">
        <f t="shared" si="522"/>
        <v>0</v>
      </c>
    </row>
    <row r="1071" spans="1:102" ht="18">
      <c r="A1071" s="13">
        <v>16</v>
      </c>
      <c r="B1071" s="179" t="s">
        <v>811</v>
      </c>
      <c r="C1071" s="8">
        <v>0.01</v>
      </c>
      <c r="D1071" s="8"/>
      <c r="E1071" s="9">
        <f t="shared" si="516"/>
        <v>0.01</v>
      </c>
      <c r="F1071" s="2">
        <v>0.03</v>
      </c>
      <c r="G1071" s="2">
        <v>0.03</v>
      </c>
      <c r="H1071" s="3">
        <f t="shared" si="521"/>
        <v>0.06</v>
      </c>
      <c r="I1071" s="10">
        <v>32000</v>
      </c>
      <c r="J1071" s="10"/>
      <c r="K1071" s="213">
        <f t="shared" si="517"/>
        <v>32000</v>
      </c>
      <c r="L1071" s="65">
        <v>130.01</v>
      </c>
      <c r="M1071" s="65"/>
      <c r="N1071" s="18">
        <f t="shared" si="518"/>
        <v>130.01</v>
      </c>
      <c r="O1071" s="65"/>
      <c r="P1071" s="65"/>
      <c r="Q1071" s="18">
        <f t="shared" si="519"/>
        <v>0</v>
      </c>
      <c r="R1071" s="65"/>
      <c r="S1071" s="8"/>
      <c r="T1071" s="107">
        <f t="shared" si="520"/>
        <v>0</v>
      </c>
      <c r="U1071" s="8"/>
      <c r="V1071" s="8"/>
      <c r="W1071" s="107">
        <f t="shared" si="522"/>
        <v>0</v>
      </c>
    </row>
    <row r="1072" spans="1:102" ht="18">
      <c r="A1072" s="13">
        <v>17</v>
      </c>
      <c r="B1072" s="179" t="s">
        <v>2495</v>
      </c>
      <c r="C1072" s="8"/>
      <c r="D1072" s="8"/>
      <c r="E1072" s="9"/>
      <c r="F1072" s="2"/>
      <c r="G1072" s="2"/>
      <c r="H1072" s="3"/>
      <c r="I1072" s="10"/>
      <c r="J1072" s="10"/>
      <c r="L1072" s="65"/>
      <c r="M1072" s="65"/>
      <c r="O1072" s="65"/>
      <c r="P1072" s="65"/>
      <c r="Q1072" s="18"/>
      <c r="R1072" s="65"/>
      <c r="S1072" s="8"/>
      <c r="T1072" s="107"/>
      <c r="U1072" s="8">
        <v>8600</v>
      </c>
      <c r="V1072" s="8"/>
      <c r="W1072" s="107">
        <f t="shared" si="522"/>
        <v>8600</v>
      </c>
    </row>
    <row r="1073" spans="1:102" ht="18">
      <c r="A1073" s="13">
        <v>18</v>
      </c>
      <c r="B1073" s="5" t="s">
        <v>812</v>
      </c>
      <c r="C1073" s="8">
        <v>0.01</v>
      </c>
      <c r="D1073" s="8"/>
      <c r="E1073" s="9">
        <f t="shared" si="516"/>
        <v>0.01</v>
      </c>
      <c r="F1073" s="2">
        <v>30000</v>
      </c>
      <c r="G1073" s="2">
        <v>0</v>
      </c>
      <c r="H1073" s="3">
        <f t="shared" si="521"/>
        <v>30000</v>
      </c>
      <c r="I1073" s="10">
        <v>272</v>
      </c>
      <c r="J1073" s="10"/>
      <c r="K1073" s="213">
        <f t="shared" si="517"/>
        <v>272</v>
      </c>
      <c r="L1073" s="65">
        <v>32000</v>
      </c>
      <c r="M1073" s="65"/>
      <c r="N1073" s="18">
        <f t="shared" si="518"/>
        <v>32000</v>
      </c>
      <c r="O1073" s="65">
        <v>32000</v>
      </c>
      <c r="P1073" s="65"/>
      <c r="Q1073" s="18">
        <f t="shared" si="519"/>
        <v>32000</v>
      </c>
      <c r="R1073" s="65">
        <v>32000</v>
      </c>
      <c r="S1073" s="8"/>
      <c r="T1073" s="107">
        <f t="shared" si="520"/>
        <v>32000</v>
      </c>
      <c r="U1073" s="8">
        <v>0.03</v>
      </c>
      <c r="V1073" s="8"/>
      <c r="W1073" s="107">
        <f t="shared" si="522"/>
        <v>0.03</v>
      </c>
    </row>
    <row r="1074" spans="1:102" ht="18">
      <c r="A1074" s="13">
        <v>19</v>
      </c>
      <c r="B1074" s="5" t="s">
        <v>2247</v>
      </c>
      <c r="C1074" s="8"/>
      <c r="D1074" s="8"/>
      <c r="E1074" s="9"/>
      <c r="F1074" s="2"/>
      <c r="G1074" s="2"/>
      <c r="H1074" s="3"/>
      <c r="I1074" s="10"/>
      <c r="J1074" s="10"/>
      <c r="L1074" s="65"/>
      <c r="M1074" s="65"/>
      <c r="O1074" s="65">
        <v>85</v>
      </c>
      <c r="P1074" s="65"/>
      <c r="Q1074" s="18">
        <f t="shared" si="519"/>
        <v>85</v>
      </c>
      <c r="R1074" s="65">
        <v>85</v>
      </c>
      <c r="S1074" s="8"/>
      <c r="T1074" s="107">
        <f t="shared" si="520"/>
        <v>85</v>
      </c>
      <c r="U1074" s="8">
        <v>50</v>
      </c>
      <c r="V1074" s="8"/>
      <c r="W1074" s="107">
        <f t="shared" si="522"/>
        <v>50</v>
      </c>
    </row>
    <row r="1075" spans="1:102" s="24" customFormat="1" ht="18">
      <c r="A1075" s="13">
        <v>20</v>
      </c>
      <c r="B1075" s="5" t="s">
        <v>813</v>
      </c>
      <c r="C1075" s="8">
        <v>0.03</v>
      </c>
      <c r="D1075" s="8"/>
      <c r="E1075" s="9">
        <f t="shared" si="516"/>
        <v>0.03</v>
      </c>
      <c r="F1075" s="2">
        <v>260</v>
      </c>
      <c r="G1075" s="2">
        <v>0</v>
      </c>
      <c r="H1075" s="3">
        <f t="shared" si="521"/>
        <v>260</v>
      </c>
      <c r="I1075" s="18"/>
      <c r="J1075" s="18">
        <v>0.06</v>
      </c>
      <c r="K1075" s="213">
        <f t="shared" si="517"/>
        <v>0.06</v>
      </c>
      <c r="L1075" s="65">
        <v>200</v>
      </c>
      <c r="M1075" s="65"/>
      <c r="N1075" s="18">
        <f t="shared" si="518"/>
        <v>200</v>
      </c>
      <c r="O1075" s="65">
        <v>386</v>
      </c>
      <c r="P1075" s="65"/>
      <c r="Q1075" s="18">
        <f t="shared" si="519"/>
        <v>386</v>
      </c>
      <c r="R1075" s="65">
        <v>386</v>
      </c>
      <c r="S1075" s="8"/>
      <c r="T1075" s="107">
        <f t="shared" si="520"/>
        <v>386</v>
      </c>
      <c r="U1075" s="8">
        <v>415.47</v>
      </c>
      <c r="V1075" s="8"/>
      <c r="W1075" s="107">
        <f t="shared" si="522"/>
        <v>415.47</v>
      </c>
      <c r="X1075" s="258"/>
      <c r="Y1075" s="258"/>
      <c r="Z1075" s="258"/>
      <c r="AA1075" s="258"/>
      <c r="AB1075" s="258"/>
      <c r="AC1075" s="258"/>
      <c r="AD1075" s="258"/>
      <c r="AE1075" s="258"/>
      <c r="AF1075" s="258"/>
      <c r="AG1075" s="258"/>
      <c r="AH1075" s="258"/>
      <c r="AI1075" s="258"/>
      <c r="AJ1075" s="258"/>
      <c r="AK1075" s="258"/>
      <c r="AL1075" s="258"/>
      <c r="AM1075" s="258"/>
      <c r="AN1075" s="258"/>
      <c r="AO1075" s="258"/>
      <c r="AP1075" s="258"/>
      <c r="AQ1075" s="258"/>
      <c r="AR1075" s="258"/>
      <c r="AS1075" s="258"/>
      <c r="AT1075" s="258"/>
      <c r="AU1075" s="258"/>
      <c r="AV1075" s="258"/>
      <c r="AW1075" s="258"/>
      <c r="AX1075" s="258"/>
      <c r="AY1075" s="258"/>
      <c r="AZ1075" s="258"/>
      <c r="BA1075" s="258"/>
      <c r="BB1075" s="258"/>
      <c r="BC1075" s="258"/>
      <c r="BD1075" s="258"/>
      <c r="BE1075" s="258"/>
      <c r="BF1075" s="258"/>
      <c r="BG1075" s="258"/>
      <c r="BH1075" s="258"/>
      <c r="BI1075" s="258"/>
      <c r="BJ1075" s="258"/>
      <c r="BK1075" s="258"/>
      <c r="BL1075" s="258"/>
      <c r="BM1075" s="258"/>
      <c r="BN1075" s="258"/>
      <c r="BO1075" s="258"/>
      <c r="BP1075" s="258"/>
      <c r="BQ1075" s="258"/>
      <c r="BR1075" s="258"/>
      <c r="BS1075" s="258"/>
      <c r="BT1075" s="258"/>
      <c r="BU1075" s="258"/>
      <c r="BV1075" s="258"/>
      <c r="BW1075" s="258"/>
      <c r="BX1075" s="258"/>
      <c r="BY1075" s="258"/>
      <c r="BZ1075" s="258"/>
      <c r="CA1075" s="258"/>
      <c r="CB1075" s="258"/>
      <c r="CC1075" s="258"/>
      <c r="CD1075" s="258"/>
      <c r="CE1075" s="258"/>
      <c r="CF1075" s="258"/>
      <c r="CG1075" s="258"/>
      <c r="CH1075" s="258"/>
      <c r="CI1075" s="258"/>
      <c r="CJ1075" s="258"/>
      <c r="CK1075" s="258"/>
      <c r="CL1075" s="258"/>
      <c r="CM1075" s="258"/>
      <c r="CN1075" s="258"/>
      <c r="CO1075" s="258"/>
      <c r="CP1075" s="258"/>
      <c r="CQ1075" s="258"/>
      <c r="CR1075" s="258"/>
      <c r="CS1075" s="258"/>
      <c r="CT1075" s="258"/>
      <c r="CU1075" s="258"/>
      <c r="CV1075" s="258"/>
      <c r="CW1075" s="258"/>
      <c r="CX1075" s="258"/>
    </row>
    <row r="1076" spans="1:102" s="24" customFormat="1" ht="18">
      <c r="A1076" s="13">
        <v>21</v>
      </c>
      <c r="B1076" s="5" t="s">
        <v>2248</v>
      </c>
      <c r="C1076" s="8"/>
      <c r="D1076" s="8"/>
      <c r="E1076" s="9"/>
      <c r="F1076" s="2"/>
      <c r="G1076" s="2"/>
      <c r="H1076" s="3"/>
      <c r="I1076" s="18"/>
      <c r="J1076" s="18"/>
      <c r="K1076" s="213"/>
      <c r="L1076" s="65"/>
      <c r="M1076" s="65"/>
      <c r="N1076" s="18"/>
      <c r="O1076" s="65">
        <v>10000</v>
      </c>
      <c r="P1076" s="65"/>
      <c r="Q1076" s="18">
        <f t="shared" si="519"/>
        <v>10000</v>
      </c>
      <c r="R1076" s="65">
        <v>10000</v>
      </c>
      <c r="S1076" s="8"/>
      <c r="T1076" s="107">
        <f t="shared" si="520"/>
        <v>10000</v>
      </c>
      <c r="U1076" s="8">
        <v>32000</v>
      </c>
      <c r="V1076" s="8"/>
      <c r="W1076" s="107">
        <f t="shared" si="522"/>
        <v>32000</v>
      </c>
      <c r="X1076" s="258"/>
      <c r="Y1076" s="258"/>
      <c r="Z1076" s="258"/>
      <c r="AA1076" s="258"/>
      <c r="AB1076" s="258"/>
      <c r="AC1076" s="258"/>
      <c r="AD1076" s="258"/>
      <c r="AE1076" s="258"/>
      <c r="AF1076" s="258"/>
      <c r="AG1076" s="258"/>
      <c r="AH1076" s="258"/>
      <c r="AI1076" s="258"/>
      <c r="AJ1076" s="258"/>
      <c r="AK1076" s="258"/>
      <c r="AL1076" s="258"/>
      <c r="AM1076" s="258"/>
      <c r="AN1076" s="258"/>
      <c r="AO1076" s="258"/>
      <c r="AP1076" s="258"/>
      <c r="AQ1076" s="258"/>
      <c r="AR1076" s="258"/>
      <c r="AS1076" s="258"/>
      <c r="AT1076" s="258"/>
      <c r="AU1076" s="258"/>
      <c r="AV1076" s="258"/>
      <c r="AW1076" s="258"/>
      <c r="AX1076" s="258"/>
      <c r="AY1076" s="258"/>
      <c r="AZ1076" s="258"/>
      <c r="BA1076" s="258"/>
      <c r="BB1076" s="258"/>
      <c r="BC1076" s="258"/>
      <c r="BD1076" s="258"/>
      <c r="BE1076" s="258"/>
      <c r="BF1076" s="258"/>
      <c r="BG1076" s="258"/>
      <c r="BH1076" s="258"/>
      <c r="BI1076" s="258"/>
      <c r="BJ1076" s="258"/>
      <c r="BK1076" s="258"/>
      <c r="BL1076" s="258"/>
      <c r="BM1076" s="258"/>
      <c r="BN1076" s="258"/>
      <c r="BO1076" s="258"/>
      <c r="BP1076" s="258"/>
      <c r="BQ1076" s="258"/>
      <c r="BR1076" s="258"/>
      <c r="BS1076" s="258"/>
      <c r="BT1076" s="258"/>
      <c r="BU1076" s="258"/>
      <c r="BV1076" s="258"/>
      <c r="BW1076" s="258"/>
      <c r="BX1076" s="258"/>
      <c r="BY1076" s="258"/>
      <c r="BZ1076" s="258"/>
      <c r="CA1076" s="258"/>
      <c r="CB1076" s="258"/>
      <c r="CC1076" s="258"/>
      <c r="CD1076" s="258"/>
      <c r="CE1076" s="258"/>
      <c r="CF1076" s="258"/>
      <c r="CG1076" s="258"/>
      <c r="CH1076" s="258"/>
      <c r="CI1076" s="258"/>
      <c r="CJ1076" s="258"/>
      <c r="CK1076" s="258"/>
      <c r="CL1076" s="258"/>
      <c r="CM1076" s="258"/>
      <c r="CN1076" s="258"/>
      <c r="CO1076" s="258"/>
      <c r="CP1076" s="258"/>
      <c r="CQ1076" s="258"/>
      <c r="CR1076" s="258"/>
      <c r="CS1076" s="258"/>
      <c r="CT1076" s="258"/>
      <c r="CU1076" s="258"/>
      <c r="CV1076" s="258"/>
      <c r="CW1076" s="258"/>
      <c r="CX1076" s="258"/>
    </row>
    <row r="1077" spans="1:102" ht="18">
      <c r="A1077" s="13">
        <v>22</v>
      </c>
      <c r="B1077" s="5" t="s">
        <v>2249</v>
      </c>
      <c r="C1077" s="8">
        <v>0.03</v>
      </c>
      <c r="D1077" s="8">
        <v>0.03</v>
      </c>
      <c r="E1077" s="9">
        <f t="shared" si="516"/>
        <v>0.06</v>
      </c>
      <c r="F1077" s="2">
        <v>0</v>
      </c>
      <c r="G1077" s="2">
        <v>0.06</v>
      </c>
      <c r="H1077" s="3">
        <f t="shared" si="521"/>
        <v>0.06</v>
      </c>
      <c r="I1077" s="10">
        <v>0.01</v>
      </c>
      <c r="J1077" s="10"/>
      <c r="K1077" s="213">
        <f t="shared" si="517"/>
        <v>0.01</v>
      </c>
      <c r="L1077" s="65">
        <v>360</v>
      </c>
      <c r="M1077" s="65"/>
      <c r="N1077" s="18">
        <f t="shared" si="518"/>
        <v>360</v>
      </c>
      <c r="O1077" s="65">
        <v>0</v>
      </c>
      <c r="P1077" s="65">
        <v>1724</v>
      </c>
      <c r="Q1077" s="18">
        <f t="shared" si="519"/>
        <v>1724</v>
      </c>
      <c r="R1077" s="65">
        <v>0</v>
      </c>
      <c r="S1077" s="8">
        <v>1724</v>
      </c>
      <c r="T1077" s="107">
        <f t="shared" si="520"/>
        <v>1724</v>
      </c>
      <c r="U1077" s="8"/>
      <c r="V1077" s="8">
        <v>2978</v>
      </c>
      <c r="W1077" s="107">
        <f t="shared" si="522"/>
        <v>2978</v>
      </c>
    </row>
    <row r="1078" spans="1:102" ht="18">
      <c r="A1078" s="13">
        <v>23</v>
      </c>
      <c r="B1078" s="22" t="s">
        <v>1935</v>
      </c>
      <c r="C1078" s="8">
        <v>25000</v>
      </c>
      <c r="D1078" s="8"/>
      <c r="E1078" s="9">
        <f t="shared" si="516"/>
        <v>25000</v>
      </c>
      <c r="F1078" s="2">
        <v>0.01</v>
      </c>
      <c r="G1078" s="2">
        <v>0</v>
      </c>
      <c r="H1078" s="3">
        <f t="shared" si="521"/>
        <v>0.01</v>
      </c>
      <c r="I1078" s="10">
        <v>1000</v>
      </c>
      <c r="J1078" s="10"/>
      <c r="K1078" s="213">
        <f t="shared" si="517"/>
        <v>1000</v>
      </c>
      <c r="L1078" s="65"/>
      <c r="M1078" s="65">
        <v>0.06</v>
      </c>
      <c r="N1078" s="18">
        <f t="shared" si="518"/>
        <v>0.06</v>
      </c>
      <c r="O1078" s="65"/>
      <c r="P1078" s="65"/>
      <c r="Q1078" s="18">
        <f t="shared" si="519"/>
        <v>0</v>
      </c>
      <c r="R1078" s="65"/>
      <c r="S1078" s="8"/>
      <c r="T1078" s="107">
        <f t="shared" si="520"/>
        <v>0</v>
      </c>
      <c r="U1078" s="8"/>
      <c r="V1078" s="8"/>
      <c r="W1078" s="107">
        <f t="shared" si="522"/>
        <v>0</v>
      </c>
    </row>
    <row r="1079" spans="1:102" s="24" customFormat="1" ht="18">
      <c r="A1079" s="13">
        <v>24</v>
      </c>
      <c r="B1079" s="5" t="s">
        <v>814</v>
      </c>
      <c r="C1079" s="8"/>
      <c r="D1079" s="8">
        <v>0.06</v>
      </c>
      <c r="E1079" s="9">
        <f t="shared" si="516"/>
        <v>0.06</v>
      </c>
      <c r="F1079" s="2">
        <v>1000</v>
      </c>
      <c r="G1079" s="2">
        <v>0</v>
      </c>
      <c r="H1079" s="3">
        <f t="shared" si="521"/>
        <v>1000</v>
      </c>
      <c r="I1079" s="18"/>
      <c r="J1079" s="18"/>
      <c r="K1079" s="213"/>
      <c r="L1079" s="65">
        <v>0.01</v>
      </c>
      <c r="M1079" s="65"/>
      <c r="N1079" s="18"/>
      <c r="O1079" s="65">
        <v>1000</v>
      </c>
      <c r="P1079" s="65"/>
      <c r="Q1079" s="18">
        <f t="shared" si="519"/>
        <v>1000</v>
      </c>
      <c r="R1079" s="65">
        <v>1000</v>
      </c>
      <c r="S1079" s="8"/>
      <c r="T1079" s="107">
        <f t="shared" si="520"/>
        <v>1000</v>
      </c>
      <c r="U1079" s="8">
        <v>1200</v>
      </c>
      <c r="V1079" s="8"/>
      <c r="W1079" s="107">
        <f t="shared" si="522"/>
        <v>1200</v>
      </c>
      <c r="X1079" s="258"/>
      <c r="Y1079" s="258"/>
      <c r="Z1079" s="258"/>
      <c r="AA1079" s="258"/>
      <c r="AB1079" s="258"/>
      <c r="AC1079" s="258"/>
      <c r="AD1079" s="258"/>
      <c r="AE1079" s="258"/>
      <c r="AF1079" s="258"/>
      <c r="AG1079" s="258"/>
      <c r="AH1079" s="258"/>
      <c r="AI1079" s="258"/>
      <c r="AJ1079" s="258"/>
      <c r="AK1079" s="258"/>
      <c r="AL1079" s="258"/>
      <c r="AM1079" s="258"/>
      <c r="AN1079" s="258"/>
      <c r="AO1079" s="258"/>
      <c r="AP1079" s="258"/>
      <c r="AQ1079" s="258"/>
      <c r="AR1079" s="258"/>
      <c r="AS1079" s="258"/>
      <c r="AT1079" s="258"/>
      <c r="AU1079" s="258"/>
      <c r="AV1079" s="258"/>
      <c r="AW1079" s="258"/>
      <c r="AX1079" s="258"/>
      <c r="AY1079" s="258"/>
      <c r="AZ1079" s="258"/>
      <c r="BA1079" s="258"/>
      <c r="BB1079" s="258"/>
      <c r="BC1079" s="258"/>
      <c r="BD1079" s="258"/>
      <c r="BE1079" s="258"/>
      <c r="BF1079" s="258"/>
      <c r="BG1079" s="258"/>
      <c r="BH1079" s="258"/>
      <c r="BI1079" s="258"/>
      <c r="BJ1079" s="258"/>
      <c r="BK1079" s="258"/>
      <c r="BL1079" s="258"/>
      <c r="BM1079" s="258"/>
      <c r="BN1079" s="258"/>
      <c r="BO1079" s="258"/>
      <c r="BP1079" s="258"/>
      <c r="BQ1079" s="258"/>
      <c r="BR1079" s="258"/>
      <c r="BS1079" s="258"/>
      <c r="BT1079" s="258"/>
      <c r="BU1079" s="258"/>
      <c r="BV1079" s="258"/>
      <c r="BW1079" s="258"/>
      <c r="BX1079" s="258"/>
      <c r="BY1079" s="258"/>
      <c r="BZ1079" s="258"/>
      <c r="CA1079" s="258"/>
      <c r="CB1079" s="258"/>
      <c r="CC1079" s="258"/>
      <c r="CD1079" s="258"/>
      <c r="CE1079" s="258"/>
      <c r="CF1079" s="258"/>
      <c r="CG1079" s="258"/>
      <c r="CH1079" s="258"/>
      <c r="CI1079" s="258"/>
      <c r="CJ1079" s="258"/>
      <c r="CK1079" s="258"/>
      <c r="CL1079" s="258"/>
      <c r="CM1079" s="258"/>
      <c r="CN1079" s="258"/>
      <c r="CO1079" s="258"/>
      <c r="CP1079" s="258"/>
      <c r="CQ1079" s="258"/>
      <c r="CR1079" s="258"/>
      <c r="CS1079" s="258"/>
      <c r="CT1079" s="258"/>
      <c r="CU1079" s="258"/>
      <c r="CV1079" s="258"/>
      <c r="CW1079" s="258"/>
      <c r="CX1079" s="258"/>
    </row>
    <row r="1080" spans="1:102" s="24" customFormat="1" ht="18">
      <c r="A1080" s="13">
        <v>25</v>
      </c>
      <c r="B1080" s="5" t="s">
        <v>815</v>
      </c>
      <c r="C1080" s="8">
        <v>0.01</v>
      </c>
      <c r="D1080" s="8"/>
      <c r="E1080" s="9">
        <f t="shared" si="516"/>
        <v>0.01</v>
      </c>
      <c r="F1080" s="2"/>
      <c r="G1080" s="2"/>
      <c r="H1080" s="3"/>
      <c r="I1080" s="18"/>
      <c r="J1080" s="18"/>
      <c r="K1080" s="213"/>
      <c r="L1080" s="65">
        <v>1000</v>
      </c>
      <c r="M1080" s="65"/>
      <c r="N1080" s="18"/>
      <c r="O1080" s="65"/>
      <c r="P1080" s="65"/>
      <c r="Q1080" s="18">
        <f t="shared" si="519"/>
        <v>0</v>
      </c>
      <c r="R1080" s="65"/>
      <c r="S1080" s="8"/>
      <c r="T1080" s="107">
        <f t="shared" si="520"/>
        <v>0</v>
      </c>
      <c r="U1080" s="8"/>
      <c r="V1080" s="8"/>
      <c r="W1080" s="107">
        <f t="shared" si="522"/>
        <v>0</v>
      </c>
      <c r="X1080" s="258"/>
      <c r="Y1080" s="258"/>
      <c r="Z1080" s="258"/>
      <c r="AA1080" s="258"/>
      <c r="AB1080" s="258"/>
      <c r="AC1080" s="258"/>
      <c r="AD1080" s="258"/>
      <c r="AE1080" s="258"/>
      <c r="AF1080" s="258"/>
      <c r="AG1080" s="258"/>
      <c r="AH1080" s="258"/>
      <c r="AI1080" s="258"/>
      <c r="AJ1080" s="258"/>
      <c r="AK1080" s="258"/>
      <c r="AL1080" s="258"/>
      <c r="AM1080" s="258"/>
      <c r="AN1080" s="258"/>
      <c r="AO1080" s="258"/>
      <c r="AP1080" s="258"/>
      <c r="AQ1080" s="258"/>
      <c r="AR1080" s="258"/>
      <c r="AS1080" s="258"/>
      <c r="AT1080" s="258"/>
      <c r="AU1080" s="258"/>
      <c r="AV1080" s="258"/>
      <c r="AW1080" s="258"/>
      <c r="AX1080" s="258"/>
      <c r="AY1080" s="258"/>
      <c r="AZ1080" s="258"/>
      <c r="BA1080" s="258"/>
      <c r="BB1080" s="258"/>
      <c r="BC1080" s="258"/>
      <c r="BD1080" s="258"/>
      <c r="BE1080" s="258"/>
      <c r="BF1080" s="258"/>
      <c r="BG1080" s="258"/>
      <c r="BH1080" s="258"/>
      <c r="BI1080" s="258"/>
      <c r="BJ1080" s="258"/>
      <c r="BK1080" s="258"/>
      <c r="BL1080" s="258"/>
      <c r="BM1080" s="258"/>
      <c r="BN1080" s="258"/>
      <c r="BO1080" s="258"/>
      <c r="BP1080" s="258"/>
      <c r="BQ1080" s="258"/>
      <c r="BR1080" s="258"/>
      <c r="BS1080" s="258"/>
      <c r="BT1080" s="258"/>
      <c r="BU1080" s="258"/>
      <c r="BV1080" s="258"/>
      <c r="BW1080" s="258"/>
      <c r="BX1080" s="258"/>
      <c r="BY1080" s="258"/>
      <c r="BZ1080" s="258"/>
      <c r="CA1080" s="258"/>
      <c r="CB1080" s="258"/>
      <c r="CC1080" s="258"/>
      <c r="CD1080" s="258"/>
      <c r="CE1080" s="258"/>
      <c r="CF1080" s="258"/>
      <c r="CG1080" s="258"/>
      <c r="CH1080" s="258"/>
      <c r="CI1080" s="258"/>
      <c r="CJ1080" s="258"/>
      <c r="CK1080" s="258"/>
      <c r="CL1080" s="258"/>
      <c r="CM1080" s="258"/>
      <c r="CN1080" s="258"/>
      <c r="CO1080" s="258"/>
      <c r="CP1080" s="258"/>
      <c r="CQ1080" s="258"/>
      <c r="CR1080" s="258"/>
      <c r="CS1080" s="258"/>
      <c r="CT1080" s="258"/>
      <c r="CU1080" s="258"/>
      <c r="CV1080" s="258"/>
      <c r="CW1080" s="258"/>
      <c r="CX1080" s="258"/>
    </row>
    <row r="1081" spans="1:102" s="24" customFormat="1" ht="18">
      <c r="A1081" s="13">
        <v>26</v>
      </c>
      <c r="B1081" s="5" t="s">
        <v>2376</v>
      </c>
      <c r="C1081" s="8"/>
      <c r="D1081" s="8"/>
      <c r="E1081" s="9"/>
      <c r="F1081" s="2"/>
      <c r="G1081" s="2"/>
      <c r="H1081" s="3"/>
      <c r="I1081" s="18"/>
      <c r="J1081" s="18"/>
      <c r="K1081" s="213"/>
      <c r="L1081" s="65"/>
      <c r="M1081" s="65"/>
      <c r="N1081" s="18"/>
      <c r="O1081" s="65"/>
      <c r="P1081" s="65"/>
      <c r="Q1081" s="18"/>
      <c r="R1081" s="65">
        <v>2500</v>
      </c>
      <c r="S1081" s="8"/>
      <c r="T1081" s="107">
        <f t="shared" si="520"/>
        <v>2500</v>
      </c>
      <c r="U1081" s="8"/>
      <c r="V1081" s="8"/>
      <c r="W1081" s="107">
        <f t="shared" si="522"/>
        <v>0</v>
      </c>
      <c r="X1081" s="258"/>
      <c r="Y1081" s="258"/>
      <c r="Z1081" s="258"/>
      <c r="AA1081" s="258"/>
      <c r="AB1081" s="258"/>
      <c r="AC1081" s="258"/>
      <c r="AD1081" s="258"/>
      <c r="AE1081" s="258"/>
      <c r="AF1081" s="258"/>
      <c r="AG1081" s="258"/>
      <c r="AH1081" s="258"/>
      <c r="AI1081" s="258"/>
      <c r="AJ1081" s="258"/>
      <c r="AK1081" s="258"/>
      <c r="AL1081" s="258"/>
      <c r="AM1081" s="258"/>
      <c r="AN1081" s="258"/>
      <c r="AO1081" s="258"/>
      <c r="AP1081" s="258"/>
      <c r="AQ1081" s="258"/>
      <c r="AR1081" s="258"/>
      <c r="AS1081" s="258"/>
      <c r="AT1081" s="258"/>
      <c r="AU1081" s="258"/>
      <c r="AV1081" s="258"/>
      <c r="AW1081" s="258"/>
      <c r="AX1081" s="258"/>
      <c r="AY1081" s="258"/>
      <c r="AZ1081" s="258"/>
      <c r="BA1081" s="258"/>
      <c r="BB1081" s="258"/>
      <c r="BC1081" s="258"/>
      <c r="BD1081" s="258"/>
      <c r="BE1081" s="258"/>
      <c r="BF1081" s="258"/>
      <c r="BG1081" s="258"/>
      <c r="BH1081" s="258"/>
      <c r="BI1081" s="258"/>
      <c r="BJ1081" s="258"/>
      <c r="BK1081" s="258"/>
      <c r="BL1081" s="258"/>
      <c r="BM1081" s="258"/>
      <c r="BN1081" s="258"/>
      <c r="BO1081" s="258"/>
      <c r="BP1081" s="258"/>
      <c r="BQ1081" s="258"/>
      <c r="BR1081" s="258"/>
      <c r="BS1081" s="258"/>
      <c r="BT1081" s="258"/>
      <c r="BU1081" s="258"/>
      <c r="BV1081" s="258"/>
      <c r="BW1081" s="258"/>
      <c r="BX1081" s="258"/>
      <c r="BY1081" s="258"/>
      <c r="BZ1081" s="258"/>
      <c r="CA1081" s="258"/>
      <c r="CB1081" s="258"/>
      <c r="CC1081" s="258"/>
      <c r="CD1081" s="258"/>
      <c r="CE1081" s="258"/>
      <c r="CF1081" s="258"/>
      <c r="CG1081" s="258"/>
      <c r="CH1081" s="258"/>
      <c r="CI1081" s="258"/>
      <c r="CJ1081" s="258"/>
      <c r="CK1081" s="258"/>
      <c r="CL1081" s="258"/>
      <c r="CM1081" s="258"/>
      <c r="CN1081" s="258"/>
      <c r="CO1081" s="258"/>
      <c r="CP1081" s="258"/>
      <c r="CQ1081" s="258"/>
      <c r="CR1081" s="258"/>
      <c r="CS1081" s="258"/>
      <c r="CT1081" s="258"/>
      <c r="CU1081" s="258"/>
      <c r="CV1081" s="258"/>
      <c r="CW1081" s="258"/>
      <c r="CX1081" s="258"/>
    </row>
    <row r="1082" spans="1:102" s="186" customFormat="1" ht="18">
      <c r="A1082" s="187"/>
      <c r="B1082" s="181" t="s">
        <v>110</v>
      </c>
      <c r="C1082" s="182">
        <f>SUM(C1054:C1080)</f>
        <v>37135.250000000007</v>
      </c>
      <c r="D1082" s="182">
        <f>SUM(D1054:D1080)</f>
        <v>364.96999999999997</v>
      </c>
      <c r="E1082" s="182">
        <f t="shared" si="516"/>
        <v>37500.220000000008</v>
      </c>
      <c r="F1082" s="183">
        <v>42820.79</v>
      </c>
      <c r="G1082" s="183">
        <v>169.58</v>
      </c>
      <c r="H1082" s="194">
        <f t="shared" si="521"/>
        <v>42990.37</v>
      </c>
      <c r="I1082" s="184">
        <f>SUM(I1056:I1080)</f>
        <v>65972.17</v>
      </c>
      <c r="J1082" s="184">
        <f>SUM(J1056:J1080)</f>
        <v>307.48</v>
      </c>
      <c r="K1082" s="212">
        <f>SUM(I1082:J1082)</f>
        <v>66279.649999999994</v>
      </c>
      <c r="L1082" s="198">
        <f>SUM(L1056:L1080)</f>
        <v>98389.720000000016</v>
      </c>
      <c r="M1082" s="198">
        <f>SUM(M1056:M1080)</f>
        <v>414.59999999999997</v>
      </c>
      <c r="N1082" s="184">
        <f>SUM(L1082:M1082)</f>
        <v>98804.320000000022</v>
      </c>
      <c r="O1082" s="198">
        <f>SUM(O1056:O1080)</f>
        <v>111695.15000000001</v>
      </c>
      <c r="P1082" s="198">
        <f>SUM(P1056:P1080)</f>
        <v>3236.92</v>
      </c>
      <c r="Q1082" s="184">
        <f>SUM(O1082:P1082)</f>
        <v>114932.07</v>
      </c>
      <c r="R1082" s="198">
        <f>SUM(R1056:R1081)</f>
        <v>114195.15000000001</v>
      </c>
      <c r="S1082" s="182">
        <f>SUM(S1056:S1080)</f>
        <v>3236.92</v>
      </c>
      <c r="T1082" s="185">
        <f>SUM(R1082:S1082)</f>
        <v>117432.07</v>
      </c>
      <c r="U1082" s="182">
        <f>SUM(U1056:U1081)</f>
        <v>103332.23000000001</v>
      </c>
      <c r="V1082" s="182">
        <f>SUM(V1056:V1080)</f>
        <v>5241.6499999999996</v>
      </c>
      <c r="W1082" s="185">
        <f>SUM(U1082:V1082)</f>
        <v>108573.88</v>
      </c>
      <c r="X1082" s="264"/>
      <c r="Y1082" s="264"/>
      <c r="Z1082" s="264"/>
      <c r="AA1082" s="264"/>
      <c r="AB1082" s="264"/>
      <c r="AC1082" s="264"/>
      <c r="AD1082" s="264"/>
      <c r="AE1082" s="264"/>
      <c r="AF1082" s="264"/>
      <c r="AG1082" s="264"/>
      <c r="AH1082" s="264"/>
      <c r="AI1082" s="264"/>
      <c r="AJ1082" s="264"/>
      <c r="AK1082" s="264"/>
      <c r="AL1082" s="264"/>
      <c r="AM1082" s="264"/>
      <c r="AN1082" s="264"/>
      <c r="AO1082" s="264"/>
      <c r="AP1082" s="264"/>
      <c r="AQ1082" s="264"/>
      <c r="AR1082" s="264"/>
      <c r="AS1082" s="264"/>
      <c r="AT1082" s="264"/>
      <c r="AU1082" s="264"/>
      <c r="AV1082" s="264"/>
      <c r="AW1082" s="264"/>
      <c r="AX1082" s="264"/>
      <c r="AY1082" s="264"/>
      <c r="AZ1082" s="264"/>
      <c r="BA1082" s="264"/>
      <c r="BB1082" s="264"/>
      <c r="BC1082" s="264"/>
      <c r="BD1082" s="264"/>
      <c r="BE1082" s="264"/>
      <c r="BF1082" s="264"/>
      <c r="BG1082" s="264"/>
      <c r="BH1082" s="264"/>
      <c r="BI1082" s="264"/>
      <c r="BJ1082" s="264"/>
      <c r="BK1082" s="264"/>
      <c r="BL1082" s="264"/>
      <c r="BM1082" s="264"/>
      <c r="BN1082" s="264"/>
      <c r="BO1082" s="264"/>
      <c r="BP1082" s="264"/>
      <c r="BQ1082" s="264"/>
      <c r="BR1082" s="264"/>
      <c r="BS1082" s="264"/>
      <c r="BT1082" s="264"/>
      <c r="BU1082" s="264"/>
      <c r="BV1082" s="264"/>
      <c r="BW1082" s="264"/>
      <c r="BX1082" s="264"/>
      <c r="BY1082" s="264"/>
      <c r="BZ1082" s="264"/>
      <c r="CA1082" s="264"/>
      <c r="CB1082" s="264"/>
      <c r="CC1082" s="264"/>
      <c r="CD1082" s="264"/>
      <c r="CE1082" s="264"/>
      <c r="CF1082" s="264"/>
      <c r="CG1082" s="264"/>
      <c r="CH1082" s="264"/>
      <c r="CI1082" s="264"/>
      <c r="CJ1082" s="264"/>
      <c r="CK1082" s="264"/>
      <c r="CL1082" s="264"/>
      <c r="CM1082" s="264"/>
      <c r="CN1082" s="264"/>
      <c r="CO1082" s="264"/>
      <c r="CP1082" s="264"/>
      <c r="CQ1082" s="264"/>
      <c r="CR1082" s="264"/>
      <c r="CS1082" s="264"/>
      <c r="CT1082" s="264"/>
      <c r="CU1082" s="264"/>
      <c r="CV1082" s="264"/>
      <c r="CW1082" s="264"/>
      <c r="CX1082" s="264"/>
    </row>
    <row r="1083" spans="1:102" ht="18">
      <c r="A1083" s="17">
        <v>6</v>
      </c>
      <c r="B1083" s="7" t="s">
        <v>1479</v>
      </c>
      <c r="C1083" s="9"/>
      <c r="D1083" s="9"/>
      <c r="E1083" s="9"/>
      <c r="F1083" s="6"/>
      <c r="G1083" s="6"/>
      <c r="H1083" s="3"/>
      <c r="I1083" s="10"/>
      <c r="J1083" s="10"/>
      <c r="L1083" s="65"/>
      <c r="M1083" s="65"/>
      <c r="O1083" s="65"/>
      <c r="P1083" s="65"/>
      <c r="Q1083" s="18"/>
      <c r="R1083" s="65"/>
      <c r="S1083" s="8"/>
      <c r="T1083" s="107"/>
      <c r="U1083" s="8"/>
      <c r="V1083" s="8"/>
      <c r="W1083" s="107"/>
    </row>
    <row r="1084" spans="1:102" ht="18">
      <c r="A1084" s="13">
        <v>1</v>
      </c>
      <c r="B1084" s="5" t="s">
        <v>1480</v>
      </c>
      <c r="C1084" s="9"/>
      <c r="D1084" s="9"/>
      <c r="E1084" s="9"/>
      <c r="F1084" s="6"/>
      <c r="G1084" s="6"/>
      <c r="H1084" s="3"/>
      <c r="I1084" s="10">
        <v>1233.19</v>
      </c>
      <c r="J1084" s="10">
        <v>1849.81</v>
      </c>
      <c r="K1084" s="213">
        <f>SUM(I1084:J1084)</f>
        <v>3083</v>
      </c>
      <c r="L1084" s="65">
        <v>5610.99</v>
      </c>
      <c r="M1084" s="65">
        <v>0.15</v>
      </c>
      <c r="N1084" s="18">
        <f>SUM(L1084:M1084)</f>
        <v>5611.1399999999994</v>
      </c>
      <c r="O1084" s="65">
        <v>2078.06</v>
      </c>
      <c r="P1084" s="65">
        <v>3118.22</v>
      </c>
      <c r="Q1084" s="18">
        <f>SUM(O1084:P1084)</f>
        <v>5196.28</v>
      </c>
      <c r="R1084" s="65">
        <v>6865.42</v>
      </c>
      <c r="S1084" s="8">
        <v>9723.94</v>
      </c>
      <c r="T1084" s="107">
        <f>SUM(R1084:S1084)</f>
        <v>16589.36</v>
      </c>
      <c r="U1084" s="8">
        <v>2140.9299999999998</v>
      </c>
      <c r="V1084" s="8">
        <v>3198.53</v>
      </c>
      <c r="W1084" s="107">
        <f>SUM(U1084:V1084)</f>
        <v>5339.46</v>
      </c>
    </row>
    <row r="1085" spans="1:102" s="186" customFormat="1" ht="18">
      <c r="A1085" s="187"/>
      <c r="B1085" s="181" t="s">
        <v>1481</v>
      </c>
      <c r="C1085" s="182"/>
      <c r="D1085" s="182"/>
      <c r="E1085" s="182"/>
      <c r="F1085" s="183"/>
      <c r="G1085" s="183"/>
      <c r="H1085" s="194"/>
      <c r="I1085" s="184">
        <f>SUM(I1084)</f>
        <v>1233.19</v>
      </c>
      <c r="J1085" s="184">
        <f>SUM(J1084)</f>
        <v>1849.81</v>
      </c>
      <c r="K1085" s="212">
        <f>SUM(I1085:J1085)</f>
        <v>3083</v>
      </c>
      <c r="L1085" s="198">
        <f>SUM(L1084)</f>
        <v>5610.99</v>
      </c>
      <c r="M1085" s="198">
        <f>SUM(M1084)</f>
        <v>0.15</v>
      </c>
      <c r="N1085" s="184">
        <f>SUM(L1085:M1085)</f>
        <v>5611.1399999999994</v>
      </c>
      <c r="O1085" s="198">
        <f>SUM(O1084)</f>
        <v>2078.06</v>
      </c>
      <c r="P1085" s="198">
        <f t="shared" ref="P1085:Q1085" si="523">SUM(P1084)</f>
        <v>3118.22</v>
      </c>
      <c r="Q1085" s="198">
        <f t="shared" si="523"/>
        <v>5196.28</v>
      </c>
      <c r="R1085" s="198">
        <f>SUM(R1084)</f>
        <v>6865.42</v>
      </c>
      <c r="S1085" s="182">
        <f t="shared" ref="S1085:T1085" si="524">SUM(S1084)</f>
        <v>9723.94</v>
      </c>
      <c r="T1085" s="182">
        <f t="shared" si="524"/>
        <v>16589.36</v>
      </c>
      <c r="U1085" s="182">
        <f>SUM(U1084)</f>
        <v>2140.9299999999998</v>
      </c>
      <c r="V1085" s="182">
        <f t="shared" ref="V1085:W1085" si="525">SUM(V1084)</f>
        <v>3198.53</v>
      </c>
      <c r="W1085" s="182">
        <f t="shared" si="525"/>
        <v>5339.46</v>
      </c>
      <c r="X1085" s="264"/>
      <c r="Y1085" s="264"/>
      <c r="Z1085" s="264"/>
      <c r="AA1085" s="264"/>
      <c r="AB1085" s="264"/>
      <c r="AC1085" s="264"/>
      <c r="AD1085" s="264"/>
      <c r="AE1085" s="264"/>
      <c r="AF1085" s="264"/>
      <c r="AG1085" s="264"/>
      <c r="AH1085" s="264"/>
      <c r="AI1085" s="264"/>
      <c r="AJ1085" s="264"/>
      <c r="AK1085" s="264"/>
      <c r="AL1085" s="264"/>
      <c r="AM1085" s="264"/>
      <c r="AN1085" s="264"/>
      <c r="AO1085" s="264"/>
      <c r="AP1085" s="264"/>
      <c r="AQ1085" s="264"/>
      <c r="AR1085" s="264"/>
      <c r="AS1085" s="264"/>
      <c r="AT1085" s="264"/>
      <c r="AU1085" s="264"/>
      <c r="AV1085" s="264"/>
      <c r="AW1085" s="264"/>
      <c r="AX1085" s="264"/>
      <c r="AY1085" s="264"/>
      <c r="AZ1085" s="264"/>
      <c r="BA1085" s="264"/>
      <c r="BB1085" s="264"/>
      <c r="BC1085" s="264"/>
      <c r="BD1085" s="264"/>
      <c r="BE1085" s="264"/>
      <c r="BF1085" s="264"/>
      <c r="BG1085" s="264"/>
      <c r="BH1085" s="264"/>
      <c r="BI1085" s="264"/>
      <c r="BJ1085" s="264"/>
      <c r="BK1085" s="264"/>
      <c r="BL1085" s="264"/>
      <c r="BM1085" s="264"/>
      <c r="BN1085" s="264"/>
      <c r="BO1085" s="264"/>
      <c r="BP1085" s="264"/>
      <c r="BQ1085" s="264"/>
      <c r="BR1085" s="264"/>
      <c r="BS1085" s="264"/>
      <c r="BT1085" s="264"/>
      <c r="BU1085" s="264"/>
      <c r="BV1085" s="264"/>
      <c r="BW1085" s="264"/>
      <c r="BX1085" s="264"/>
      <c r="BY1085" s="264"/>
      <c r="BZ1085" s="264"/>
      <c r="CA1085" s="264"/>
      <c r="CB1085" s="264"/>
      <c r="CC1085" s="264"/>
      <c r="CD1085" s="264"/>
      <c r="CE1085" s="264"/>
      <c r="CF1085" s="264"/>
      <c r="CG1085" s="264"/>
      <c r="CH1085" s="264"/>
      <c r="CI1085" s="264"/>
      <c r="CJ1085" s="264"/>
      <c r="CK1085" s="264"/>
      <c r="CL1085" s="264"/>
      <c r="CM1085" s="264"/>
      <c r="CN1085" s="264"/>
      <c r="CO1085" s="264"/>
      <c r="CP1085" s="264"/>
      <c r="CQ1085" s="264"/>
      <c r="CR1085" s="264"/>
      <c r="CS1085" s="264"/>
      <c r="CT1085" s="264"/>
      <c r="CU1085" s="264"/>
      <c r="CV1085" s="264"/>
      <c r="CW1085" s="264"/>
      <c r="CX1085" s="264"/>
    </row>
    <row r="1086" spans="1:102" s="24" customFormat="1" ht="18">
      <c r="A1086" s="17">
        <v>7</v>
      </c>
      <c r="B1086" s="7" t="s">
        <v>816</v>
      </c>
      <c r="C1086" s="9"/>
      <c r="D1086" s="9"/>
      <c r="E1086" s="9"/>
      <c r="F1086" s="6"/>
      <c r="G1086" s="6"/>
      <c r="H1086" s="3"/>
      <c r="I1086" s="18"/>
      <c r="J1086" s="18"/>
      <c r="K1086" s="213"/>
      <c r="L1086" s="67"/>
      <c r="M1086" s="67"/>
      <c r="N1086" s="18"/>
      <c r="O1086" s="67"/>
      <c r="P1086" s="67"/>
      <c r="Q1086" s="18"/>
      <c r="R1086" s="67"/>
      <c r="S1086" s="9"/>
      <c r="T1086" s="107"/>
      <c r="U1086" s="9"/>
      <c r="V1086" s="9"/>
      <c r="W1086" s="107"/>
      <c r="X1086" s="258"/>
      <c r="Y1086" s="258"/>
      <c r="Z1086" s="258"/>
      <c r="AA1086" s="258"/>
      <c r="AB1086" s="258"/>
      <c r="AC1086" s="258"/>
      <c r="AD1086" s="258"/>
      <c r="AE1086" s="258"/>
      <c r="AF1086" s="258"/>
      <c r="AG1086" s="258"/>
      <c r="AH1086" s="258"/>
      <c r="AI1086" s="258"/>
      <c r="AJ1086" s="258"/>
      <c r="AK1086" s="258"/>
      <c r="AL1086" s="258"/>
      <c r="AM1086" s="258"/>
      <c r="AN1086" s="258"/>
      <c r="AO1086" s="258"/>
      <c r="AP1086" s="258"/>
      <c r="AQ1086" s="258"/>
      <c r="AR1086" s="258"/>
      <c r="AS1086" s="258"/>
      <c r="AT1086" s="258"/>
      <c r="AU1086" s="258"/>
      <c r="AV1086" s="258"/>
      <c r="AW1086" s="258"/>
      <c r="AX1086" s="258"/>
      <c r="AY1086" s="258"/>
      <c r="AZ1086" s="258"/>
      <c r="BA1086" s="258"/>
      <c r="BB1086" s="258"/>
      <c r="BC1086" s="258"/>
      <c r="BD1086" s="258"/>
      <c r="BE1086" s="258"/>
      <c r="BF1086" s="258"/>
      <c r="BG1086" s="258"/>
      <c r="BH1086" s="258"/>
      <c r="BI1086" s="258"/>
      <c r="BJ1086" s="258"/>
      <c r="BK1086" s="258"/>
      <c r="BL1086" s="258"/>
      <c r="BM1086" s="258"/>
      <c r="BN1086" s="258"/>
      <c r="BO1086" s="258"/>
      <c r="BP1086" s="258"/>
      <c r="BQ1086" s="258"/>
      <c r="BR1086" s="258"/>
      <c r="BS1086" s="258"/>
      <c r="BT1086" s="258"/>
      <c r="BU1086" s="258"/>
      <c r="BV1086" s="258"/>
      <c r="BW1086" s="258"/>
      <c r="BX1086" s="258"/>
      <c r="BY1086" s="258"/>
      <c r="BZ1086" s="258"/>
      <c r="CA1086" s="258"/>
      <c r="CB1086" s="258"/>
      <c r="CC1086" s="258"/>
      <c r="CD1086" s="258"/>
      <c r="CE1086" s="258"/>
      <c r="CF1086" s="258"/>
      <c r="CG1086" s="258"/>
      <c r="CH1086" s="258"/>
      <c r="CI1086" s="258"/>
      <c r="CJ1086" s="258"/>
      <c r="CK1086" s="258"/>
      <c r="CL1086" s="258"/>
      <c r="CM1086" s="258"/>
      <c r="CN1086" s="258"/>
      <c r="CO1086" s="258"/>
      <c r="CP1086" s="258"/>
      <c r="CQ1086" s="258"/>
      <c r="CR1086" s="258"/>
      <c r="CS1086" s="258"/>
      <c r="CT1086" s="258"/>
      <c r="CU1086" s="258"/>
      <c r="CV1086" s="258"/>
      <c r="CW1086" s="258"/>
      <c r="CX1086" s="258"/>
    </row>
    <row r="1087" spans="1:102" s="24" customFormat="1" ht="18">
      <c r="A1087" s="13">
        <v>1</v>
      </c>
      <c r="B1087" s="5" t="s">
        <v>817</v>
      </c>
      <c r="C1087" s="8"/>
      <c r="D1087" s="8">
        <v>110</v>
      </c>
      <c r="E1087" s="9">
        <f>SUM(C1087:D1087)</f>
        <v>110</v>
      </c>
      <c r="F1087" s="2">
        <v>264</v>
      </c>
      <c r="G1087" s="2">
        <v>7.41</v>
      </c>
      <c r="H1087" s="3">
        <f>SUM(F1087:G1087)</f>
        <v>271.41000000000003</v>
      </c>
      <c r="I1087" s="10">
        <v>1408.5</v>
      </c>
      <c r="J1087" s="10">
        <v>0.01</v>
      </c>
      <c r="K1087" s="213">
        <f>SUM(I1087:J1087)</f>
        <v>1408.51</v>
      </c>
      <c r="L1087" s="65">
        <v>1507.1</v>
      </c>
      <c r="M1087" s="65">
        <v>107.22</v>
      </c>
      <c r="N1087" s="18">
        <f>SUM(L1087:M1087)</f>
        <v>1614.32</v>
      </c>
      <c r="O1087" s="65">
        <v>444.01</v>
      </c>
      <c r="P1087" s="65">
        <v>0.01</v>
      </c>
      <c r="Q1087" s="18">
        <f>SUM(O1087:P1087)</f>
        <v>444.02</v>
      </c>
      <c r="R1087" s="65">
        <v>372.01</v>
      </c>
      <c r="S1087" s="8">
        <v>0.01</v>
      </c>
      <c r="T1087" s="107">
        <f>SUM(R1087:S1087)</f>
        <v>372.02</v>
      </c>
      <c r="U1087" s="8">
        <v>1016.44</v>
      </c>
      <c r="V1087" s="8">
        <v>0.01</v>
      </c>
      <c r="W1087" s="107">
        <f>SUM(U1087:V1087)</f>
        <v>1016.45</v>
      </c>
      <c r="X1087" s="258"/>
      <c r="Y1087" s="258"/>
      <c r="Z1087" s="258"/>
      <c r="AA1087" s="258"/>
      <c r="AB1087" s="258"/>
      <c r="AC1087" s="258"/>
      <c r="AD1087" s="258"/>
      <c r="AE1087" s="258"/>
      <c r="AF1087" s="258"/>
      <c r="AG1087" s="258"/>
      <c r="AH1087" s="258"/>
      <c r="AI1087" s="258"/>
      <c r="AJ1087" s="258"/>
      <c r="AK1087" s="258"/>
      <c r="AL1087" s="258"/>
      <c r="AM1087" s="258"/>
      <c r="AN1087" s="258"/>
      <c r="AO1087" s="258"/>
      <c r="AP1087" s="258"/>
      <c r="AQ1087" s="258"/>
      <c r="AR1087" s="258"/>
      <c r="AS1087" s="258"/>
      <c r="AT1087" s="258"/>
      <c r="AU1087" s="258"/>
      <c r="AV1087" s="258"/>
      <c r="AW1087" s="258"/>
      <c r="AX1087" s="258"/>
      <c r="AY1087" s="258"/>
      <c r="AZ1087" s="258"/>
      <c r="BA1087" s="258"/>
      <c r="BB1087" s="258"/>
      <c r="BC1087" s="258"/>
      <c r="BD1087" s="258"/>
      <c r="BE1087" s="258"/>
      <c r="BF1087" s="258"/>
      <c r="BG1087" s="258"/>
      <c r="BH1087" s="258"/>
      <c r="BI1087" s="258"/>
      <c r="BJ1087" s="258"/>
      <c r="BK1087" s="258"/>
      <c r="BL1087" s="258"/>
      <c r="BM1087" s="258"/>
      <c r="BN1087" s="258"/>
      <c r="BO1087" s="258"/>
      <c r="BP1087" s="258"/>
      <c r="BQ1087" s="258"/>
      <c r="BR1087" s="258"/>
      <c r="BS1087" s="258"/>
      <c r="BT1087" s="258"/>
      <c r="BU1087" s="258"/>
      <c r="BV1087" s="258"/>
      <c r="BW1087" s="258"/>
      <c r="BX1087" s="258"/>
      <c r="BY1087" s="258"/>
      <c r="BZ1087" s="258"/>
      <c r="CA1087" s="258"/>
      <c r="CB1087" s="258"/>
      <c r="CC1087" s="258"/>
      <c r="CD1087" s="258"/>
      <c r="CE1087" s="258"/>
      <c r="CF1087" s="258"/>
      <c r="CG1087" s="258"/>
      <c r="CH1087" s="258"/>
      <c r="CI1087" s="258"/>
      <c r="CJ1087" s="258"/>
      <c r="CK1087" s="258"/>
      <c r="CL1087" s="258"/>
      <c r="CM1087" s="258"/>
      <c r="CN1087" s="258"/>
      <c r="CO1087" s="258"/>
      <c r="CP1087" s="258"/>
      <c r="CQ1087" s="258"/>
      <c r="CR1087" s="258"/>
      <c r="CS1087" s="258"/>
      <c r="CT1087" s="258"/>
      <c r="CU1087" s="258"/>
      <c r="CV1087" s="258"/>
      <c r="CW1087" s="258"/>
      <c r="CX1087" s="258"/>
    </row>
    <row r="1088" spans="1:102" ht="18">
      <c r="A1088" s="13">
        <v>2</v>
      </c>
      <c r="B1088" s="5" t="s">
        <v>818</v>
      </c>
      <c r="C1088" s="8">
        <v>160.4</v>
      </c>
      <c r="D1088" s="8">
        <v>240.6</v>
      </c>
      <c r="E1088" s="9">
        <f>SUM(C1088:D1088)</f>
        <v>401</v>
      </c>
      <c r="F1088" s="2">
        <v>220.8</v>
      </c>
      <c r="G1088" s="2">
        <v>331.2</v>
      </c>
      <c r="H1088" s="3">
        <f>SUM(F1088:G1088)</f>
        <v>552</v>
      </c>
      <c r="I1088" s="10">
        <v>140.80000000000001</v>
      </c>
      <c r="J1088" s="10">
        <v>211.2</v>
      </c>
      <c r="K1088" s="213">
        <f>SUM(I1088:J1088)</f>
        <v>352</v>
      </c>
      <c r="L1088" s="65">
        <v>100</v>
      </c>
      <c r="M1088" s="65">
        <v>150</v>
      </c>
      <c r="N1088" s="18">
        <f>SUM(L1088:M1088)</f>
        <v>250</v>
      </c>
      <c r="O1088" s="65">
        <v>100</v>
      </c>
      <c r="P1088" s="65">
        <v>150</v>
      </c>
      <c r="Q1088" s="18">
        <f>SUM(O1088:P1088)</f>
        <v>250</v>
      </c>
      <c r="R1088" s="65">
        <v>0.01</v>
      </c>
      <c r="S1088" s="8">
        <v>0.01</v>
      </c>
      <c r="T1088" s="107">
        <f>SUM(R1088:S1088)</f>
        <v>0.02</v>
      </c>
      <c r="U1088" s="8">
        <v>0.01</v>
      </c>
      <c r="V1088" s="8">
        <v>0.01</v>
      </c>
      <c r="W1088" s="107">
        <f>SUM(U1088:V1088)</f>
        <v>0.02</v>
      </c>
    </row>
    <row r="1089" spans="1:102" s="186" customFormat="1" ht="18">
      <c r="A1089" s="187"/>
      <c r="B1089" s="181" t="s">
        <v>111</v>
      </c>
      <c r="C1089" s="182">
        <f>SUM(C1087:C1088)</f>
        <v>160.4</v>
      </c>
      <c r="D1089" s="182">
        <f>SUM(D1087:D1088)</f>
        <v>350.6</v>
      </c>
      <c r="E1089" s="182">
        <f>SUM(C1089:D1089)</f>
        <v>511</v>
      </c>
      <c r="F1089" s="183">
        <v>484.8</v>
      </c>
      <c r="G1089" s="183">
        <v>338.61</v>
      </c>
      <c r="H1089" s="194">
        <f>SUM(F1089:G1089)</f>
        <v>823.41000000000008</v>
      </c>
      <c r="I1089" s="184">
        <f>SUM(I1087:I1088)</f>
        <v>1549.3</v>
      </c>
      <c r="J1089" s="184">
        <f>SUM(J1087:J1088)</f>
        <v>211.20999999999998</v>
      </c>
      <c r="K1089" s="212">
        <f>SUM(I1089:J1089)</f>
        <v>1760.51</v>
      </c>
      <c r="L1089" s="198">
        <f>SUM(L1087:L1088)</f>
        <v>1607.1</v>
      </c>
      <c r="M1089" s="198">
        <f>SUM(M1087:M1088)</f>
        <v>257.22000000000003</v>
      </c>
      <c r="N1089" s="184">
        <f>SUM(L1089:M1089)</f>
        <v>1864.32</v>
      </c>
      <c r="O1089" s="198">
        <f>SUM(O1087:O1088)</f>
        <v>544.01</v>
      </c>
      <c r="P1089" s="198">
        <f>SUM(P1087:P1088)</f>
        <v>150.01</v>
      </c>
      <c r="Q1089" s="184">
        <f>SUM(O1089:P1089)</f>
        <v>694.02</v>
      </c>
      <c r="R1089" s="198">
        <f>SUM(R1087:R1088)</f>
        <v>372.02</v>
      </c>
      <c r="S1089" s="182">
        <f>SUM(S1087:S1088)</f>
        <v>0.02</v>
      </c>
      <c r="T1089" s="185">
        <f>SUM(R1089:S1089)</f>
        <v>372.03999999999996</v>
      </c>
      <c r="U1089" s="182">
        <f>SUM(U1087:U1088)</f>
        <v>1016.45</v>
      </c>
      <c r="V1089" s="182">
        <f>SUM(V1087:V1088)</f>
        <v>0.02</v>
      </c>
      <c r="W1089" s="185">
        <f>SUM(U1089:V1089)</f>
        <v>1016.47</v>
      </c>
      <c r="X1089" s="264"/>
      <c r="Y1089" s="264"/>
      <c r="Z1089" s="264"/>
      <c r="AA1089" s="264"/>
      <c r="AB1089" s="264"/>
      <c r="AC1089" s="264"/>
      <c r="AD1089" s="264"/>
      <c r="AE1089" s="264"/>
      <c r="AF1089" s="264"/>
      <c r="AG1089" s="264"/>
      <c r="AH1089" s="264"/>
      <c r="AI1089" s="264"/>
      <c r="AJ1089" s="264"/>
      <c r="AK1089" s="264"/>
      <c r="AL1089" s="264"/>
      <c r="AM1089" s="264"/>
      <c r="AN1089" s="264"/>
      <c r="AO1089" s="264"/>
      <c r="AP1089" s="264"/>
      <c r="AQ1089" s="264"/>
      <c r="AR1089" s="264"/>
      <c r="AS1089" s="264"/>
      <c r="AT1089" s="264"/>
      <c r="AU1089" s="264"/>
      <c r="AV1089" s="264"/>
      <c r="AW1089" s="264"/>
      <c r="AX1089" s="264"/>
      <c r="AY1089" s="264"/>
      <c r="AZ1089" s="264"/>
      <c r="BA1089" s="264"/>
      <c r="BB1089" s="264"/>
      <c r="BC1089" s="264"/>
      <c r="BD1089" s="264"/>
      <c r="BE1089" s="264"/>
      <c r="BF1089" s="264"/>
      <c r="BG1089" s="264"/>
      <c r="BH1089" s="264"/>
      <c r="BI1089" s="264"/>
      <c r="BJ1089" s="264"/>
      <c r="BK1089" s="264"/>
      <c r="BL1089" s="264"/>
      <c r="BM1089" s="264"/>
      <c r="BN1089" s="264"/>
      <c r="BO1089" s="264"/>
      <c r="BP1089" s="264"/>
      <c r="BQ1089" s="264"/>
      <c r="BR1089" s="264"/>
      <c r="BS1089" s="264"/>
      <c r="BT1089" s="264"/>
      <c r="BU1089" s="264"/>
      <c r="BV1089" s="264"/>
      <c r="BW1089" s="264"/>
      <c r="BX1089" s="264"/>
      <c r="BY1089" s="264"/>
      <c r="BZ1089" s="264"/>
      <c r="CA1089" s="264"/>
      <c r="CB1089" s="264"/>
      <c r="CC1089" s="264"/>
      <c r="CD1089" s="264"/>
      <c r="CE1089" s="264"/>
      <c r="CF1089" s="264"/>
      <c r="CG1089" s="264"/>
      <c r="CH1089" s="264"/>
      <c r="CI1089" s="264"/>
      <c r="CJ1089" s="264"/>
      <c r="CK1089" s="264"/>
      <c r="CL1089" s="264"/>
      <c r="CM1089" s="264"/>
      <c r="CN1089" s="264"/>
      <c r="CO1089" s="264"/>
      <c r="CP1089" s="264"/>
      <c r="CQ1089" s="264"/>
      <c r="CR1089" s="264"/>
      <c r="CS1089" s="264"/>
      <c r="CT1089" s="264"/>
      <c r="CU1089" s="264"/>
      <c r="CV1089" s="264"/>
      <c r="CW1089" s="264"/>
      <c r="CX1089" s="264"/>
    </row>
    <row r="1090" spans="1:102" s="24" customFormat="1" ht="18">
      <c r="A1090" s="17">
        <v>8</v>
      </c>
      <c r="B1090" s="7" t="s">
        <v>385</v>
      </c>
      <c r="C1090" s="9"/>
      <c r="D1090" s="9"/>
      <c r="E1090" s="9"/>
      <c r="F1090" s="6"/>
      <c r="G1090" s="6"/>
      <c r="H1090" s="3"/>
      <c r="I1090" s="18"/>
      <c r="J1090" s="18"/>
      <c r="K1090" s="213"/>
      <c r="L1090" s="67"/>
      <c r="M1090" s="67"/>
      <c r="N1090" s="18"/>
      <c r="O1090" s="67"/>
      <c r="P1090" s="67"/>
      <c r="Q1090" s="18"/>
      <c r="R1090" s="67"/>
      <c r="S1090" s="9"/>
      <c r="T1090" s="107"/>
      <c r="U1090" s="9"/>
      <c r="V1090" s="9"/>
      <c r="W1090" s="107"/>
      <c r="X1090" s="258"/>
      <c r="Y1090" s="258"/>
      <c r="Z1090" s="258"/>
      <c r="AA1090" s="258"/>
      <c r="AB1090" s="258"/>
      <c r="AC1090" s="258"/>
      <c r="AD1090" s="258"/>
      <c r="AE1090" s="258"/>
      <c r="AF1090" s="258"/>
      <c r="AG1090" s="258"/>
      <c r="AH1090" s="258"/>
      <c r="AI1090" s="258"/>
      <c r="AJ1090" s="258"/>
      <c r="AK1090" s="258"/>
      <c r="AL1090" s="258"/>
      <c r="AM1090" s="258"/>
      <c r="AN1090" s="258"/>
      <c r="AO1090" s="258"/>
      <c r="AP1090" s="258"/>
      <c r="AQ1090" s="258"/>
      <c r="AR1090" s="258"/>
      <c r="AS1090" s="258"/>
      <c r="AT1090" s="258"/>
      <c r="AU1090" s="258"/>
      <c r="AV1090" s="258"/>
      <c r="AW1090" s="258"/>
      <c r="AX1090" s="258"/>
      <c r="AY1090" s="258"/>
      <c r="AZ1090" s="258"/>
      <c r="BA1090" s="258"/>
      <c r="BB1090" s="258"/>
      <c r="BC1090" s="258"/>
      <c r="BD1090" s="258"/>
      <c r="BE1090" s="258"/>
      <c r="BF1090" s="258"/>
      <c r="BG1090" s="258"/>
      <c r="BH1090" s="258"/>
      <c r="BI1090" s="258"/>
      <c r="BJ1090" s="258"/>
      <c r="BK1090" s="258"/>
      <c r="BL1090" s="258"/>
      <c r="BM1090" s="258"/>
      <c r="BN1090" s="258"/>
      <c r="BO1090" s="258"/>
      <c r="BP1090" s="258"/>
      <c r="BQ1090" s="258"/>
      <c r="BR1090" s="258"/>
      <c r="BS1090" s="258"/>
      <c r="BT1090" s="258"/>
      <c r="BU1090" s="258"/>
      <c r="BV1090" s="258"/>
      <c r="BW1090" s="258"/>
      <c r="BX1090" s="258"/>
      <c r="BY1090" s="258"/>
      <c r="BZ1090" s="258"/>
      <c r="CA1090" s="258"/>
      <c r="CB1090" s="258"/>
      <c r="CC1090" s="258"/>
      <c r="CD1090" s="258"/>
      <c r="CE1090" s="258"/>
      <c r="CF1090" s="258"/>
      <c r="CG1090" s="258"/>
      <c r="CH1090" s="258"/>
      <c r="CI1090" s="258"/>
      <c r="CJ1090" s="258"/>
      <c r="CK1090" s="258"/>
      <c r="CL1090" s="258"/>
      <c r="CM1090" s="258"/>
      <c r="CN1090" s="258"/>
      <c r="CO1090" s="258"/>
      <c r="CP1090" s="258"/>
      <c r="CQ1090" s="258"/>
      <c r="CR1090" s="258"/>
      <c r="CS1090" s="258"/>
      <c r="CT1090" s="258"/>
      <c r="CU1090" s="258"/>
      <c r="CV1090" s="258"/>
      <c r="CW1090" s="258"/>
      <c r="CX1090" s="258"/>
    </row>
    <row r="1091" spans="1:102" ht="18">
      <c r="A1091" s="13">
        <v>1</v>
      </c>
      <c r="B1091" s="5" t="s">
        <v>1969</v>
      </c>
      <c r="C1091" s="8"/>
      <c r="D1091" s="8"/>
      <c r="F1091" s="2">
        <v>60</v>
      </c>
      <c r="G1091" s="2">
        <v>0</v>
      </c>
      <c r="H1091" s="3">
        <f>SUM(F1091:G1091)</f>
        <v>60</v>
      </c>
      <c r="I1091" s="10">
        <v>60</v>
      </c>
      <c r="J1091" s="10"/>
      <c r="K1091" s="213">
        <f>SUM(I1091:J1091)</f>
        <v>60</v>
      </c>
      <c r="L1091" s="65">
        <v>16587.45</v>
      </c>
      <c r="M1091" s="65">
        <v>2380.6799999999998</v>
      </c>
      <c r="N1091" s="18">
        <f>SUM(L1091:M1091)</f>
        <v>18968.13</v>
      </c>
      <c r="O1091" s="65"/>
      <c r="P1091" s="65"/>
      <c r="Q1091" s="18">
        <f>SUM(O1091:P1091)</f>
        <v>0</v>
      </c>
      <c r="R1091" s="65"/>
      <c r="S1091" s="8"/>
      <c r="T1091" s="107"/>
      <c r="U1091" s="8"/>
      <c r="V1091" s="8"/>
      <c r="W1091" s="107"/>
    </row>
    <row r="1092" spans="1:102" ht="18">
      <c r="A1092" s="13">
        <v>2</v>
      </c>
      <c r="B1092" s="5" t="s">
        <v>2377</v>
      </c>
      <c r="C1092" s="8"/>
      <c r="D1092" s="8"/>
      <c r="E1092" s="9"/>
      <c r="F1092" s="2"/>
      <c r="G1092" s="2"/>
      <c r="H1092" s="3"/>
      <c r="I1092" s="10"/>
      <c r="J1092" s="10"/>
      <c r="L1092" s="65"/>
      <c r="M1092" s="65"/>
      <c r="O1092" s="65"/>
      <c r="P1092" s="65"/>
      <c r="Q1092" s="18"/>
      <c r="R1092" s="65">
        <v>173.41</v>
      </c>
      <c r="S1092" s="8">
        <v>260.11</v>
      </c>
      <c r="T1092" s="107">
        <f t="shared" ref="T1092" si="526">SUM(R1092:S1092)</f>
        <v>433.52</v>
      </c>
      <c r="U1092" s="8">
        <v>206.64</v>
      </c>
      <c r="V1092" s="8">
        <v>309.95999999999998</v>
      </c>
      <c r="W1092" s="107">
        <f t="shared" ref="W1092" si="527">SUM(U1092:V1092)</f>
        <v>516.59999999999991</v>
      </c>
    </row>
    <row r="1093" spans="1:102" ht="18">
      <c r="A1093" s="13">
        <v>3</v>
      </c>
      <c r="B1093" s="5" t="s">
        <v>819</v>
      </c>
      <c r="C1093" s="8">
        <v>10001.65</v>
      </c>
      <c r="D1093" s="8">
        <v>2197.6799999999998</v>
      </c>
      <c r="E1093" s="9">
        <f>SUM(C1093:D1093)</f>
        <v>12199.33</v>
      </c>
      <c r="F1093" s="2">
        <v>10987.45</v>
      </c>
      <c r="G1093" s="2">
        <v>2018.67</v>
      </c>
      <c r="H1093" s="3">
        <f>SUM(F1093:G1093)</f>
        <v>13006.12</v>
      </c>
      <c r="I1093" s="10">
        <v>10987.45</v>
      </c>
      <c r="J1093" s="10">
        <v>1780.68</v>
      </c>
      <c r="K1093" s="213">
        <f>SUM(I1093:J1093)</f>
        <v>12768.130000000001</v>
      </c>
      <c r="L1093" s="65">
        <v>2000</v>
      </c>
      <c r="M1093" s="65"/>
      <c r="N1093" s="18">
        <f>SUM(L1093:M1093)</f>
        <v>2000</v>
      </c>
      <c r="O1093" s="65">
        <v>16000.15</v>
      </c>
      <c r="P1093" s="65">
        <v>1500.18</v>
      </c>
      <c r="Q1093" s="18">
        <f>SUM(O1093:P1093)</f>
        <v>17500.329999999998</v>
      </c>
      <c r="R1093" s="65">
        <v>22079.360000000001</v>
      </c>
      <c r="S1093" s="8">
        <v>18600.150000000001</v>
      </c>
      <c r="T1093" s="107">
        <f t="shared" ref="T1093:T1096" si="528">SUM(R1093:S1093)</f>
        <v>40679.51</v>
      </c>
      <c r="U1093" s="8">
        <v>16440.150000000001</v>
      </c>
      <c r="V1093" s="8">
        <v>15660.15</v>
      </c>
      <c r="W1093" s="107">
        <f t="shared" ref="W1093:W1096" si="529">SUM(U1093:V1093)</f>
        <v>32100.300000000003</v>
      </c>
    </row>
    <row r="1094" spans="1:102" ht="18">
      <c r="A1094" s="13">
        <v>4</v>
      </c>
      <c r="B1094" s="5" t="s">
        <v>820</v>
      </c>
      <c r="C1094" s="8">
        <v>861.71</v>
      </c>
      <c r="D1094" s="8"/>
      <c r="E1094" s="9">
        <f>SUM(C1094:D1094)</f>
        <v>861.71</v>
      </c>
      <c r="F1094" s="2">
        <v>620.16999999999996</v>
      </c>
      <c r="G1094" s="2">
        <v>0</v>
      </c>
      <c r="H1094" s="3">
        <f>SUM(F1094:G1094)</f>
        <v>620.16999999999996</v>
      </c>
      <c r="I1094" s="10">
        <v>620.16999999999996</v>
      </c>
      <c r="J1094" s="10"/>
      <c r="K1094" s="213">
        <f>SUM(I1094:J1094)</f>
        <v>620.16999999999996</v>
      </c>
      <c r="L1094" s="65">
        <v>620.16999999999996</v>
      </c>
      <c r="M1094" s="65"/>
      <c r="N1094" s="18">
        <f>SUM(L1094:M1094)</f>
        <v>620.16999999999996</v>
      </c>
      <c r="O1094" s="65">
        <v>620.16999999999996</v>
      </c>
      <c r="P1094" s="65">
        <v>0</v>
      </c>
      <c r="Q1094" s="18">
        <f>SUM(O1094:P1094)</f>
        <v>620.16999999999996</v>
      </c>
      <c r="R1094" s="65">
        <v>620.16999999999996</v>
      </c>
      <c r="S1094" s="8">
        <v>0</v>
      </c>
      <c r="T1094" s="107">
        <f t="shared" si="528"/>
        <v>620.16999999999996</v>
      </c>
      <c r="U1094" s="8">
        <v>514</v>
      </c>
      <c r="V1094" s="8"/>
      <c r="W1094" s="107">
        <f t="shared" si="529"/>
        <v>514</v>
      </c>
    </row>
    <row r="1095" spans="1:102" ht="18">
      <c r="A1095" s="13">
        <v>5</v>
      </c>
      <c r="B1095" s="5" t="s">
        <v>821</v>
      </c>
      <c r="C1095" s="8">
        <v>28.28</v>
      </c>
      <c r="D1095" s="8"/>
      <c r="E1095" s="9">
        <f>SUM(C1095:D1095)</f>
        <v>28.28</v>
      </c>
      <c r="F1095" s="2">
        <v>28.28</v>
      </c>
      <c r="G1095" s="2">
        <v>0</v>
      </c>
      <c r="H1095" s="3">
        <f>SUM(F1095:G1095)</f>
        <v>28.28</v>
      </c>
      <c r="I1095" s="10">
        <v>28.28</v>
      </c>
      <c r="J1095" s="10"/>
      <c r="K1095" s="213">
        <f>SUM(I1095:J1095)</f>
        <v>28.28</v>
      </c>
      <c r="L1095" s="65">
        <v>28.28</v>
      </c>
      <c r="M1095" s="65"/>
      <c r="N1095" s="18">
        <f>SUM(L1095:M1095)</f>
        <v>28.28</v>
      </c>
      <c r="O1095" s="65">
        <v>28.28</v>
      </c>
      <c r="P1095" s="65">
        <v>0</v>
      </c>
      <c r="Q1095" s="18">
        <f>SUM(O1095:P1095)</f>
        <v>28.28</v>
      </c>
      <c r="R1095" s="65">
        <v>28.28</v>
      </c>
      <c r="S1095" s="8">
        <v>0</v>
      </c>
      <c r="T1095" s="107">
        <f t="shared" si="528"/>
        <v>28.28</v>
      </c>
      <c r="U1095" s="8">
        <v>28.28</v>
      </c>
      <c r="V1095" s="8"/>
      <c r="W1095" s="107">
        <f t="shared" si="529"/>
        <v>28.28</v>
      </c>
    </row>
    <row r="1096" spans="1:102" s="186" customFormat="1" ht="18">
      <c r="A1096" s="187"/>
      <c r="B1096" s="181" t="s">
        <v>112</v>
      </c>
      <c r="C1096" s="182">
        <f>SUM(C1093:C1095)</f>
        <v>10891.640000000001</v>
      </c>
      <c r="D1096" s="182">
        <f>SUM(D1093:D1095)</f>
        <v>2197.6799999999998</v>
      </c>
      <c r="E1096" s="182">
        <f>SUM(C1096:D1096)</f>
        <v>13089.320000000002</v>
      </c>
      <c r="F1096" s="183">
        <v>11695.9</v>
      </c>
      <c r="G1096" s="183">
        <v>2018.67</v>
      </c>
      <c r="H1096" s="194">
        <f>SUM(F1096:G1096)</f>
        <v>13714.57</v>
      </c>
      <c r="I1096" s="184">
        <f>SUM(I1091:I1095)</f>
        <v>11695.900000000001</v>
      </c>
      <c r="J1096" s="184">
        <f>SUM(J1091:J1095)</f>
        <v>1780.68</v>
      </c>
      <c r="K1096" s="212">
        <f>SUM(I1096:J1096)</f>
        <v>13476.580000000002</v>
      </c>
      <c r="L1096" s="198">
        <f>SUM(L1091:L1095)</f>
        <v>19235.899999999998</v>
      </c>
      <c r="M1096" s="198">
        <f>SUM(M1091:M1095)</f>
        <v>2380.6799999999998</v>
      </c>
      <c r="N1096" s="184">
        <f>SUM(L1096:M1096)</f>
        <v>21616.579999999998</v>
      </c>
      <c r="O1096" s="198">
        <f>SUM(O1093:O1095)</f>
        <v>16648.599999999999</v>
      </c>
      <c r="P1096" s="198">
        <f>SUM(P1093:P1095)</f>
        <v>1500.18</v>
      </c>
      <c r="Q1096" s="184">
        <f>SUM(O1096:P1096)</f>
        <v>18148.78</v>
      </c>
      <c r="R1096" s="198">
        <f>SUM(R1093:R1095)</f>
        <v>22727.809999999998</v>
      </c>
      <c r="S1096" s="182">
        <f>SUM(S1093:S1095)</f>
        <v>18600.150000000001</v>
      </c>
      <c r="T1096" s="185">
        <f t="shared" si="528"/>
        <v>41327.96</v>
      </c>
      <c r="U1096" s="182">
        <v>17189.07</v>
      </c>
      <c r="V1096" s="182">
        <v>15970.11</v>
      </c>
      <c r="W1096" s="185">
        <f t="shared" si="529"/>
        <v>33159.18</v>
      </c>
      <c r="X1096" s="264"/>
      <c r="Y1096" s="264"/>
      <c r="Z1096" s="264"/>
      <c r="AA1096" s="264"/>
      <c r="AB1096" s="264"/>
      <c r="AC1096" s="264"/>
      <c r="AD1096" s="264"/>
      <c r="AE1096" s="264"/>
      <c r="AF1096" s="264"/>
      <c r="AG1096" s="264"/>
      <c r="AH1096" s="264"/>
      <c r="AI1096" s="264"/>
      <c r="AJ1096" s="264"/>
      <c r="AK1096" s="264"/>
      <c r="AL1096" s="264"/>
      <c r="AM1096" s="264"/>
      <c r="AN1096" s="264"/>
      <c r="AO1096" s="264"/>
      <c r="AP1096" s="264"/>
      <c r="AQ1096" s="264"/>
      <c r="AR1096" s="264"/>
      <c r="AS1096" s="264"/>
      <c r="AT1096" s="264"/>
      <c r="AU1096" s="264"/>
      <c r="AV1096" s="264"/>
      <c r="AW1096" s="264"/>
      <c r="AX1096" s="264"/>
      <c r="AY1096" s="264"/>
      <c r="AZ1096" s="264"/>
      <c r="BA1096" s="264"/>
      <c r="BB1096" s="264"/>
      <c r="BC1096" s="264"/>
      <c r="BD1096" s="264"/>
      <c r="BE1096" s="264"/>
      <c r="BF1096" s="264"/>
      <c r="BG1096" s="264"/>
      <c r="BH1096" s="264"/>
      <c r="BI1096" s="264"/>
      <c r="BJ1096" s="264"/>
      <c r="BK1096" s="264"/>
      <c r="BL1096" s="264"/>
      <c r="BM1096" s="264"/>
      <c r="BN1096" s="264"/>
      <c r="BO1096" s="264"/>
      <c r="BP1096" s="264"/>
      <c r="BQ1096" s="264"/>
      <c r="BR1096" s="264"/>
      <c r="BS1096" s="264"/>
      <c r="BT1096" s="264"/>
      <c r="BU1096" s="264"/>
      <c r="BV1096" s="264"/>
      <c r="BW1096" s="264"/>
      <c r="BX1096" s="264"/>
      <c r="BY1096" s="264"/>
      <c r="BZ1096" s="264"/>
      <c r="CA1096" s="264"/>
      <c r="CB1096" s="264"/>
      <c r="CC1096" s="264"/>
      <c r="CD1096" s="264"/>
      <c r="CE1096" s="264"/>
      <c r="CF1096" s="264"/>
      <c r="CG1096" s="264"/>
      <c r="CH1096" s="264"/>
      <c r="CI1096" s="264"/>
      <c r="CJ1096" s="264"/>
      <c r="CK1096" s="264"/>
      <c r="CL1096" s="264"/>
      <c r="CM1096" s="264"/>
      <c r="CN1096" s="264"/>
      <c r="CO1096" s="264"/>
      <c r="CP1096" s="264"/>
      <c r="CQ1096" s="264"/>
      <c r="CR1096" s="264"/>
      <c r="CS1096" s="264"/>
      <c r="CT1096" s="264"/>
      <c r="CU1096" s="264"/>
      <c r="CV1096" s="264"/>
      <c r="CW1096" s="264"/>
      <c r="CX1096" s="264"/>
    </row>
    <row r="1097" spans="1:102" s="24" customFormat="1" ht="18">
      <c r="A1097" s="17">
        <v>9</v>
      </c>
      <c r="B1097" s="7" t="s">
        <v>822</v>
      </c>
      <c r="C1097" s="9"/>
      <c r="D1097" s="9"/>
      <c r="E1097" s="9"/>
      <c r="F1097" s="6"/>
      <c r="G1097" s="6"/>
      <c r="H1097" s="3"/>
      <c r="I1097" s="18"/>
      <c r="J1097" s="18"/>
      <c r="K1097" s="213"/>
      <c r="L1097" s="67"/>
      <c r="M1097" s="67"/>
      <c r="N1097" s="18"/>
      <c r="O1097" s="67"/>
      <c r="P1097" s="67"/>
      <c r="Q1097" s="18"/>
      <c r="R1097" s="67"/>
      <c r="S1097" s="9"/>
      <c r="T1097" s="107"/>
      <c r="U1097" s="9"/>
      <c r="V1097" s="9"/>
      <c r="W1097" s="107"/>
      <c r="X1097" s="258"/>
      <c r="Y1097" s="258"/>
      <c r="Z1097" s="258"/>
      <c r="AA1097" s="258"/>
      <c r="AB1097" s="258"/>
      <c r="AC1097" s="258"/>
      <c r="AD1097" s="258"/>
      <c r="AE1097" s="258"/>
      <c r="AF1097" s="258"/>
      <c r="AG1097" s="258"/>
      <c r="AH1097" s="258"/>
      <c r="AI1097" s="258"/>
      <c r="AJ1097" s="258"/>
      <c r="AK1097" s="258"/>
      <c r="AL1097" s="258"/>
      <c r="AM1097" s="258"/>
      <c r="AN1097" s="258"/>
      <c r="AO1097" s="258"/>
      <c r="AP1097" s="258"/>
      <c r="AQ1097" s="258"/>
      <c r="AR1097" s="258"/>
      <c r="AS1097" s="258"/>
      <c r="AT1097" s="258"/>
      <c r="AU1097" s="258"/>
      <c r="AV1097" s="258"/>
      <c r="AW1097" s="258"/>
      <c r="AX1097" s="258"/>
      <c r="AY1097" s="258"/>
      <c r="AZ1097" s="258"/>
      <c r="BA1097" s="258"/>
      <c r="BB1097" s="258"/>
      <c r="BC1097" s="258"/>
      <c r="BD1097" s="258"/>
      <c r="BE1097" s="258"/>
      <c r="BF1097" s="258"/>
      <c r="BG1097" s="258"/>
      <c r="BH1097" s="258"/>
      <c r="BI1097" s="258"/>
      <c r="BJ1097" s="258"/>
      <c r="BK1097" s="258"/>
      <c r="BL1097" s="258"/>
      <c r="BM1097" s="258"/>
      <c r="BN1097" s="258"/>
      <c r="BO1097" s="258"/>
      <c r="BP1097" s="258"/>
      <c r="BQ1097" s="258"/>
      <c r="BR1097" s="258"/>
      <c r="BS1097" s="258"/>
      <c r="BT1097" s="258"/>
      <c r="BU1097" s="258"/>
      <c r="BV1097" s="258"/>
      <c r="BW1097" s="258"/>
      <c r="BX1097" s="258"/>
      <c r="BY1097" s="258"/>
      <c r="BZ1097" s="258"/>
      <c r="CA1097" s="258"/>
      <c r="CB1097" s="258"/>
      <c r="CC1097" s="258"/>
      <c r="CD1097" s="258"/>
      <c r="CE1097" s="258"/>
      <c r="CF1097" s="258"/>
      <c r="CG1097" s="258"/>
      <c r="CH1097" s="258"/>
      <c r="CI1097" s="258"/>
      <c r="CJ1097" s="258"/>
      <c r="CK1097" s="258"/>
      <c r="CL1097" s="258"/>
      <c r="CM1097" s="258"/>
      <c r="CN1097" s="258"/>
      <c r="CO1097" s="258"/>
      <c r="CP1097" s="258"/>
      <c r="CQ1097" s="258"/>
      <c r="CR1097" s="258"/>
      <c r="CS1097" s="258"/>
      <c r="CT1097" s="258"/>
      <c r="CU1097" s="258"/>
      <c r="CV1097" s="258"/>
      <c r="CW1097" s="258"/>
      <c r="CX1097" s="258"/>
    </row>
    <row r="1098" spans="1:102" ht="18">
      <c r="A1098" s="13">
        <v>1</v>
      </c>
      <c r="B1098" s="5" t="s">
        <v>823</v>
      </c>
      <c r="C1098" s="20">
        <v>6</v>
      </c>
      <c r="D1098" s="20"/>
      <c r="E1098" s="21">
        <f>SUM(C1098:D1098)</f>
        <v>6</v>
      </c>
      <c r="F1098" s="2">
        <v>6</v>
      </c>
      <c r="G1098" s="2">
        <v>0</v>
      </c>
      <c r="H1098" s="3">
        <f>SUM(F1098:G1098)</f>
        <v>6</v>
      </c>
      <c r="I1098" s="10">
        <v>6</v>
      </c>
      <c r="J1098" s="10"/>
      <c r="K1098" s="213">
        <f>SUM(I1098:J1098)</f>
        <v>6</v>
      </c>
      <c r="L1098" s="65">
        <v>6</v>
      </c>
      <c r="M1098" s="65"/>
      <c r="N1098" s="18">
        <f>SUM(L1098:M1098)</f>
        <v>6</v>
      </c>
      <c r="O1098" s="65">
        <v>6</v>
      </c>
      <c r="P1098" s="65">
        <v>0</v>
      </c>
      <c r="Q1098" s="18">
        <f>SUM(O1098:P1098)</f>
        <v>6</v>
      </c>
      <c r="R1098" s="65">
        <v>459</v>
      </c>
      <c r="S1098" s="8">
        <v>0</v>
      </c>
      <c r="T1098" s="107">
        <f>SUM(R1098:S1098)</f>
        <v>459</v>
      </c>
      <c r="U1098" s="8">
        <v>306</v>
      </c>
      <c r="V1098" s="8"/>
      <c r="W1098" s="107">
        <f>SUM(U1098:V1098)</f>
        <v>306</v>
      </c>
    </row>
    <row r="1099" spans="1:102" ht="18">
      <c r="A1099" s="13">
        <v>2</v>
      </c>
      <c r="B1099" s="5" t="s">
        <v>824</v>
      </c>
      <c r="C1099" s="20">
        <v>15</v>
      </c>
      <c r="D1099" s="20"/>
      <c r="E1099" s="21">
        <f>SUM(C1099:D1099)</f>
        <v>15</v>
      </c>
      <c r="F1099" s="2">
        <v>15</v>
      </c>
      <c r="G1099" s="2">
        <v>0</v>
      </c>
      <c r="H1099" s="3">
        <f>SUM(F1099:G1099)</f>
        <v>15</v>
      </c>
      <c r="I1099" s="10">
        <v>15</v>
      </c>
      <c r="J1099" s="10"/>
      <c r="K1099" s="213">
        <f>SUM(I1099:J1099)</f>
        <v>15</v>
      </c>
      <c r="L1099" s="65">
        <v>15</v>
      </c>
      <c r="M1099" s="65"/>
      <c r="N1099" s="18">
        <f>SUM(L1099:M1099)</f>
        <v>15</v>
      </c>
      <c r="O1099" s="65">
        <v>15</v>
      </c>
      <c r="P1099" s="65">
        <v>0</v>
      </c>
      <c r="Q1099" s="18">
        <f>SUM(O1099:P1099)</f>
        <v>15</v>
      </c>
      <c r="R1099" s="65">
        <v>15</v>
      </c>
      <c r="S1099" s="8">
        <v>0</v>
      </c>
      <c r="T1099" s="107">
        <f>SUM(R1099:S1099)</f>
        <v>15</v>
      </c>
      <c r="U1099" s="8">
        <v>15</v>
      </c>
      <c r="V1099" s="8"/>
      <c r="W1099" s="107">
        <f>SUM(U1099:V1099)</f>
        <v>15</v>
      </c>
    </row>
    <row r="1100" spans="1:102" s="186" customFormat="1" ht="18">
      <c r="A1100" s="187"/>
      <c r="B1100" s="181" t="s">
        <v>113</v>
      </c>
      <c r="C1100" s="192">
        <f>SUM(C1098:C1099)</f>
        <v>21</v>
      </c>
      <c r="D1100" s="192"/>
      <c r="E1100" s="192">
        <f>SUM(C1100:D1100)</f>
        <v>21</v>
      </c>
      <c r="F1100" s="183">
        <v>21</v>
      </c>
      <c r="G1100" s="183">
        <v>0</v>
      </c>
      <c r="H1100" s="194">
        <f>SUM(F1100:G1100)</f>
        <v>21</v>
      </c>
      <c r="I1100" s="184">
        <f>SUM(I1098:I1099)</f>
        <v>21</v>
      </c>
      <c r="J1100" s="184"/>
      <c r="K1100" s="212">
        <f>SUM(I1100:J1100)</f>
        <v>21</v>
      </c>
      <c r="L1100" s="198">
        <f>SUM(L1098:L1099)</f>
        <v>21</v>
      </c>
      <c r="M1100" s="198"/>
      <c r="N1100" s="184">
        <f>SUM(L1100:M1100)</f>
        <v>21</v>
      </c>
      <c r="O1100" s="198">
        <f>SUM(O1098:O1099)</f>
        <v>21</v>
      </c>
      <c r="P1100" s="198">
        <v>0</v>
      </c>
      <c r="Q1100" s="184">
        <f>SUM(O1100:P1100)</f>
        <v>21</v>
      </c>
      <c r="R1100" s="198">
        <f>SUM(R1098:R1099)</f>
        <v>474</v>
      </c>
      <c r="S1100" s="182">
        <v>0</v>
      </c>
      <c r="T1100" s="185">
        <f>SUM(R1100:S1100)</f>
        <v>474</v>
      </c>
      <c r="U1100" s="182">
        <v>321</v>
      </c>
      <c r="V1100" s="182"/>
      <c r="W1100" s="185">
        <f>SUM(U1100:V1100)</f>
        <v>321</v>
      </c>
      <c r="X1100" s="264"/>
      <c r="Y1100" s="264"/>
      <c r="Z1100" s="264"/>
      <c r="AA1100" s="264"/>
      <c r="AB1100" s="264"/>
      <c r="AC1100" s="264"/>
      <c r="AD1100" s="264"/>
      <c r="AE1100" s="264"/>
      <c r="AF1100" s="264"/>
      <c r="AG1100" s="264"/>
      <c r="AH1100" s="264"/>
      <c r="AI1100" s="264"/>
      <c r="AJ1100" s="264"/>
      <c r="AK1100" s="264"/>
      <c r="AL1100" s="264"/>
      <c r="AM1100" s="264"/>
      <c r="AN1100" s="264"/>
      <c r="AO1100" s="264"/>
      <c r="AP1100" s="264"/>
      <c r="AQ1100" s="264"/>
      <c r="AR1100" s="264"/>
      <c r="AS1100" s="264"/>
      <c r="AT1100" s="264"/>
      <c r="AU1100" s="264"/>
      <c r="AV1100" s="264"/>
      <c r="AW1100" s="264"/>
      <c r="AX1100" s="264"/>
      <c r="AY1100" s="264"/>
      <c r="AZ1100" s="264"/>
      <c r="BA1100" s="264"/>
      <c r="BB1100" s="264"/>
      <c r="BC1100" s="264"/>
      <c r="BD1100" s="264"/>
      <c r="BE1100" s="264"/>
      <c r="BF1100" s="264"/>
      <c r="BG1100" s="264"/>
      <c r="BH1100" s="264"/>
      <c r="BI1100" s="264"/>
      <c r="BJ1100" s="264"/>
      <c r="BK1100" s="264"/>
      <c r="BL1100" s="264"/>
      <c r="BM1100" s="264"/>
      <c r="BN1100" s="264"/>
      <c r="BO1100" s="264"/>
      <c r="BP1100" s="264"/>
      <c r="BQ1100" s="264"/>
      <c r="BR1100" s="264"/>
      <c r="BS1100" s="264"/>
      <c r="BT1100" s="264"/>
      <c r="BU1100" s="264"/>
      <c r="BV1100" s="264"/>
      <c r="BW1100" s="264"/>
      <c r="BX1100" s="264"/>
      <c r="BY1100" s="264"/>
      <c r="BZ1100" s="264"/>
      <c r="CA1100" s="264"/>
      <c r="CB1100" s="264"/>
      <c r="CC1100" s="264"/>
      <c r="CD1100" s="264"/>
      <c r="CE1100" s="264"/>
      <c r="CF1100" s="264"/>
      <c r="CG1100" s="264"/>
      <c r="CH1100" s="264"/>
      <c r="CI1100" s="264"/>
      <c r="CJ1100" s="264"/>
      <c r="CK1100" s="264"/>
      <c r="CL1100" s="264"/>
      <c r="CM1100" s="264"/>
      <c r="CN1100" s="264"/>
      <c r="CO1100" s="264"/>
      <c r="CP1100" s="264"/>
      <c r="CQ1100" s="264"/>
      <c r="CR1100" s="264"/>
      <c r="CS1100" s="264"/>
      <c r="CT1100" s="264"/>
      <c r="CU1100" s="264"/>
      <c r="CV1100" s="264"/>
      <c r="CW1100" s="264"/>
      <c r="CX1100" s="264"/>
    </row>
    <row r="1101" spans="1:102" s="186" customFormat="1" ht="18">
      <c r="A1101" s="187">
        <v>10</v>
      </c>
      <c r="B1101" s="7" t="s">
        <v>590</v>
      </c>
      <c r="C1101" s="182"/>
      <c r="D1101" s="182"/>
      <c r="E1101" s="182"/>
      <c r="F1101" s="183"/>
      <c r="G1101" s="183"/>
      <c r="H1101" s="194"/>
      <c r="I1101" s="184"/>
      <c r="J1101" s="184"/>
      <c r="K1101" s="212"/>
      <c r="L1101" s="198"/>
      <c r="M1101" s="198"/>
      <c r="N1101" s="184"/>
      <c r="O1101" s="198"/>
      <c r="P1101" s="198"/>
      <c r="Q1101" s="184"/>
      <c r="R1101" s="198"/>
      <c r="S1101" s="182"/>
      <c r="T1101" s="185"/>
      <c r="U1101" s="182"/>
      <c r="V1101" s="182"/>
      <c r="W1101" s="185"/>
      <c r="X1101" s="264"/>
      <c r="Y1101" s="264"/>
      <c r="Z1101" s="264"/>
      <c r="AA1101" s="264"/>
      <c r="AB1101" s="264"/>
      <c r="AC1101" s="264"/>
      <c r="AD1101" s="264"/>
      <c r="AE1101" s="264"/>
      <c r="AF1101" s="264"/>
      <c r="AG1101" s="264"/>
      <c r="AH1101" s="264"/>
      <c r="AI1101" s="264"/>
      <c r="AJ1101" s="264"/>
      <c r="AK1101" s="264"/>
      <c r="AL1101" s="264"/>
      <c r="AM1101" s="264"/>
      <c r="AN1101" s="264"/>
      <c r="AO1101" s="264"/>
      <c r="AP1101" s="264"/>
      <c r="AQ1101" s="264"/>
      <c r="AR1101" s="264"/>
      <c r="AS1101" s="264"/>
      <c r="AT1101" s="264"/>
      <c r="AU1101" s="264"/>
      <c r="AV1101" s="264"/>
      <c r="AW1101" s="264"/>
      <c r="AX1101" s="264"/>
      <c r="AY1101" s="264"/>
      <c r="AZ1101" s="264"/>
      <c r="BA1101" s="264"/>
      <c r="BB1101" s="264"/>
      <c r="BC1101" s="264"/>
      <c r="BD1101" s="264"/>
      <c r="BE1101" s="264"/>
      <c r="BF1101" s="264"/>
      <c r="BG1101" s="264"/>
      <c r="BH1101" s="264"/>
      <c r="BI1101" s="264"/>
      <c r="BJ1101" s="264"/>
      <c r="BK1101" s="264"/>
      <c r="BL1101" s="264"/>
      <c r="BM1101" s="264"/>
      <c r="BN1101" s="264"/>
      <c r="BO1101" s="264"/>
      <c r="BP1101" s="264"/>
      <c r="BQ1101" s="264"/>
      <c r="BR1101" s="264"/>
      <c r="BS1101" s="264"/>
      <c r="BT1101" s="264"/>
      <c r="BU1101" s="264"/>
      <c r="BV1101" s="264"/>
      <c r="BW1101" s="264"/>
      <c r="BX1101" s="264"/>
      <c r="BY1101" s="264"/>
      <c r="BZ1101" s="264"/>
      <c r="CA1101" s="264"/>
      <c r="CB1101" s="264"/>
      <c r="CC1101" s="264"/>
      <c r="CD1101" s="264"/>
      <c r="CE1101" s="264"/>
      <c r="CF1101" s="264"/>
      <c r="CG1101" s="264"/>
      <c r="CH1101" s="264"/>
      <c r="CI1101" s="264"/>
      <c r="CJ1101" s="264"/>
      <c r="CK1101" s="264"/>
      <c r="CL1101" s="264"/>
      <c r="CM1101" s="264"/>
      <c r="CN1101" s="264"/>
      <c r="CO1101" s="264"/>
      <c r="CP1101" s="264"/>
      <c r="CQ1101" s="264"/>
      <c r="CR1101" s="264"/>
      <c r="CS1101" s="264"/>
      <c r="CT1101" s="264"/>
      <c r="CU1101" s="264"/>
      <c r="CV1101" s="264"/>
      <c r="CW1101" s="264"/>
      <c r="CX1101" s="264"/>
    </row>
    <row r="1102" spans="1:102" ht="18">
      <c r="A1102" s="13">
        <v>1</v>
      </c>
      <c r="B1102" s="5" t="s">
        <v>825</v>
      </c>
      <c r="C1102" s="8">
        <v>24654</v>
      </c>
      <c r="D1102" s="8"/>
      <c r="E1102" s="9">
        <f t="shared" ref="E1102:E1108" si="530">SUM(C1102:D1102)</f>
        <v>24654</v>
      </c>
      <c r="F1102" s="2">
        <v>27500</v>
      </c>
      <c r="G1102" s="2">
        <v>0</v>
      </c>
      <c r="H1102" s="3">
        <f>SUM(F1102:G1102)</f>
        <v>27500</v>
      </c>
      <c r="I1102" s="10">
        <v>32400</v>
      </c>
      <c r="J1102" s="10"/>
      <c r="K1102" s="213">
        <f t="shared" ref="K1102:K1110" si="531">SUM(I1102:J1102)</f>
        <v>32400</v>
      </c>
      <c r="L1102" s="65">
        <v>33800</v>
      </c>
      <c r="M1102" s="65"/>
      <c r="N1102" s="18">
        <f t="shared" ref="N1102:N1110" si="532">SUM(L1102:M1102)</f>
        <v>33800</v>
      </c>
      <c r="O1102" s="65">
        <v>38950</v>
      </c>
      <c r="P1102" s="65"/>
      <c r="Q1102" s="18">
        <f t="shared" ref="Q1102:Q1110" si="533">SUM(O1102:P1102)</f>
        <v>38950</v>
      </c>
      <c r="R1102" s="65">
        <v>38950</v>
      </c>
      <c r="S1102" s="8"/>
      <c r="T1102" s="107">
        <f t="shared" ref="T1102:T1109" si="534">SUM(R1102:S1102)</f>
        <v>38950</v>
      </c>
      <c r="U1102" s="8">
        <v>53600</v>
      </c>
      <c r="V1102" s="8"/>
      <c r="W1102" s="107">
        <f t="shared" ref="W1102:W1109" si="535">SUM(U1102:V1102)</f>
        <v>53600</v>
      </c>
    </row>
    <row r="1103" spans="1:102" ht="18">
      <c r="A1103" s="13">
        <v>2</v>
      </c>
      <c r="B1103" s="5" t="s">
        <v>826</v>
      </c>
      <c r="C1103" s="8">
        <v>31640</v>
      </c>
      <c r="D1103" s="8"/>
      <c r="E1103" s="9">
        <f t="shared" si="530"/>
        <v>31640</v>
      </c>
      <c r="F1103" s="2">
        <v>38800</v>
      </c>
      <c r="G1103" s="2">
        <v>0</v>
      </c>
      <c r="H1103" s="3">
        <f t="shared" ref="H1103:H1110" si="536">SUM(F1103:G1103)</f>
        <v>38800</v>
      </c>
      <c r="I1103" s="10">
        <v>45900</v>
      </c>
      <c r="J1103" s="10"/>
      <c r="K1103" s="213">
        <f t="shared" si="531"/>
        <v>45900</v>
      </c>
      <c r="L1103" s="65">
        <v>48800</v>
      </c>
      <c r="M1103" s="65"/>
      <c r="N1103" s="18">
        <f t="shared" si="532"/>
        <v>48800</v>
      </c>
      <c r="O1103" s="65">
        <v>65300</v>
      </c>
      <c r="P1103" s="65"/>
      <c r="Q1103" s="18">
        <f t="shared" si="533"/>
        <v>65300</v>
      </c>
      <c r="R1103" s="65">
        <v>65300</v>
      </c>
      <c r="S1103" s="8"/>
      <c r="T1103" s="107">
        <f t="shared" si="534"/>
        <v>65300</v>
      </c>
      <c r="U1103" s="8">
        <v>80300</v>
      </c>
      <c r="V1103" s="8"/>
      <c r="W1103" s="107">
        <f t="shared" si="535"/>
        <v>80300</v>
      </c>
    </row>
    <row r="1104" spans="1:102" ht="18">
      <c r="A1104" s="13">
        <v>3</v>
      </c>
      <c r="B1104" s="5" t="s">
        <v>2599</v>
      </c>
      <c r="C1104" s="8"/>
      <c r="D1104" s="8">
        <v>15762.98</v>
      </c>
      <c r="E1104" s="9">
        <f t="shared" si="530"/>
        <v>15762.98</v>
      </c>
      <c r="F1104" s="2">
        <v>0</v>
      </c>
      <c r="G1104" s="2">
        <v>16076</v>
      </c>
      <c r="H1104" s="3">
        <f t="shared" si="536"/>
        <v>16076</v>
      </c>
      <c r="I1104" s="10"/>
      <c r="J1104" s="10">
        <v>16068</v>
      </c>
      <c r="K1104" s="213">
        <f t="shared" si="531"/>
        <v>16068</v>
      </c>
      <c r="L1104" s="65"/>
      <c r="M1104" s="65">
        <v>15347</v>
      </c>
      <c r="N1104" s="18">
        <f t="shared" si="532"/>
        <v>15347</v>
      </c>
      <c r="O1104" s="65">
        <v>0</v>
      </c>
      <c r="P1104" s="65">
        <v>15347</v>
      </c>
      <c r="Q1104" s="18">
        <f t="shared" si="533"/>
        <v>15347</v>
      </c>
      <c r="R1104" s="65">
        <v>0</v>
      </c>
      <c r="S1104" s="8">
        <v>21188</v>
      </c>
      <c r="T1104" s="107">
        <f t="shared" si="534"/>
        <v>21188</v>
      </c>
      <c r="U1104" s="8"/>
      <c r="V1104" s="8">
        <v>15347</v>
      </c>
      <c r="W1104" s="107">
        <f t="shared" si="535"/>
        <v>15347</v>
      </c>
    </row>
    <row r="1105" spans="1:102" ht="18">
      <c r="A1105" s="13">
        <v>4</v>
      </c>
      <c r="B1105" s="5" t="s">
        <v>827</v>
      </c>
      <c r="C1105" s="8">
        <v>8</v>
      </c>
      <c r="D1105" s="8">
        <v>17</v>
      </c>
      <c r="E1105" s="9">
        <f t="shared" si="530"/>
        <v>25</v>
      </c>
      <c r="F1105" s="2">
        <v>8</v>
      </c>
      <c r="G1105" s="2">
        <v>17</v>
      </c>
      <c r="H1105" s="3">
        <f t="shared" si="536"/>
        <v>25</v>
      </c>
      <c r="I1105" s="10">
        <v>8</v>
      </c>
      <c r="J1105" s="10">
        <v>16</v>
      </c>
      <c r="K1105" s="213">
        <f t="shared" si="531"/>
        <v>24</v>
      </c>
      <c r="L1105" s="65">
        <v>0.01</v>
      </c>
      <c r="M1105" s="65">
        <v>0.01</v>
      </c>
      <c r="N1105" s="18">
        <f t="shared" si="532"/>
        <v>0.02</v>
      </c>
      <c r="O1105" s="65">
        <v>0.01</v>
      </c>
      <c r="P1105" s="65">
        <v>16</v>
      </c>
      <c r="Q1105" s="18">
        <f t="shared" si="533"/>
        <v>16.010000000000002</v>
      </c>
      <c r="R1105" s="65">
        <v>29.66</v>
      </c>
      <c r="S1105" s="8">
        <v>16.010000000000002</v>
      </c>
      <c r="T1105" s="107">
        <f t="shared" si="534"/>
        <v>45.67</v>
      </c>
      <c r="U1105" s="8"/>
      <c r="V1105" s="8"/>
      <c r="W1105" s="107">
        <f t="shared" si="535"/>
        <v>0</v>
      </c>
    </row>
    <row r="1106" spans="1:102" ht="18">
      <c r="A1106" s="13">
        <v>5</v>
      </c>
      <c r="B1106" s="5" t="s">
        <v>2378</v>
      </c>
      <c r="C1106" s="8">
        <v>75</v>
      </c>
      <c r="D1106" s="8"/>
      <c r="E1106" s="9">
        <f t="shared" si="530"/>
        <v>75</v>
      </c>
      <c r="F1106" s="2">
        <v>60</v>
      </c>
      <c r="G1106" s="2">
        <v>0</v>
      </c>
      <c r="H1106" s="3">
        <f t="shared" si="536"/>
        <v>60</v>
      </c>
      <c r="I1106" s="10">
        <v>60</v>
      </c>
      <c r="J1106" s="10"/>
      <c r="K1106" s="213">
        <f t="shared" si="531"/>
        <v>60</v>
      </c>
      <c r="L1106" s="65">
        <v>60</v>
      </c>
      <c r="M1106" s="65"/>
      <c r="N1106" s="18">
        <f t="shared" si="532"/>
        <v>60</v>
      </c>
      <c r="O1106" s="65">
        <v>60</v>
      </c>
      <c r="P1106" s="65"/>
      <c r="Q1106" s="18">
        <f t="shared" si="533"/>
        <v>60</v>
      </c>
      <c r="R1106" s="65">
        <v>60</v>
      </c>
      <c r="S1106" s="8"/>
      <c r="T1106" s="107">
        <f t="shared" si="534"/>
        <v>60</v>
      </c>
      <c r="U1106" s="8">
        <v>60</v>
      </c>
      <c r="V1106" s="8"/>
      <c r="W1106" s="107">
        <f t="shared" si="535"/>
        <v>60</v>
      </c>
    </row>
    <row r="1107" spans="1:102" s="24" customFormat="1" ht="18">
      <c r="A1107" s="13">
        <v>6</v>
      </c>
      <c r="B1107" s="5" t="s">
        <v>828</v>
      </c>
      <c r="C1107" s="8">
        <v>336.2</v>
      </c>
      <c r="D1107" s="8"/>
      <c r="E1107" s="9">
        <f t="shared" si="530"/>
        <v>336.2</v>
      </c>
      <c r="F1107" s="2">
        <v>391.6</v>
      </c>
      <c r="G1107" s="2">
        <v>0</v>
      </c>
      <c r="H1107" s="3">
        <f t="shared" si="536"/>
        <v>391.6</v>
      </c>
      <c r="I1107" s="10">
        <v>536.21</v>
      </c>
      <c r="J1107" s="18"/>
      <c r="K1107" s="213">
        <f t="shared" si="531"/>
        <v>536.21</v>
      </c>
      <c r="L1107" s="65">
        <v>581.72</v>
      </c>
      <c r="M1107" s="65"/>
      <c r="N1107" s="18">
        <f t="shared" si="532"/>
        <v>581.72</v>
      </c>
      <c r="O1107" s="65">
        <v>750.12</v>
      </c>
      <c r="P1107" s="65"/>
      <c r="Q1107" s="18">
        <f t="shared" si="533"/>
        <v>750.12</v>
      </c>
      <c r="R1107" s="65">
        <v>750.12</v>
      </c>
      <c r="S1107" s="8"/>
      <c r="T1107" s="107">
        <f t="shared" si="534"/>
        <v>750.12</v>
      </c>
      <c r="U1107" s="8">
        <v>740.82</v>
      </c>
      <c r="V1107" s="8"/>
      <c r="W1107" s="107">
        <f t="shared" si="535"/>
        <v>740.82</v>
      </c>
      <c r="X1107" s="258"/>
      <c r="Y1107" s="258"/>
      <c r="Z1107" s="258"/>
      <c r="AA1107" s="258"/>
      <c r="AB1107" s="258"/>
      <c r="AC1107" s="258"/>
      <c r="AD1107" s="258"/>
      <c r="AE1107" s="258"/>
      <c r="AF1107" s="258"/>
      <c r="AG1107" s="258"/>
      <c r="AH1107" s="258"/>
      <c r="AI1107" s="258"/>
      <c r="AJ1107" s="258"/>
      <c r="AK1107" s="258"/>
      <c r="AL1107" s="258"/>
      <c r="AM1107" s="258"/>
      <c r="AN1107" s="258"/>
      <c r="AO1107" s="258"/>
      <c r="AP1107" s="258"/>
      <c r="AQ1107" s="258"/>
      <c r="AR1107" s="258"/>
      <c r="AS1107" s="258"/>
      <c r="AT1107" s="258"/>
      <c r="AU1107" s="258"/>
      <c r="AV1107" s="258"/>
      <c r="AW1107" s="258"/>
      <c r="AX1107" s="258"/>
      <c r="AY1107" s="258"/>
      <c r="AZ1107" s="258"/>
      <c r="BA1107" s="258"/>
      <c r="BB1107" s="258"/>
      <c r="BC1107" s="258"/>
      <c r="BD1107" s="258"/>
      <c r="BE1107" s="258"/>
      <c r="BF1107" s="258"/>
      <c r="BG1107" s="258"/>
      <c r="BH1107" s="258"/>
      <c r="BI1107" s="258"/>
      <c r="BJ1107" s="258"/>
      <c r="BK1107" s="258"/>
      <c r="BL1107" s="258"/>
      <c r="BM1107" s="258"/>
      <c r="BN1107" s="258"/>
      <c r="BO1107" s="258"/>
      <c r="BP1107" s="258"/>
      <c r="BQ1107" s="258"/>
      <c r="BR1107" s="258"/>
      <c r="BS1107" s="258"/>
      <c r="BT1107" s="258"/>
      <c r="BU1107" s="258"/>
      <c r="BV1107" s="258"/>
      <c r="BW1107" s="258"/>
      <c r="BX1107" s="258"/>
      <c r="BY1107" s="258"/>
      <c r="BZ1107" s="258"/>
      <c r="CA1107" s="258"/>
      <c r="CB1107" s="258"/>
      <c r="CC1107" s="258"/>
      <c r="CD1107" s="258"/>
      <c r="CE1107" s="258"/>
      <c r="CF1107" s="258"/>
      <c r="CG1107" s="258"/>
      <c r="CH1107" s="258"/>
      <c r="CI1107" s="258"/>
      <c r="CJ1107" s="258"/>
      <c r="CK1107" s="258"/>
      <c r="CL1107" s="258"/>
      <c r="CM1107" s="258"/>
      <c r="CN1107" s="258"/>
      <c r="CO1107" s="258"/>
      <c r="CP1107" s="258"/>
      <c r="CQ1107" s="258"/>
      <c r="CR1107" s="258"/>
      <c r="CS1107" s="258"/>
      <c r="CT1107" s="258"/>
      <c r="CU1107" s="258"/>
      <c r="CV1107" s="258"/>
      <c r="CW1107" s="258"/>
      <c r="CX1107" s="258"/>
    </row>
    <row r="1108" spans="1:102" ht="18">
      <c r="A1108" s="13">
        <v>7</v>
      </c>
      <c r="B1108" s="5" t="s">
        <v>829</v>
      </c>
      <c r="C1108" s="8">
        <v>2</v>
      </c>
      <c r="D1108" s="8"/>
      <c r="E1108" s="9">
        <f t="shared" si="530"/>
        <v>2</v>
      </c>
      <c r="F1108" s="2">
        <v>5</v>
      </c>
      <c r="G1108" s="2">
        <v>0</v>
      </c>
      <c r="H1108" s="3">
        <f t="shared" si="536"/>
        <v>5</v>
      </c>
      <c r="I1108" s="10">
        <v>8</v>
      </c>
      <c r="J1108" s="10"/>
      <c r="K1108" s="213">
        <f t="shared" si="531"/>
        <v>8</v>
      </c>
      <c r="L1108" s="65">
        <v>8</v>
      </c>
      <c r="M1108" s="65"/>
      <c r="N1108" s="18">
        <f t="shared" si="532"/>
        <v>8</v>
      </c>
      <c r="O1108" s="65">
        <v>8</v>
      </c>
      <c r="P1108" s="65"/>
      <c r="Q1108" s="18">
        <f t="shared" si="533"/>
        <v>8</v>
      </c>
      <c r="R1108" s="65">
        <v>8</v>
      </c>
      <c r="S1108" s="8"/>
      <c r="T1108" s="107">
        <f t="shared" si="534"/>
        <v>8</v>
      </c>
      <c r="U1108" s="8">
        <v>7</v>
      </c>
      <c r="V1108" s="8"/>
      <c r="W1108" s="107">
        <f t="shared" si="535"/>
        <v>7</v>
      </c>
    </row>
    <row r="1109" spans="1:102" ht="18">
      <c r="A1109" s="13">
        <v>8</v>
      </c>
      <c r="B1109" s="5" t="s">
        <v>830</v>
      </c>
      <c r="C1109" s="9"/>
      <c r="D1109" s="9"/>
      <c r="E1109" s="9"/>
      <c r="F1109" s="2">
        <v>0.02</v>
      </c>
      <c r="G1109" s="2">
        <v>0</v>
      </c>
      <c r="H1109" s="3">
        <f t="shared" si="536"/>
        <v>0.02</v>
      </c>
      <c r="I1109" s="10">
        <v>0.02</v>
      </c>
      <c r="J1109" s="10"/>
      <c r="K1109" s="213">
        <f t="shared" si="531"/>
        <v>0.02</v>
      </c>
      <c r="L1109" s="65">
        <v>0.02</v>
      </c>
      <c r="M1109" s="65"/>
      <c r="N1109" s="18">
        <f t="shared" si="532"/>
        <v>0.02</v>
      </c>
      <c r="O1109" s="65">
        <v>0.02</v>
      </c>
      <c r="P1109" s="65"/>
      <c r="Q1109" s="18">
        <f t="shared" si="533"/>
        <v>0.02</v>
      </c>
      <c r="R1109" s="65">
        <v>0.02</v>
      </c>
      <c r="S1109" s="8"/>
      <c r="T1109" s="107">
        <f t="shared" si="534"/>
        <v>0.02</v>
      </c>
      <c r="U1109" s="8">
        <v>0.02</v>
      </c>
      <c r="V1109" s="8"/>
      <c r="W1109" s="107">
        <f t="shared" si="535"/>
        <v>0.02</v>
      </c>
    </row>
    <row r="1110" spans="1:102" s="186" customFormat="1" ht="18">
      <c r="A1110" s="187"/>
      <c r="B1110" s="181" t="s">
        <v>15</v>
      </c>
      <c r="C1110" s="182">
        <f>SUM(C1102:C1109)</f>
        <v>56715.199999999997</v>
      </c>
      <c r="D1110" s="182">
        <f>SUM(D1102:D1109)</f>
        <v>15779.98</v>
      </c>
      <c r="E1110" s="182">
        <f>SUM(E1102:E1109)</f>
        <v>72495.179999999993</v>
      </c>
      <c r="F1110" s="183">
        <v>66764.62</v>
      </c>
      <c r="G1110" s="183">
        <v>16093</v>
      </c>
      <c r="H1110" s="194">
        <f t="shared" si="536"/>
        <v>82857.62</v>
      </c>
      <c r="I1110" s="184">
        <f>SUM(I1102:I1109)</f>
        <v>78912.23000000001</v>
      </c>
      <c r="J1110" s="184">
        <f>SUM(J1102:J1109)</f>
        <v>16084</v>
      </c>
      <c r="K1110" s="212">
        <f t="shared" si="531"/>
        <v>94996.23000000001</v>
      </c>
      <c r="L1110" s="198">
        <f>SUM(L1102:L1109)</f>
        <v>83249.75</v>
      </c>
      <c r="M1110" s="198">
        <f>SUM(M1102:M1109)</f>
        <v>15347.01</v>
      </c>
      <c r="N1110" s="184">
        <f t="shared" si="532"/>
        <v>98596.76</v>
      </c>
      <c r="O1110" s="198">
        <f>SUM(O1102:O1109)</f>
        <v>105068.15</v>
      </c>
      <c r="P1110" s="198">
        <f>SUM(P1102:P1109)</f>
        <v>15363</v>
      </c>
      <c r="Q1110" s="184">
        <f t="shared" si="533"/>
        <v>120431.15</v>
      </c>
      <c r="R1110" s="198">
        <f>SUM(R1102:R1109)</f>
        <v>105097.8</v>
      </c>
      <c r="S1110" s="198">
        <f t="shared" ref="S1110:W1110" si="537">SUM(S1102:S1109)</f>
        <v>21204.01</v>
      </c>
      <c r="T1110" s="198">
        <f t="shared" si="537"/>
        <v>126301.81</v>
      </c>
      <c r="U1110" s="198">
        <f t="shared" si="537"/>
        <v>134707.84</v>
      </c>
      <c r="V1110" s="198">
        <f t="shared" si="537"/>
        <v>15347</v>
      </c>
      <c r="W1110" s="198">
        <f t="shared" si="537"/>
        <v>150054.84</v>
      </c>
      <c r="X1110" s="264"/>
      <c r="Y1110" s="264"/>
      <c r="Z1110" s="264"/>
      <c r="AA1110" s="264"/>
      <c r="AB1110" s="264"/>
      <c r="AC1110" s="264"/>
      <c r="AD1110" s="264"/>
      <c r="AE1110" s="264"/>
      <c r="AF1110" s="264"/>
      <c r="AG1110" s="264"/>
      <c r="AH1110" s="264"/>
      <c r="AI1110" s="264"/>
      <c r="AJ1110" s="264"/>
      <c r="AK1110" s="264"/>
      <c r="AL1110" s="264"/>
      <c r="AM1110" s="264"/>
      <c r="AN1110" s="264"/>
      <c r="AO1110" s="264"/>
      <c r="AP1110" s="264"/>
      <c r="AQ1110" s="264"/>
      <c r="AR1110" s="264"/>
      <c r="AS1110" s="264"/>
      <c r="AT1110" s="264"/>
      <c r="AU1110" s="264"/>
      <c r="AV1110" s="264"/>
      <c r="AW1110" s="264"/>
      <c r="AX1110" s="264"/>
      <c r="AY1110" s="264"/>
      <c r="AZ1110" s="264"/>
      <c r="BA1110" s="264"/>
      <c r="BB1110" s="264"/>
      <c r="BC1110" s="264"/>
      <c r="BD1110" s="264"/>
      <c r="BE1110" s="264"/>
      <c r="BF1110" s="264"/>
      <c r="BG1110" s="264"/>
      <c r="BH1110" s="264"/>
      <c r="BI1110" s="264"/>
      <c r="BJ1110" s="264"/>
      <c r="BK1110" s="264"/>
      <c r="BL1110" s="264"/>
      <c r="BM1110" s="264"/>
      <c r="BN1110" s="264"/>
      <c r="BO1110" s="264"/>
      <c r="BP1110" s="264"/>
      <c r="BQ1110" s="264"/>
      <c r="BR1110" s="264"/>
      <c r="BS1110" s="264"/>
      <c r="BT1110" s="264"/>
      <c r="BU1110" s="264"/>
      <c r="BV1110" s="264"/>
      <c r="BW1110" s="264"/>
      <c r="BX1110" s="264"/>
      <c r="BY1110" s="264"/>
      <c r="BZ1110" s="264"/>
      <c r="CA1110" s="264"/>
      <c r="CB1110" s="264"/>
      <c r="CC1110" s="264"/>
      <c r="CD1110" s="264"/>
      <c r="CE1110" s="264"/>
      <c r="CF1110" s="264"/>
      <c r="CG1110" s="264"/>
      <c r="CH1110" s="264"/>
      <c r="CI1110" s="264"/>
      <c r="CJ1110" s="264"/>
      <c r="CK1110" s="264"/>
      <c r="CL1110" s="264"/>
      <c r="CM1110" s="264"/>
      <c r="CN1110" s="264"/>
      <c r="CO1110" s="264"/>
      <c r="CP1110" s="264"/>
      <c r="CQ1110" s="264"/>
      <c r="CR1110" s="264"/>
      <c r="CS1110" s="264"/>
      <c r="CT1110" s="264"/>
      <c r="CU1110" s="264"/>
      <c r="CV1110" s="264"/>
      <c r="CW1110" s="264"/>
      <c r="CX1110" s="264"/>
    </row>
    <row r="1111" spans="1:102" s="24" customFormat="1" ht="18">
      <c r="A1111" s="17">
        <v>11</v>
      </c>
      <c r="B1111" s="7" t="s">
        <v>831</v>
      </c>
      <c r="C1111" s="9"/>
      <c r="D1111" s="9"/>
      <c r="E1111" s="9"/>
      <c r="F1111" s="6"/>
      <c r="G1111" s="6"/>
      <c r="H1111" s="3"/>
      <c r="I1111" s="18"/>
      <c r="J1111" s="18"/>
      <c r="K1111" s="213"/>
      <c r="L1111" s="67"/>
      <c r="M1111" s="67"/>
      <c r="N1111" s="18"/>
      <c r="O1111" s="67"/>
      <c r="P1111" s="67"/>
      <c r="Q1111" s="18"/>
      <c r="R1111" s="67"/>
      <c r="S1111" s="9"/>
      <c r="T1111" s="107"/>
      <c r="U1111" s="9"/>
      <c r="V1111" s="9"/>
      <c r="W1111" s="107"/>
      <c r="X1111" s="258"/>
      <c r="Y1111" s="258"/>
      <c r="Z1111" s="258"/>
      <c r="AA1111" s="258"/>
      <c r="AB1111" s="258"/>
      <c r="AC1111" s="258"/>
      <c r="AD1111" s="258"/>
      <c r="AE1111" s="258"/>
      <c r="AF1111" s="258"/>
      <c r="AG1111" s="258"/>
      <c r="AH1111" s="258"/>
      <c r="AI1111" s="258"/>
      <c r="AJ1111" s="258"/>
      <c r="AK1111" s="258"/>
      <c r="AL1111" s="258"/>
      <c r="AM1111" s="258"/>
      <c r="AN1111" s="258"/>
      <c r="AO1111" s="258"/>
      <c r="AP1111" s="258"/>
      <c r="AQ1111" s="258"/>
      <c r="AR1111" s="258"/>
      <c r="AS1111" s="258"/>
      <c r="AT1111" s="258"/>
      <c r="AU1111" s="258"/>
      <c r="AV1111" s="258"/>
      <c r="AW1111" s="258"/>
      <c r="AX1111" s="258"/>
      <c r="AY1111" s="258"/>
      <c r="AZ1111" s="258"/>
      <c r="BA1111" s="258"/>
      <c r="BB1111" s="258"/>
      <c r="BC1111" s="258"/>
      <c r="BD1111" s="258"/>
      <c r="BE1111" s="258"/>
      <c r="BF1111" s="258"/>
      <c r="BG1111" s="258"/>
      <c r="BH1111" s="258"/>
      <c r="BI1111" s="258"/>
      <c r="BJ1111" s="258"/>
      <c r="BK1111" s="258"/>
      <c r="BL1111" s="258"/>
      <c r="BM1111" s="258"/>
      <c r="BN1111" s="258"/>
      <c r="BO1111" s="258"/>
      <c r="BP1111" s="258"/>
      <c r="BQ1111" s="258"/>
      <c r="BR1111" s="258"/>
      <c r="BS1111" s="258"/>
      <c r="BT1111" s="258"/>
      <c r="BU1111" s="258"/>
      <c r="BV1111" s="258"/>
      <c r="BW1111" s="258"/>
      <c r="BX1111" s="258"/>
      <c r="BY1111" s="258"/>
      <c r="BZ1111" s="258"/>
      <c r="CA1111" s="258"/>
      <c r="CB1111" s="258"/>
      <c r="CC1111" s="258"/>
      <c r="CD1111" s="258"/>
      <c r="CE1111" s="258"/>
      <c r="CF1111" s="258"/>
      <c r="CG1111" s="258"/>
      <c r="CH1111" s="258"/>
      <c r="CI1111" s="258"/>
      <c r="CJ1111" s="258"/>
      <c r="CK1111" s="258"/>
      <c r="CL1111" s="258"/>
      <c r="CM1111" s="258"/>
      <c r="CN1111" s="258"/>
      <c r="CO1111" s="258"/>
      <c r="CP1111" s="258"/>
      <c r="CQ1111" s="258"/>
      <c r="CR1111" s="258"/>
      <c r="CS1111" s="258"/>
      <c r="CT1111" s="258"/>
      <c r="CU1111" s="258"/>
      <c r="CV1111" s="258"/>
      <c r="CW1111" s="258"/>
      <c r="CX1111" s="258"/>
    </row>
    <row r="1112" spans="1:102" ht="18">
      <c r="A1112" s="13">
        <v>1</v>
      </c>
      <c r="B1112" s="5" t="s">
        <v>2250</v>
      </c>
      <c r="C1112" s="8">
        <v>10.24</v>
      </c>
      <c r="D1112" s="8"/>
      <c r="E1112" s="9">
        <f>SUM(C1112:D1112)</f>
        <v>10.24</v>
      </c>
      <c r="F1112" s="2">
        <v>13.74</v>
      </c>
      <c r="G1112" s="2">
        <v>0</v>
      </c>
      <c r="H1112" s="3">
        <f>SUM(F1112:G1112)</f>
        <v>13.74</v>
      </c>
      <c r="I1112" s="10">
        <v>0.01</v>
      </c>
      <c r="J1112" s="10"/>
      <c r="K1112" s="213">
        <f>SUM(I1112:J1112)</f>
        <v>0.01</v>
      </c>
      <c r="L1112" s="65">
        <v>65.819999999999993</v>
      </c>
      <c r="M1112" s="65"/>
      <c r="N1112" s="18">
        <f>SUM(L1112:M1112)</f>
        <v>65.819999999999993</v>
      </c>
      <c r="O1112" s="65">
        <v>75.510000000000005</v>
      </c>
      <c r="P1112" s="65"/>
      <c r="Q1112" s="18">
        <f>SUM(O1112:P1112)</f>
        <v>75.510000000000005</v>
      </c>
      <c r="R1112" s="65">
        <v>75.510000000000005</v>
      </c>
      <c r="S1112" s="8"/>
      <c r="T1112" s="107">
        <f>SUM(R1112:S1112)</f>
        <v>75.510000000000005</v>
      </c>
      <c r="U1112" s="9">
        <v>58.73</v>
      </c>
      <c r="V1112" s="8"/>
      <c r="W1112" s="107">
        <f>SUM(U1112:V1112)</f>
        <v>58.73</v>
      </c>
    </row>
    <row r="1113" spans="1:102" ht="18">
      <c r="A1113" s="13">
        <v>2</v>
      </c>
      <c r="B1113" s="5" t="s">
        <v>832</v>
      </c>
      <c r="C1113" s="8">
        <v>40</v>
      </c>
      <c r="D1113" s="8"/>
      <c r="E1113" s="9">
        <f>SUM(C1113:D1113)</f>
        <v>40</v>
      </c>
      <c r="F1113" s="2">
        <v>40</v>
      </c>
      <c r="G1113" s="2">
        <v>0</v>
      </c>
      <c r="H1113" s="3">
        <f>SUM(F1113:G1113)</f>
        <v>40</v>
      </c>
      <c r="I1113" s="10">
        <v>40</v>
      </c>
      <c r="J1113" s="10"/>
      <c r="K1113" s="213">
        <f>SUM(I1113:J1113)</f>
        <v>40</v>
      </c>
      <c r="L1113" s="65">
        <v>80</v>
      </c>
      <c r="M1113" s="65"/>
      <c r="N1113" s="18">
        <f>SUM(L1113:M1113)</f>
        <v>80</v>
      </c>
      <c r="O1113" s="65">
        <v>80</v>
      </c>
      <c r="P1113" s="65"/>
      <c r="Q1113" s="18">
        <f>SUM(O1113:P1113)</f>
        <v>80</v>
      </c>
      <c r="R1113" s="65">
        <v>80</v>
      </c>
      <c r="S1113" s="8"/>
      <c r="T1113" s="107">
        <f>SUM(R1113:S1113)</f>
        <v>80</v>
      </c>
      <c r="U1113" s="8">
        <v>85</v>
      </c>
      <c r="V1113" s="8"/>
      <c r="W1113" s="107">
        <f>SUM(U1113:V1113)</f>
        <v>85</v>
      </c>
    </row>
    <row r="1114" spans="1:102" s="186" customFormat="1" ht="18">
      <c r="A1114" s="187"/>
      <c r="B1114" s="181" t="s">
        <v>114</v>
      </c>
      <c r="C1114" s="182">
        <f>SUM(C1112:C1113)</f>
        <v>50.24</v>
      </c>
      <c r="D1114" s="182"/>
      <c r="E1114" s="182">
        <f>SUM(C1114:D1114)</f>
        <v>50.24</v>
      </c>
      <c r="F1114" s="183">
        <v>53.74</v>
      </c>
      <c r="G1114" s="183">
        <v>0</v>
      </c>
      <c r="H1114" s="194">
        <f>SUM(F1114:G1114)</f>
        <v>53.74</v>
      </c>
      <c r="I1114" s="184">
        <f>SUM(I1112:I1113)</f>
        <v>40.01</v>
      </c>
      <c r="J1114" s="184"/>
      <c r="K1114" s="212">
        <f>SUM(I1114:J1114)</f>
        <v>40.01</v>
      </c>
      <c r="L1114" s="198">
        <f>SUM(L1112:L1113)</f>
        <v>145.82</v>
      </c>
      <c r="M1114" s="198">
        <f t="shared" ref="M1114" si="538">SUM(M1112:M1113)</f>
        <v>0</v>
      </c>
      <c r="N1114" s="184">
        <f>SUM(L1114:M1114)</f>
        <v>145.82</v>
      </c>
      <c r="O1114" s="198">
        <f>SUM(O1112:O1113)</f>
        <v>155.51</v>
      </c>
      <c r="P1114" s="198"/>
      <c r="Q1114" s="184">
        <f>SUM(O1114:P1114)</f>
        <v>155.51</v>
      </c>
      <c r="R1114" s="198">
        <f>SUM(R1112:R1113)</f>
        <v>155.51</v>
      </c>
      <c r="S1114" s="198">
        <f t="shared" ref="S1114:W1114" si="539">SUM(S1112:S1113)</f>
        <v>0</v>
      </c>
      <c r="T1114" s="198">
        <f t="shared" si="539"/>
        <v>155.51</v>
      </c>
      <c r="U1114" s="198">
        <f t="shared" si="539"/>
        <v>143.72999999999999</v>
      </c>
      <c r="V1114" s="198">
        <f t="shared" si="539"/>
        <v>0</v>
      </c>
      <c r="W1114" s="198">
        <f t="shared" si="539"/>
        <v>143.72999999999999</v>
      </c>
      <c r="X1114" s="264"/>
      <c r="Y1114" s="264"/>
      <c r="Z1114" s="264"/>
      <c r="AA1114" s="264"/>
      <c r="AB1114" s="264"/>
      <c r="AC1114" s="264"/>
      <c r="AD1114" s="264"/>
      <c r="AE1114" s="264"/>
      <c r="AF1114" s="264"/>
      <c r="AG1114" s="264"/>
      <c r="AH1114" s="264"/>
      <c r="AI1114" s="264"/>
      <c r="AJ1114" s="264"/>
      <c r="AK1114" s="264"/>
      <c r="AL1114" s="264"/>
      <c r="AM1114" s="264"/>
      <c r="AN1114" s="264"/>
      <c r="AO1114" s="264"/>
      <c r="AP1114" s="264"/>
      <c r="AQ1114" s="264"/>
      <c r="AR1114" s="264"/>
      <c r="AS1114" s="264"/>
      <c r="AT1114" s="264"/>
      <c r="AU1114" s="264"/>
      <c r="AV1114" s="264"/>
      <c r="AW1114" s="264"/>
      <c r="AX1114" s="264"/>
      <c r="AY1114" s="264"/>
      <c r="AZ1114" s="264"/>
      <c r="BA1114" s="264"/>
      <c r="BB1114" s="264"/>
      <c r="BC1114" s="264"/>
      <c r="BD1114" s="264"/>
      <c r="BE1114" s="264"/>
      <c r="BF1114" s="264"/>
      <c r="BG1114" s="264"/>
      <c r="BH1114" s="264"/>
      <c r="BI1114" s="264"/>
      <c r="BJ1114" s="264"/>
      <c r="BK1114" s="264"/>
      <c r="BL1114" s="264"/>
      <c r="BM1114" s="264"/>
      <c r="BN1114" s="264"/>
      <c r="BO1114" s="264"/>
      <c r="BP1114" s="264"/>
      <c r="BQ1114" s="264"/>
      <c r="BR1114" s="264"/>
      <c r="BS1114" s="264"/>
      <c r="BT1114" s="264"/>
      <c r="BU1114" s="264"/>
      <c r="BV1114" s="264"/>
      <c r="BW1114" s="264"/>
      <c r="BX1114" s="264"/>
      <c r="BY1114" s="264"/>
      <c r="BZ1114" s="264"/>
      <c r="CA1114" s="264"/>
      <c r="CB1114" s="264"/>
      <c r="CC1114" s="264"/>
      <c r="CD1114" s="264"/>
      <c r="CE1114" s="264"/>
      <c r="CF1114" s="264"/>
      <c r="CG1114" s="264"/>
      <c r="CH1114" s="264"/>
      <c r="CI1114" s="264"/>
      <c r="CJ1114" s="264"/>
      <c r="CK1114" s="264"/>
      <c r="CL1114" s="264"/>
      <c r="CM1114" s="264"/>
      <c r="CN1114" s="264"/>
      <c r="CO1114" s="264"/>
      <c r="CP1114" s="264"/>
      <c r="CQ1114" s="264"/>
      <c r="CR1114" s="264"/>
      <c r="CS1114" s="264"/>
      <c r="CT1114" s="264"/>
      <c r="CU1114" s="264"/>
      <c r="CV1114" s="264"/>
      <c r="CW1114" s="264"/>
      <c r="CX1114" s="264"/>
    </row>
    <row r="1115" spans="1:102" s="221" customFormat="1" ht="18">
      <c r="B1115" s="215" t="s">
        <v>115</v>
      </c>
      <c r="C1115" s="227">
        <f t="shared" ref="C1115:H1115" si="540">C1114+C1110+C1100+C1096+C1089+C1082+C1054+C1050+C1044+C1085+C1040</f>
        <v>125923.73000000001</v>
      </c>
      <c r="D1115" s="227">
        <f t="shared" si="540"/>
        <v>18693.23</v>
      </c>
      <c r="E1115" s="227">
        <f t="shared" si="540"/>
        <v>144616.96000000002</v>
      </c>
      <c r="F1115" s="227">
        <f t="shared" si="540"/>
        <v>137816.85</v>
      </c>
      <c r="G1115" s="227">
        <f t="shared" si="540"/>
        <v>18658.86</v>
      </c>
      <c r="H1115" s="227">
        <f t="shared" si="540"/>
        <v>156475.71</v>
      </c>
      <c r="I1115" s="227">
        <f t="shared" ref="I1115:T1115" si="541">I1114+I1110+I1100+I1096+I1089+I1082+I1054+I1050+I1044+I1085+I1041</f>
        <v>186463.81000000003</v>
      </c>
      <c r="J1115" s="227">
        <f t="shared" si="541"/>
        <v>23093.19</v>
      </c>
      <c r="K1115" s="227">
        <f t="shared" si="541"/>
        <v>209556.99999999997</v>
      </c>
      <c r="L1115" s="227">
        <f t="shared" si="541"/>
        <v>248716.34000000003</v>
      </c>
      <c r="M1115" s="227">
        <f t="shared" si="541"/>
        <v>20923.71</v>
      </c>
      <c r="N1115" s="227">
        <f t="shared" si="541"/>
        <v>269640.05000000005</v>
      </c>
      <c r="O1115" s="237">
        <f t="shared" si="541"/>
        <v>295124.07</v>
      </c>
      <c r="P1115" s="237">
        <f t="shared" si="541"/>
        <v>29988.730000000003</v>
      </c>
      <c r="Q1115" s="237">
        <f t="shared" si="541"/>
        <v>325112.80000000005</v>
      </c>
      <c r="R1115" s="237">
        <f t="shared" si="541"/>
        <v>307642.77</v>
      </c>
      <c r="S1115" s="231">
        <f t="shared" si="541"/>
        <v>57643.130000000005</v>
      </c>
      <c r="T1115" s="231">
        <f t="shared" si="541"/>
        <v>365285.9</v>
      </c>
      <c r="U1115" s="231">
        <f>U1114+U1110+U1100+U1096+U1089+U1082+U1054+U1050+U1044+U1085+U1041+U1047</f>
        <v>320344.62000000005</v>
      </c>
      <c r="V1115" s="231">
        <f t="shared" ref="V1115:W1115" si="542">V1114+V1110+V1100+V1096+V1089+V1082+V1054+V1050+V1044+V1085+V1041+V1047</f>
        <v>44839.369999999995</v>
      </c>
      <c r="W1115" s="231">
        <f t="shared" si="542"/>
        <v>365183.99</v>
      </c>
      <c r="X1115" s="252"/>
      <c r="Y1115" s="252"/>
      <c r="Z1115" s="252"/>
      <c r="AA1115" s="252"/>
      <c r="AB1115" s="252"/>
      <c r="AC1115" s="252"/>
      <c r="AD1115" s="252"/>
      <c r="AE1115" s="252"/>
      <c r="AF1115" s="252"/>
      <c r="AG1115" s="252"/>
      <c r="AH1115" s="252"/>
      <c r="AI1115" s="252"/>
      <c r="AJ1115" s="252"/>
      <c r="AK1115" s="252"/>
      <c r="AL1115" s="252"/>
      <c r="AM1115" s="252"/>
      <c r="AN1115" s="252"/>
      <c r="AO1115" s="252"/>
      <c r="AP1115" s="252"/>
      <c r="AQ1115" s="252"/>
      <c r="AR1115" s="252"/>
      <c r="AS1115" s="252"/>
      <c r="AT1115" s="252"/>
      <c r="AU1115" s="252"/>
      <c r="AV1115" s="252"/>
      <c r="AW1115" s="252"/>
      <c r="AX1115" s="252"/>
      <c r="AY1115" s="252"/>
      <c r="AZ1115" s="252"/>
      <c r="BA1115" s="252"/>
      <c r="BB1115" s="252"/>
      <c r="BC1115" s="252"/>
      <c r="BD1115" s="252"/>
      <c r="BE1115" s="252"/>
      <c r="BF1115" s="252"/>
      <c r="BG1115" s="252"/>
      <c r="BH1115" s="252"/>
      <c r="BI1115" s="252"/>
      <c r="BJ1115" s="252"/>
      <c r="BK1115" s="252"/>
      <c r="BL1115" s="252"/>
      <c r="BM1115" s="252"/>
      <c r="BN1115" s="252"/>
      <c r="BO1115" s="252"/>
      <c r="BP1115" s="252"/>
      <c r="BQ1115" s="252"/>
      <c r="BR1115" s="252"/>
      <c r="BS1115" s="252"/>
      <c r="BT1115" s="252"/>
      <c r="BU1115" s="252"/>
      <c r="BV1115" s="252"/>
      <c r="BW1115" s="252"/>
      <c r="BX1115" s="252"/>
      <c r="BY1115" s="252"/>
      <c r="BZ1115" s="252"/>
      <c r="CA1115" s="252"/>
      <c r="CB1115" s="252"/>
      <c r="CC1115" s="252"/>
      <c r="CD1115" s="252"/>
      <c r="CE1115" s="252"/>
      <c r="CF1115" s="252"/>
      <c r="CG1115" s="252"/>
      <c r="CH1115" s="252"/>
      <c r="CI1115" s="252"/>
      <c r="CJ1115" s="252"/>
      <c r="CK1115" s="252"/>
      <c r="CL1115" s="252"/>
      <c r="CM1115" s="252"/>
      <c r="CN1115" s="252"/>
      <c r="CO1115" s="252"/>
      <c r="CP1115" s="252"/>
      <c r="CQ1115" s="252"/>
      <c r="CR1115" s="252"/>
      <c r="CS1115" s="252"/>
      <c r="CT1115" s="252"/>
      <c r="CU1115" s="252"/>
      <c r="CV1115" s="252"/>
      <c r="CW1115" s="252"/>
      <c r="CX1115" s="252"/>
    </row>
    <row r="1116" spans="1:102" ht="18">
      <c r="A1116" s="13"/>
      <c r="B1116" s="5"/>
      <c r="C1116" s="8"/>
      <c r="D1116" s="8"/>
      <c r="F1116" s="8"/>
      <c r="G1116" s="8"/>
      <c r="I1116" s="10"/>
      <c r="J1116" s="10"/>
      <c r="L1116" s="10"/>
      <c r="M1116" s="10"/>
      <c r="O1116" s="10"/>
      <c r="P1116" s="10"/>
      <c r="Q1116" s="18"/>
      <c r="R1116" s="10"/>
      <c r="S1116" s="105"/>
      <c r="T1116" s="107"/>
      <c r="U1116" s="105"/>
      <c r="V1116" s="105"/>
      <c r="W1116" s="107"/>
    </row>
    <row r="1117" spans="1:102" s="214" customFormat="1" ht="18">
      <c r="A1117" s="214">
        <v>6</v>
      </c>
      <c r="B1117" s="215" t="s">
        <v>833</v>
      </c>
      <c r="C1117" s="224"/>
      <c r="D1117" s="224"/>
      <c r="E1117" s="224"/>
      <c r="F1117" s="224"/>
      <c r="G1117" s="224"/>
      <c r="H1117" s="224"/>
      <c r="I1117" s="224"/>
      <c r="J1117" s="224"/>
      <c r="K1117" s="224"/>
      <c r="L1117" s="224"/>
      <c r="M1117" s="224"/>
      <c r="N1117" s="224"/>
      <c r="O1117" s="218"/>
      <c r="P1117" s="218"/>
      <c r="Q1117" s="218"/>
      <c r="R1117" s="218"/>
      <c r="S1117" s="220"/>
      <c r="T1117" s="220"/>
      <c r="U1117" s="220"/>
      <c r="V1117" s="220"/>
      <c r="W1117" s="220"/>
      <c r="X1117" s="258"/>
      <c r="Y1117" s="258"/>
      <c r="Z1117" s="258"/>
      <c r="AA1117" s="258"/>
      <c r="AB1117" s="258"/>
      <c r="AC1117" s="258"/>
      <c r="AD1117" s="258"/>
      <c r="AE1117" s="258"/>
      <c r="AF1117" s="258"/>
      <c r="AG1117" s="258"/>
      <c r="AH1117" s="258"/>
      <c r="AI1117" s="258"/>
      <c r="AJ1117" s="258"/>
      <c r="AK1117" s="258"/>
      <c r="AL1117" s="258"/>
      <c r="AM1117" s="258"/>
      <c r="AN1117" s="258"/>
      <c r="AO1117" s="258"/>
      <c r="AP1117" s="258"/>
      <c r="AQ1117" s="258"/>
      <c r="AR1117" s="258"/>
      <c r="AS1117" s="258"/>
      <c r="AT1117" s="258"/>
      <c r="AU1117" s="258"/>
      <c r="AV1117" s="258"/>
      <c r="AW1117" s="258"/>
      <c r="AX1117" s="258"/>
      <c r="AY1117" s="258"/>
      <c r="AZ1117" s="258"/>
      <c r="BA1117" s="258"/>
      <c r="BB1117" s="258"/>
      <c r="BC1117" s="258"/>
      <c r="BD1117" s="258"/>
      <c r="BE1117" s="258"/>
      <c r="BF1117" s="258"/>
      <c r="BG1117" s="258"/>
      <c r="BH1117" s="258"/>
      <c r="BI1117" s="258"/>
      <c r="BJ1117" s="258"/>
      <c r="BK1117" s="258"/>
      <c r="BL1117" s="258"/>
      <c r="BM1117" s="258"/>
      <c r="BN1117" s="258"/>
      <c r="BO1117" s="258"/>
      <c r="BP1117" s="258"/>
      <c r="BQ1117" s="258"/>
      <c r="BR1117" s="258"/>
      <c r="BS1117" s="258"/>
      <c r="BT1117" s="258"/>
      <c r="BU1117" s="258"/>
      <c r="BV1117" s="258"/>
      <c r="BW1117" s="258"/>
      <c r="BX1117" s="258"/>
      <c r="BY1117" s="258"/>
      <c r="BZ1117" s="258"/>
      <c r="CA1117" s="258"/>
      <c r="CB1117" s="258"/>
      <c r="CC1117" s="258"/>
      <c r="CD1117" s="258"/>
      <c r="CE1117" s="258"/>
      <c r="CF1117" s="258"/>
      <c r="CG1117" s="258"/>
      <c r="CH1117" s="258"/>
      <c r="CI1117" s="258"/>
      <c r="CJ1117" s="258"/>
      <c r="CK1117" s="258"/>
      <c r="CL1117" s="258"/>
      <c r="CM1117" s="258"/>
      <c r="CN1117" s="258"/>
      <c r="CO1117" s="258"/>
      <c r="CP1117" s="258"/>
      <c r="CQ1117" s="258"/>
      <c r="CR1117" s="258"/>
      <c r="CS1117" s="258"/>
      <c r="CT1117" s="258"/>
      <c r="CU1117" s="258"/>
      <c r="CV1117" s="258"/>
      <c r="CW1117" s="258"/>
      <c r="CX1117" s="258"/>
    </row>
    <row r="1118" spans="1:102" s="24" customFormat="1" ht="18">
      <c r="A1118" s="17">
        <v>1</v>
      </c>
      <c r="B1118" s="7" t="s">
        <v>834</v>
      </c>
      <c r="C1118" s="9"/>
      <c r="D1118" s="9"/>
      <c r="E1118" s="9"/>
      <c r="F1118" s="9"/>
      <c r="G1118" s="9"/>
      <c r="H1118" s="23"/>
      <c r="I1118" s="18"/>
      <c r="J1118" s="18"/>
      <c r="K1118" s="213"/>
      <c r="L1118" s="18"/>
      <c r="M1118" s="18"/>
      <c r="N1118" s="18"/>
      <c r="O1118" s="18"/>
      <c r="P1118" s="18"/>
      <c r="Q1118" s="18"/>
      <c r="R1118" s="18"/>
      <c r="S1118" s="107"/>
      <c r="T1118" s="107"/>
      <c r="U1118" s="107"/>
      <c r="V1118" s="107"/>
      <c r="W1118" s="107"/>
      <c r="X1118" s="258"/>
      <c r="Y1118" s="258"/>
      <c r="Z1118" s="258"/>
      <c r="AA1118" s="258"/>
      <c r="AB1118" s="258"/>
      <c r="AC1118" s="258"/>
      <c r="AD1118" s="258"/>
      <c r="AE1118" s="258"/>
      <c r="AF1118" s="258"/>
      <c r="AG1118" s="258"/>
      <c r="AH1118" s="258"/>
      <c r="AI1118" s="258"/>
      <c r="AJ1118" s="258"/>
      <c r="AK1118" s="258"/>
      <c r="AL1118" s="258"/>
      <c r="AM1118" s="258"/>
      <c r="AN1118" s="258"/>
      <c r="AO1118" s="258"/>
      <c r="AP1118" s="258"/>
      <c r="AQ1118" s="258"/>
      <c r="AR1118" s="258"/>
      <c r="AS1118" s="258"/>
      <c r="AT1118" s="258"/>
      <c r="AU1118" s="258"/>
      <c r="AV1118" s="258"/>
      <c r="AW1118" s="258"/>
      <c r="AX1118" s="258"/>
      <c r="AY1118" s="258"/>
      <c r="AZ1118" s="258"/>
      <c r="BA1118" s="258"/>
      <c r="BB1118" s="258"/>
      <c r="BC1118" s="258"/>
      <c r="BD1118" s="258"/>
      <c r="BE1118" s="258"/>
      <c r="BF1118" s="258"/>
      <c r="BG1118" s="258"/>
      <c r="BH1118" s="258"/>
      <c r="BI1118" s="258"/>
      <c r="BJ1118" s="258"/>
      <c r="BK1118" s="258"/>
      <c r="BL1118" s="258"/>
      <c r="BM1118" s="258"/>
      <c r="BN1118" s="258"/>
      <c r="BO1118" s="258"/>
      <c r="BP1118" s="258"/>
      <c r="BQ1118" s="258"/>
      <c r="BR1118" s="258"/>
      <c r="BS1118" s="258"/>
      <c r="BT1118" s="258"/>
      <c r="BU1118" s="258"/>
      <c r="BV1118" s="258"/>
      <c r="BW1118" s="258"/>
      <c r="BX1118" s="258"/>
      <c r="BY1118" s="258"/>
      <c r="BZ1118" s="258"/>
      <c r="CA1118" s="258"/>
      <c r="CB1118" s="258"/>
      <c r="CC1118" s="258"/>
      <c r="CD1118" s="258"/>
      <c r="CE1118" s="258"/>
      <c r="CF1118" s="258"/>
      <c r="CG1118" s="258"/>
      <c r="CH1118" s="258"/>
      <c r="CI1118" s="258"/>
      <c r="CJ1118" s="258"/>
      <c r="CK1118" s="258"/>
      <c r="CL1118" s="258"/>
      <c r="CM1118" s="258"/>
      <c r="CN1118" s="258"/>
      <c r="CO1118" s="258"/>
      <c r="CP1118" s="258"/>
      <c r="CQ1118" s="258"/>
      <c r="CR1118" s="258"/>
      <c r="CS1118" s="258"/>
      <c r="CT1118" s="258"/>
      <c r="CU1118" s="258"/>
      <c r="CV1118" s="258"/>
      <c r="CW1118" s="258"/>
      <c r="CX1118" s="258"/>
    </row>
    <row r="1119" spans="1:102" ht="18">
      <c r="A1119" s="13">
        <v>1</v>
      </c>
      <c r="B1119" s="5" t="s">
        <v>835</v>
      </c>
      <c r="C1119" s="8">
        <v>202.94</v>
      </c>
      <c r="D1119" s="8"/>
      <c r="E1119" s="9">
        <f>SUM(C1119:D1119)</f>
        <v>202.94</v>
      </c>
      <c r="F1119" s="2">
        <v>197.95</v>
      </c>
      <c r="G1119" s="2">
        <v>0</v>
      </c>
      <c r="H1119" s="3">
        <f>SUM(F1119:G1119)</f>
        <v>197.95</v>
      </c>
      <c r="I1119" s="10">
        <v>218.81</v>
      </c>
      <c r="J1119" s="10"/>
      <c r="K1119" s="213">
        <f>SUM(I1119:J1119)</f>
        <v>218.81</v>
      </c>
      <c r="L1119" s="65">
        <v>248.92</v>
      </c>
      <c r="M1119" s="65"/>
      <c r="N1119" s="18">
        <f>SUM(L1119:M1119)</f>
        <v>248.92</v>
      </c>
      <c r="O1119" s="65">
        <v>284.02999999999997</v>
      </c>
      <c r="P1119" s="65"/>
      <c r="Q1119" s="18">
        <f>SUM(O1119:P1119)</f>
        <v>284.02999999999997</v>
      </c>
      <c r="R1119" s="65">
        <v>287.93</v>
      </c>
      <c r="S1119" s="8"/>
      <c r="T1119" s="107">
        <f>SUM(R1119:S1119)</f>
        <v>287.93</v>
      </c>
      <c r="U1119" s="8">
        <v>355.42</v>
      </c>
      <c r="V1119" s="8"/>
      <c r="W1119" s="107">
        <f>SUM(U1119:V1119)</f>
        <v>355.42</v>
      </c>
    </row>
    <row r="1120" spans="1:102" s="186" customFormat="1" ht="18">
      <c r="A1120" s="187"/>
      <c r="B1120" s="181" t="s">
        <v>116</v>
      </c>
      <c r="C1120" s="182">
        <f>SUM(C1119)</f>
        <v>202.94</v>
      </c>
      <c r="D1120" s="182"/>
      <c r="E1120" s="182">
        <f>SUM(C1120:D1120)</f>
        <v>202.94</v>
      </c>
      <c r="F1120" s="183">
        <v>197.95</v>
      </c>
      <c r="G1120" s="183">
        <v>0</v>
      </c>
      <c r="H1120" s="194">
        <f>SUM(F1120:G1120)</f>
        <v>197.95</v>
      </c>
      <c r="I1120" s="184">
        <f>SUM(I1119)</f>
        <v>218.81</v>
      </c>
      <c r="J1120" s="184"/>
      <c r="K1120" s="212">
        <f>SUM(I1120:J1120)</f>
        <v>218.81</v>
      </c>
      <c r="L1120" s="198">
        <f>SUM(L1119)</f>
        <v>248.92</v>
      </c>
      <c r="M1120" s="198"/>
      <c r="N1120" s="184">
        <f>SUM(L1120:M1120)</f>
        <v>248.92</v>
      </c>
      <c r="O1120" s="198">
        <f>SUM(O1119)</f>
        <v>284.02999999999997</v>
      </c>
      <c r="P1120" s="198"/>
      <c r="Q1120" s="184">
        <f>SUM(O1120:P1120)</f>
        <v>284.02999999999997</v>
      </c>
      <c r="R1120" s="198">
        <f>SUM(R1119)</f>
        <v>287.93</v>
      </c>
      <c r="S1120" s="182"/>
      <c r="T1120" s="185">
        <f>SUM(R1120:S1120)</f>
        <v>287.93</v>
      </c>
      <c r="U1120" s="182">
        <f>SUM(U1119)</f>
        <v>355.42</v>
      </c>
      <c r="V1120" s="182"/>
      <c r="W1120" s="185">
        <f>SUM(U1120:V1120)</f>
        <v>355.42</v>
      </c>
      <c r="X1120" s="264"/>
      <c r="Y1120" s="264"/>
      <c r="Z1120" s="264"/>
      <c r="AA1120" s="264"/>
      <c r="AB1120" s="264"/>
      <c r="AC1120" s="264"/>
      <c r="AD1120" s="264"/>
      <c r="AE1120" s="264"/>
      <c r="AF1120" s="264"/>
      <c r="AG1120" s="264"/>
      <c r="AH1120" s="264"/>
      <c r="AI1120" s="264"/>
      <c r="AJ1120" s="264"/>
      <c r="AK1120" s="264"/>
      <c r="AL1120" s="264"/>
      <c r="AM1120" s="264"/>
      <c r="AN1120" s="264"/>
      <c r="AO1120" s="264"/>
      <c r="AP1120" s="264"/>
      <c r="AQ1120" s="264"/>
      <c r="AR1120" s="264"/>
      <c r="AS1120" s="264"/>
      <c r="AT1120" s="264"/>
      <c r="AU1120" s="264"/>
      <c r="AV1120" s="264"/>
      <c r="AW1120" s="264"/>
      <c r="AX1120" s="264"/>
      <c r="AY1120" s="264"/>
      <c r="AZ1120" s="264"/>
      <c r="BA1120" s="264"/>
      <c r="BB1120" s="264"/>
      <c r="BC1120" s="264"/>
      <c r="BD1120" s="264"/>
      <c r="BE1120" s="264"/>
      <c r="BF1120" s="264"/>
      <c r="BG1120" s="264"/>
      <c r="BH1120" s="264"/>
      <c r="BI1120" s="264"/>
      <c r="BJ1120" s="264"/>
      <c r="BK1120" s="264"/>
      <c r="BL1120" s="264"/>
      <c r="BM1120" s="264"/>
      <c r="BN1120" s="264"/>
      <c r="BO1120" s="264"/>
      <c r="BP1120" s="264"/>
      <c r="BQ1120" s="264"/>
      <c r="BR1120" s="264"/>
      <c r="BS1120" s="264"/>
      <c r="BT1120" s="264"/>
      <c r="BU1120" s="264"/>
      <c r="BV1120" s="264"/>
      <c r="BW1120" s="264"/>
      <c r="BX1120" s="264"/>
      <c r="BY1120" s="264"/>
      <c r="BZ1120" s="264"/>
      <c r="CA1120" s="264"/>
      <c r="CB1120" s="264"/>
      <c r="CC1120" s="264"/>
      <c r="CD1120" s="264"/>
      <c r="CE1120" s="264"/>
      <c r="CF1120" s="264"/>
      <c r="CG1120" s="264"/>
      <c r="CH1120" s="264"/>
      <c r="CI1120" s="264"/>
      <c r="CJ1120" s="264"/>
      <c r="CK1120" s="264"/>
      <c r="CL1120" s="264"/>
      <c r="CM1120" s="264"/>
      <c r="CN1120" s="264"/>
      <c r="CO1120" s="264"/>
      <c r="CP1120" s="264"/>
      <c r="CQ1120" s="264"/>
      <c r="CR1120" s="264"/>
      <c r="CS1120" s="264"/>
      <c r="CT1120" s="264"/>
      <c r="CU1120" s="264"/>
      <c r="CV1120" s="264"/>
      <c r="CW1120" s="264"/>
      <c r="CX1120" s="264"/>
    </row>
    <row r="1121" spans="1:102" s="24" customFormat="1" ht="18">
      <c r="A1121" s="17">
        <v>2</v>
      </c>
      <c r="B1121" s="7" t="s">
        <v>836</v>
      </c>
      <c r="C1121" s="9"/>
      <c r="D1121" s="9"/>
      <c r="E1121" s="9"/>
      <c r="F1121" s="6"/>
      <c r="G1121" s="6"/>
      <c r="H1121" s="3"/>
      <c r="I1121" s="18"/>
      <c r="J1121" s="18"/>
      <c r="K1121" s="213"/>
      <c r="L1121" s="67"/>
      <c r="M1121" s="67"/>
      <c r="N1121" s="18"/>
      <c r="O1121" s="67"/>
      <c r="P1121" s="67"/>
      <c r="Q1121" s="18"/>
      <c r="R1121" s="67"/>
      <c r="S1121" s="9"/>
      <c r="T1121" s="107"/>
      <c r="U1121" s="9"/>
      <c r="V1121" s="9"/>
      <c r="W1121" s="107"/>
      <c r="X1121" s="258"/>
      <c r="Y1121" s="258"/>
      <c r="Z1121" s="258"/>
      <c r="AA1121" s="258"/>
      <c r="AB1121" s="258"/>
      <c r="AC1121" s="258"/>
      <c r="AD1121" s="258"/>
      <c r="AE1121" s="258"/>
      <c r="AF1121" s="258"/>
      <c r="AG1121" s="258"/>
      <c r="AH1121" s="258"/>
      <c r="AI1121" s="258"/>
      <c r="AJ1121" s="258"/>
      <c r="AK1121" s="258"/>
      <c r="AL1121" s="258"/>
      <c r="AM1121" s="258"/>
      <c r="AN1121" s="258"/>
      <c r="AO1121" s="258"/>
      <c r="AP1121" s="258"/>
      <c r="AQ1121" s="258"/>
      <c r="AR1121" s="258"/>
      <c r="AS1121" s="258"/>
      <c r="AT1121" s="258"/>
      <c r="AU1121" s="258"/>
      <c r="AV1121" s="258"/>
      <c r="AW1121" s="258"/>
      <c r="AX1121" s="258"/>
      <c r="AY1121" s="258"/>
      <c r="AZ1121" s="258"/>
      <c r="BA1121" s="258"/>
      <c r="BB1121" s="258"/>
      <c r="BC1121" s="258"/>
      <c r="BD1121" s="258"/>
      <c r="BE1121" s="258"/>
      <c r="BF1121" s="258"/>
      <c r="BG1121" s="258"/>
      <c r="BH1121" s="258"/>
      <c r="BI1121" s="258"/>
      <c r="BJ1121" s="258"/>
      <c r="BK1121" s="258"/>
      <c r="BL1121" s="258"/>
      <c r="BM1121" s="258"/>
      <c r="BN1121" s="258"/>
      <c r="BO1121" s="258"/>
      <c r="BP1121" s="258"/>
      <c r="BQ1121" s="258"/>
      <c r="BR1121" s="258"/>
      <c r="BS1121" s="258"/>
      <c r="BT1121" s="258"/>
      <c r="BU1121" s="258"/>
      <c r="BV1121" s="258"/>
      <c r="BW1121" s="258"/>
      <c r="BX1121" s="258"/>
      <c r="BY1121" s="258"/>
      <c r="BZ1121" s="258"/>
      <c r="CA1121" s="258"/>
      <c r="CB1121" s="258"/>
      <c r="CC1121" s="258"/>
      <c r="CD1121" s="258"/>
      <c r="CE1121" s="258"/>
      <c r="CF1121" s="258"/>
      <c r="CG1121" s="258"/>
      <c r="CH1121" s="258"/>
      <c r="CI1121" s="258"/>
      <c r="CJ1121" s="258"/>
      <c r="CK1121" s="258"/>
      <c r="CL1121" s="258"/>
      <c r="CM1121" s="258"/>
      <c r="CN1121" s="258"/>
      <c r="CO1121" s="258"/>
      <c r="CP1121" s="258"/>
      <c r="CQ1121" s="258"/>
      <c r="CR1121" s="258"/>
      <c r="CS1121" s="258"/>
      <c r="CT1121" s="258"/>
      <c r="CU1121" s="258"/>
      <c r="CV1121" s="258"/>
      <c r="CW1121" s="258"/>
      <c r="CX1121" s="258"/>
    </row>
    <row r="1122" spans="1:102" ht="18">
      <c r="A1122" s="13">
        <v>1</v>
      </c>
      <c r="B1122" s="5" t="s">
        <v>1970</v>
      </c>
      <c r="C1122" s="8">
        <v>1000</v>
      </c>
      <c r="D1122" s="8"/>
      <c r="E1122" s="8">
        <f>SUM(C1122:D1122)</f>
        <v>1000</v>
      </c>
      <c r="F1122" s="2">
        <v>2500</v>
      </c>
      <c r="G1122" s="2">
        <v>0</v>
      </c>
      <c r="H1122" s="3">
        <f>SUM(F1122:G1122)</f>
        <v>2500</v>
      </c>
      <c r="I1122" s="10">
        <v>2266</v>
      </c>
      <c r="J1122" s="10"/>
      <c r="K1122" s="213">
        <f>SUM(I1122:J1122)</f>
        <v>2266</v>
      </c>
      <c r="L1122" s="65">
        <v>950</v>
      </c>
      <c r="M1122" s="65"/>
      <c r="N1122" s="18">
        <f>SUM(L1122:M1122)</f>
        <v>950</v>
      </c>
      <c r="O1122" s="65">
        <v>350</v>
      </c>
      <c r="P1122" s="65"/>
      <c r="Q1122" s="18">
        <f>SUM(O1122:P1122)</f>
        <v>350</v>
      </c>
      <c r="R1122" s="65">
        <v>350</v>
      </c>
      <c r="S1122" s="8"/>
      <c r="T1122" s="107">
        <f>SUM(R1122:S1122)</f>
        <v>350</v>
      </c>
      <c r="U1122" s="8">
        <v>100</v>
      </c>
      <c r="V1122" s="8"/>
      <c r="W1122" s="107">
        <f>SUM(U1122:V1122)</f>
        <v>100</v>
      </c>
    </row>
    <row r="1123" spans="1:102" ht="18">
      <c r="A1123" s="13">
        <v>2</v>
      </c>
      <c r="B1123" s="5" t="s">
        <v>837</v>
      </c>
      <c r="C1123" s="8">
        <v>5527.02</v>
      </c>
      <c r="D1123" s="8"/>
      <c r="E1123" s="9">
        <f>SUM(C1123:D1123)</f>
        <v>5527.02</v>
      </c>
      <c r="F1123" s="2">
        <v>5163.47</v>
      </c>
      <c r="G1123" s="2">
        <v>0</v>
      </c>
      <c r="H1123" s="3">
        <f>SUM(F1123:G1123)</f>
        <v>5163.47</v>
      </c>
      <c r="I1123" s="10">
        <v>9656.25</v>
      </c>
      <c r="J1123" s="10"/>
      <c r="K1123" s="213">
        <f>SUM(I1123:J1123)</f>
        <v>9656.25</v>
      </c>
      <c r="L1123" s="65">
        <v>11822.82</v>
      </c>
      <c r="M1123" s="65"/>
      <c r="N1123" s="18">
        <f>SUM(L1123:M1123)</f>
        <v>11822.82</v>
      </c>
      <c r="O1123" s="65">
        <v>18128.939999999999</v>
      </c>
      <c r="P1123" s="65"/>
      <c r="Q1123" s="18">
        <f>SUM(O1123:P1123)</f>
        <v>18128.939999999999</v>
      </c>
      <c r="R1123" s="65">
        <v>17234.939999999999</v>
      </c>
      <c r="S1123" s="8"/>
      <c r="T1123" s="107">
        <f>SUM(R1123:S1123)</f>
        <v>17234.939999999999</v>
      </c>
      <c r="U1123" s="8">
        <v>25176.82</v>
      </c>
      <c r="V1123" s="8"/>
      <c r="W1123" s="107">
        <f>SUM(U1123:V1123)</f>
        <v>25176.82</v>
      </c>
    </row>
    <row r="1124" spans="1:102" s="186" customFormat="1" ht="18">
      <c r="A1124" s="187"/>
      <c r="B1124" s="181" t="s">
        <v>117</v>
      </c>
      <c r="C1124" s="182">
        <f>SUM(C1122:C1123)</f>
        <v>6527.02</v>
      </c>
      <c r="D1124" s="182"/>
      <c r="E1124" s="182">
        <f>SUM(C1124:D1124)</f>
        <v>6527.02</v>
      </c>
      <c r="F1124" s="183">
        <v>7663.47</v>
      </c>
      <c r="G1124" s="183">
        <v>0</v>
      </c>
      <c r="H1124" s="194">
        <f>SUM(F1124:G1124)</f>
        <v>7663.47</v>
      </c>
      <c r="I1124" s="184">
        <f>SUM(I1122:I1123)</f>
        <v>11922.25</v>
      </c>
      <c r="J1124" s="184"/>
      <c r="K1124" s="212">
        <f>SUM(I1124:J1124)</f>
        <v>11922.25</v>
      </c>
      <c r="L1124" s="198">
        <f>SUM(L1122:L1123)</f>
        <v>12772.82</v>
      </c>
      <c r="M1124" s="198"/>
      <c r="N1124" s="184">
        <f>SUM(L1124:M1124)</f>
        <v>12772.82</v>
      </c>
      <c r="O1124" s="198">
        <f>SUM(O1122:O1123)</f>
        <v>18478.939999999999</v>
      </c>
      <c r="P1124" s="198"/>
      <c r="Q1124" s="184">
        <f>SUM(O1124:P1124)</f>
        <v>18478.939999999999</v>
      </c>
      <c r="R1124" s="198">
        <f>SUM(R1122:R1123)</f>
        <v>17584.939999999999</v>
      </c>
      <c r="S1124" s="182"/>
      <c r="T1124" s="185">
        <f>SUM(R1124:S1124)</f>
        <v>17584.939999999999</v>
      </c>
      <c r="U1124" s="182">
        <f>SUM(U1122:U1123)</f>
        <v>25276.82</v>
      </c>
      <c r="V1124" s="182"/>
      <c r="W1124" s="185">
        <f>SUM(U1124:V1124)</f>
        <v>25276.82</v>
      </c>
      <c r="X1124" s="264"/>
      <c r="Y1124" s="264"/>
      <c r="Z1124" s="264"/>
      <c r="AA1124" s="264"/>
      <c r="AB1124" s="264"/>
      <c r="AC1124" s="264"/>
      <c r="AD1124" s="264"/>
      <c r="AE1124" s="264"/>
      <c r="AF1124" s="264"/>
      <c r="AG1124" s="264"/>
      <c r="AH1124" s="264"/>
      <c r="AI1124" s="264"/>
      <c r="AJ1124" s="264"/>
      <c r="AK1124" s="264"/>
      <c r="AL1124" s="264"/>
      <c r="AM1124" s="264"/>
      <c r="AN1124" s="264"/>
      <c r="AO1124" s="264"/>
      <c r="AP1124" s="264"/>
      <c r="AQ1124" s="264"/>
      <c r="AR1124" s="264"/>
      <c r="AS1124" s="264"/>
      <c r="AT1124" s="264"/>
      <c r="AU1124" s="264"/>
      <c r="AV1124" s="264"/>
      <c r="AW1124" s="264"/>
      <c r="AX1124" s="264"/>
      <c r="AY1124" s="264"/>
      <c r="AZ1124" s="264"/>
      <c r="BA1124" s="264"/>
      <c r="BB1124" s="264"/>
      <c r="BC1124" s="264"/>
      <c r="BD1124" s="264"/>
      <c r="BE1124" s="264"/>
      <c r="BF1124" s="264"/>
      <c r="BG1124" s="264"/>
      <c r="BH1124" s="264"/>
      <c r="BI1124" s="264"/>
      <c r="BJ1124" s="264"/>
      <c r="BK1124" s="264"/>
      <c r="BL1124" s="264"/>
      <c r="BM1124" s="264"/>
      <c r="BN1124" s="264"/>
      <c r="BO1124" s="264"/>
      <c r="BP1124" s="264"/>
      <c r="BQ1124" s="264"/>
      <c r="BR1124" s="264"/>
      <c r="BS1124" s="264"/>
      <c r="BT1124" s="264"/>
      <c r="BU1124" s="264"/>
      <c r="BV1124" s="264"/>
      <c r="BW1124" s="264"/>
      <c r="BX1124" s="264"/>
      <c r="BY1124" s="264"/>
      <c r="BZ1124" s="264"/>
      <c r="CA1124" s="264"/>
      <c r="CB1124" s="264"/>
      <c r="CC1124" s="264"/>
      <c r="CD1124" s="264"/>
      <c r="CE1124" s="264"/>
      <c r="CF1124" s="264"/>
      <c r="CG1124" s="264"/>
      <c r="CH1124" s="264"/>
      <c r="CI1124" s="264"/>
      <c r="CJ1124" s="264"/>
      <c r="CK1124" s="264"/>
      <c r="CL1124" s="264"/>
      <c r="CM1124" s="264"/>
      <c r="CN1124" s="264"/>
      <c r="CO1124" s="264"/>
      <c r="CP1124" s="264"/>
      <c r="CQ1124" s="264"/>
      <c r="CR1124" s="264"/>
      <c r="CS1124" s="264"/>
      <c r="CT1124" s="264"/>
      <c r="CU1124" s="264"/>
      <c r="CV1124" s="264"/>
      <c r="CW1124" s="264"/>
      <c r="CX1124" s="264"/>
    </row>
    <row r="1125" spans="1:102" s="24" customFormat="1" ht="18">
      <c r="A1125" s="17">
        <v>3</v>
      </c>
      <c r="B1125" s="7" t="s">
        <v>838</v>
      </c>
      <c r="C1125" s="9"/>
      <c r="D1125" s="9"/>
      <c r="E1125" s="9"/>
      <c r="F1125" s="6"/>
      <c r="G1125" s="6"/>
      <c r="H1125" s="3"/>
      <c r="I1125" s="18"/>
      <c r="J1125" s="18"/>
      <c r="K1125" s="213"/>
      <c r="L1125" s="67"/>
      <c r="M1125" s="67"/>
      <c r="N1125" s="18"/>
      <c r="O1125" s="67"/>
      <c r="P1125" s="67"/>
      <c r="Q1125" s="18"/>
      <c r="R1125" s="67"/>
      <c r="S1125" s="9"/>
      <c r="T1125" s="107"/>
      <c r="U1125" s="9"/>
      <c r="V1125" s="9"/>
      <c r="W1125" s="107"/>
      <c r="X1125" s="258"/>
      <c r="Y1125" s="258"/>
      <c r="Z1125" s="258"/>
      <c r="AA1125" s="258"/>
      <c r="AB1125" s="258"/>
      <c r="AC1125" s="258"/>
      <c r="AD1125" s="258"/>
      <c r="AE1125" s="258"/>
      <c r="AF1125" s="258"/>
      <c r="AG1125" s="258"/>
      <c r="AH1125" s="258"/>
      <c r="AI1125" s="258"/>
      <c r="AJ1125" s="258"/>
      <c r="AK1125" s="258"/>
      <c r="AL1125" s="258"/>
      <c r="AM1125" s="258"/>
      <c r="AN1125" s="258"/>
      <c r="AO1125" s="258"/>
      <c r="AP1125" s="258"/>
      <c r="AQ1125" s="258"/>
      <c r="AR1125" s="258"/>
      <c r="AS1125" s="258"/>
      <c r="AT1125" s="258"/>
      <c r="AU1125" s="258"/>
      <c r="AV1125" s="258"/>
      <c r="AW1125" s="258"/>
      <c r="AX1125" s="258"/>
      <c r="AY1125" s="258"/>
      <c r="AZ1125" s="258"/>
      <c r="BA1125" s="258"/>
      <c r="BB1125" s="258"/>
      <c r="BC1125" s="258"/>
      <c r="BD1125" s="258"/>
      <c r="BE1125" s="258"/>
      <c r="BF1125" s="258"/>
      <c r="BG1125" s="258"/>
      <c r="BH1125" s="258"/>
      <c r="BI1125" s="258"/>
      <c r="BJ1125" s="258"/>
      <c r="BK1125" s="258"/>
      <c r="BL1125" s="258"/>
      <c r="BM1125" s="258"/>
      <c r="BN1125" s="258"/>
      <c r="BO1125" s="258"/>
      <c r="BP1125" s="258"/>
      <c r="BQ1125" s="258"/>
      <c r="BR1125" s="258"/>
      <c r="BS1125" s="258"/>
      <c r="BT1125" s="258"/>
      <c r="BU1125" s="258"/>
      <c r="BV1125" s="258"/>
      <c r="BW1125" s="258"/>
      <c r="BX1125" s="258"/>
      <c r="BY1125" s="258"/>
      <c r="BZ1125" s="258"/>
      <c r="CA1125" s="258"/>
      <c r="CB1125" s="258"/>
      <c r="CC1125" s="258"/>
      <c r="CD1125" s="258"/>
      <c r="CE1125" s="258"/>
      <c r="CF1125" s="258"/>
      <c r="CG1125" s="258"/>
      <c r="CH1125" s="258"/>
      <c r="CI1125" s="258"/>
      <c r="CJ1125" s="258"/>
      <c r="CK1125" s="258"/>
      <c r="CL1125" s="258"/>
      <c r="CM1125" s="258"/>
      <c r="CN1125" s="258"/>
      <c r="CO1125" s="258"/>
      <c r="CP1125" s="258"/>
      <c r="CQ1125" s="258"/>
      <c r="CR1125" s="258"/>
      <c r="CS1125" s="258"/>
      <c r="CT1125" s="258"/>
      <c r="CU1125" s="258"/>
      <c r="CV1125" s="258"/>
      <c r="CW1125" s="258"/>
      <c r="CX1125" s="258"/>
    </row>
    <row r="1126" spans="1:102" ht="18">
      <c r="A1126" s="13">
        <v>1</v>
      </c>
      <c r="B1126" s="5" t="s">
        <v>839</v>
      </c>
      <c r="C1126" s="8">
        <v>0</v>
      </c>
      <c r="D1126" s="8"/>
      <c r="E1126" s="9">
        <f>SUM(C1126:D1126)</f>
        <v>0</v>
      </c>
      <c r="F1126" s="2">
        <v>0</v>
      </c>
      <c r="G1126" s="2">
        <v>0</v>
      </c>
      <c r="H1126" s="3">
        <f>SUM(F1126:G1126)</f>
        <v>0</v>
      </c>
      <c r="I1126" s="10">
        <v>600.94000000000005</v>
      </c>
      <c r="J1126" s="10"/>
      <c r="K1126" s="213">
        <f>SUM(I1126:J1126)</f>
        <v>600.94000000000005</v>
      </c>
      <c r="L1126" s="65">
        <v>632.66</v>
      </c>
      <c r="M1126" s="65"/>
      <c r="N1126" s="18">
        <f>SUM(L1126:M1126)</f>
        <v>632.66</v>
      </c>
      <c r="O1126" s="65">
        <v>687.06</v>
      </c>
      <c r="P1126" s="65"/>
      <c r="Q1126" s="18">
        <f>SUM(O1126:P1126)</f>
        <v>687.06</v>
      </c>
      <c r="R1126" s="65">
        <v>687.06</v>
      </c>
      <c r="S1126" s="8"/>
      <c r="T1126" s="107">
        <f>SUM(R1126:S1126)</f>
        <v>687.06</v>
      </c>
      <c r="U1126" s="8">
        <v>756.1</v>
      </c>
      <c r="V1126" s="8"/>
      <c r="W1126" s="107">
        <f>SUM(U1126:V1126)</f>
        <v>756.1</v>
      </c>
    </row>
    <row r="1127" spans="1:102" s="186" customFormat="1" ht="18">
      <c r="A1127" s="187"/>
      <c r="B1127" s="181" t="s">
        <v>118</v>
      </c>
      <c r="C1127" s="182">
        <f>SUM(C1126)</f>
        <v>0</v>
      </c>
      <c r="D1127" s="182"/>
      <c r="E1127" s="182">
        <f>SUM(C1127:D1127)</f>
        <v>0</v>
      </c>
      <c r="F1127" s="183">
        <v>0</v>
      </c>
      <c r="G1127" s="183">
        <v>0</v>
      </c>
      <c r="H1127" s="194">
        <f>SUM(F1127:G1127)</f>
        <v>0</v>
      </c>
      <c r="I1127" s="184">
        <f>SUM(I1126)</f>
        <v>600.94000000000005</v>
      </c>
      <c r="J1127" s="184"/>
      <c r="K1127" s="212">
        <f>SUM(I1127:J1127)</f>
        <v>600.94000000000005</v>
      </c>
      <c r="L1127" s="198">
        <f>SUM(L1126)</f>
        <v>632.66</v>
      </c>
      <c r="M1127" s="198"/>
      <c r="N1127" s="184">
        <f>SUM(L1127:M1127)</f>
        <v>632.66</v>
      </c>
      <c r="O1127" s="198">
        <f>SUM(O1126)</f>
        <v>687.06</v>
      </c>
      <c r="P1127" s="198"/>
      <c r="Q1127" s="184">
        <f>SUM(O1127:P1127)</f>
        <v>687.06</v>
      </c>
      <c r="R1127" s="198">
        <f>SUM(R1126)</f>
        <v>687.06</v>
      </c>
      <c r="S1127" s="182"/>
      <c r="T1127" s="185">
        <f>SUM(R1127:S1127)</f>
        <v>687.06</v>
      </c>
      <c r="U1127" s="182">
        <f>SUM(U1126)</f>
        <v>756.1</v>
      </c>
      <c r="V1127" s="182"/>
      <c r="W1127" s="185">
        <f>SUM(U1127:V1127)</f>
        <v>756.1</v>
      </c>
      <c r="X1127" s="264"/>
      <c r="Y1127" s="264"/>
      <c r="Z1127" s="264"/>
      <c r="AA1127" s="264"/>
      <c r="AB1127" s="264"/>
      <c r="AC1127" s="264"/>
      <c r="AD1127" s="264"/>
      <c r="AE1127" s="264"/>
      <c r="AF1127" s="264"/>
      <c r="AG1127" s="264"/>
      <c r="AH1127" s="264"/>
      <c r="AI1127" s="264"/>
      <c r="AJ1127" s="264"/>
      <c r="AK1127" s="264"/>
      <c r="AL1127" s="264"/>
      <c r="AM1127" s="264"/>
      <c r="AN1127" s="264"/>
      <c r="AO1127" s="264"/>
      <c r="AP1127" s="264"/>
      <c r="AQ1127" s="264"/>
      <c r="AR1127" s="264"/>
      <c r="AS1127" s="264"/>
      <c r="AT1127" s="264"/>
      <c r="AU1127" s="264"/>
      <c r="AV1127" s="264"/>
      <c r="AW1127" s="264"/>
      <c r="AX1127" s="264"/>
      <c r="AY1127" s="264"/>
      <c r="AZ1127" s="264"/>
      <c r="BA1127" s="264"/>
      <c r="BB1127" s="264"/>
      <c r="BC1127" s="264"/>
      <c r="BD1127" s="264"/>
      <c r="BE1127" s="264"/>
      <c r="BF1127" s="264"/>
      <c r="BG1127" s="264"/>
      <c r="BH1127" s="264"/>
      <c r="BI1127" s="264"/>
      <c r="BJ1127" s="264"/>
      <c r="BK1127" s="264"/>
      <c r="BL1127" s="264"/>
      <c r="BM1127" s="264"/>
      <c r="BN1127" s="264"/>
      <c r="BO1127" s="264"/>
      <c r="BP1127" s="264"/>
      <c r="BQ1127" s="264"/>
      <c r="BR1127" s="264"/>
      <c r="BS1127" s="264"/>
      <c r="BT1127" s="264"/>
      <c r="BU1127" s="264"/>
      <c r="BV1127" s="264"/>
      <c r="BW1127" s="264"/>
      <c r="BX1127" s="264"/>
      <c r="BY1127" s="264"/>
      <c r="BZ1127" s="264"/>
      <c r="CA1127" s="264"/>
      <c r="CB1127" s="264"/>
      <c r="CC1127" s="264"/>
      <c r="CD1127" s="264"/>
      <c r="CE1127" s="264"/>
      <c r="CF1127" s="264"/>
      <c r="CG1127" s="264"/>
      <c r="CH1127" s="264"/>
      <c r="CI1127" s="264"/>
      <c r="CJ1127" s="264"/>
      <c r="CK1127" s="264"/>
      <c r="CL1127" s="264"/>
      <c r="CM1127" s="264"/>
      <c r="CN1127" s="264"/>
      <c r="CO1127" s="264"/>
      <c r="CP1127" s="264"/>
      <c r="CQ1127" s="264"/>
      <c r="CR1127" s="264"/>
      <c r="CS1127" s="264"/>
      <c r="CT1127" s="264"/>
      <c r="CU1127" s="264"/>
      <c r="CV1127" s="264"/>
      <c r="CW1127" s="264"/>
      <c r="CX1127" s="264"/>
    </row>
    <row r="1128" spans="1:102" s="24" customFormat="1" ht="18">
      <c r="A1128" s="17">
        <v>4</v>
      </c>
      <c r="B1128" s="7" t="s">
        <v>840</v>
      </c>
      <c r="C1128" s="9"/>
      <c r="D1128" s="9"/>
      <c r="E1128" s="9"/>
      <c r="F1128" s="6"/>
      <c r="G1128" s="6"/>
      <c r="H1128" s="3"/>
      <c r="I1128" s="18"/>
      <c r="J1128" s="18"/>
      <c r="K1128" s="213"/>
      <c r="L1128" s="67"/>
      <c r="M1128" s="67"/>
      <c r="N1128" s="18"/>
      <c r="O1128" s="67"/>
      <c r="P1128" s="67"/>
      <c r="Q1128" s="18"/>
      <c r="R1128" s="67"/>
      <c r="S1128" s="9"/>
      <c r="T1128" s="107"/>
      <c r="U1128" s="9"/>
      <c r="V1128" s="9"/>
      <c r="W1128" s="107"/>
      <c r="X1128" s="258"/>
      <c r="Y1128" s="258"/>
      <c r="Z1128" s="258"/>
      <c r="AA1128" s="258"/>
      <c r="AB1128" s="258"/>
      <c r="AC1128" s="258"/>
      <c r="AD1128" s="258"/>
      <c r="AE1128" s="258"/>
      <c r="AF1128" s="258"/>
      <c r="AG1128" s="258"/>
      <c r="AH1128" s="258"/>
      <c r="AI1128" s="258"/>
      <c r="AJ1128" s="258"/>
      <c r="AK1128" s="258"/>
      <c r="AL1128" s="258"/>
      <c r="AM1128" s="258"/>
      <c r="AN1128" s="258"/>
      <c r="AO1128" s="258"/>
      <c r="AP1128" s="258"/>
      <c r="AQ1128" s="258"/>
      <c r="AR1128" s="258"/>
      <c r="AS1128" s="258"/>
      <c r="AT1128" s="258"/>
      <c r="AU1128" s="258"/>
      <c r="AV1128" s="258"/>
      <c r="AW1128" s="258"/>
      <c r="AX1128" s="258"/>
      <c r="AY1128" s="258"/>
      <c r="AZ1128" s="258"/>
      <c r="BA1128" s="258"/>
      <c r="BB1128" s="258"/>
      <c r="BC1128" s="258"/>
      <c r="BD1128" s="258"/>
      <c r="BE1128" s="258"/>
      <c r="BF1128" s="258"/>
      <c r="BG1128" s="258"/>
      <c r="BH1128" s="258"/>
      <c r="BI1128" s="258"/>
      <c r="BJ1128" s="258"/>
      <c r="BK1128" s="258"/>
      <c r="BL1128" s="258"/>
      <c r="BM1128" s="258"/>
      <c r="BN1128" s="258"/>
      <c r="BO1128" s="258"/>
      <c r="BP1128" s="258"/>
      <c r="BQ1128" s="258"/>
      <c r="BR1128" s="258"/>
      <c r="BS1128" s="258"/>
      <c r="BT1128" s="258"/>
      <c r="BU1128" s="258"/>
      <c r="BV1128" s="258"/>
      <c r="BW1128" s="258"/>
      <c r="BX1128" s="258"/>
      <c r="BY1128" s="258"/>
      <c r="BZ1128" s="258"/>
      <c r="CA1128" s="258"/>
      <c r="CB1128" s="258"/>
      <c r="CC1128" s="258"/>
      <c r="CD1128" s="258"/>
      <c r="CE1128" s="258"/>
      <c r="CF1128" s="258"/>
      <c r="CG1128" s="258"/>
      <c r="CH1128" s="258"/>
      <c r="CI1128" s="258"/>
      <c r="CJ1128" s="258"/>
      <c r="CK1128" s="258"/>
      <c r="CL1128" s="258"/>
      <c r="CM1128" s="258"/>
      <c r="CN1128" s="258"/>
      <c r="CO1128" s="258"/>
      <c r="CP1128" s="258"/>
      <c r="CQ1128" s="258"/>
      <c r="CR1128" s="258"/>
      <c r="CS1128" s="258"/>
      <c r="CT1128" s="258"/>
      <c r="CU1128" s="258"/>
      <c r="CV1128" s="258"/>
      <c r="CW1128" s="258"/>
      <c r="CX1128" s="258"/>
    </row>
    <row r="1129" spans="1:102" ht="18">
      <c r="A1129" s="13"/>
      <c r="B1129" s="5" t="s">
        <v>2251</v>
      </c>
      <c r="C1129" s="8">
        <v>0.03</v>
      </c>
      <c r="D1129" s="8"/>
      <c r="E1129" s="9">
        <f>SUM(C1129:D1129)</f>
        <v>0.03</v>
      </c>
      <c r="F1129" s="2">
        <v>10000</v>
      </c>
      <c r="G1129" s="2">
        <v>0</v>
      </c>
      <c r="H1129" s="3">
        <f>SUM(F1129:G1129)</f>
        <v>10000</v>
      </c>
      <c r="I1129" s="10">
        <v>50000</v>
      </c>
      <c r="J1129" s="10"/>
      <c r="K1129" s="213">
        <f>SUM(I1129:J1129)</f>
        <v>50000</v>
      </c>
      <c r="L1129" s="65">
        <v>35000</v>
      </c>
      <c r="M1129" s="65"/>
      <c r="N1129" s="18">
        <f>SUM(L1129:M1129)</f>
        <v>35000</v>
      </c>
      <c r="O1129" s="65">
        <v>35000</v>
      </c>
      <c r="P1129" s="65"/>
      <c r="Q1129" s="18">
        <f>SUM(O1129:P1129)</f>
        <v>35000</v>
      </c>
      <c r="R1129" s="65">
        <v>35000</v>
      </c>
      <c r="S1129" s="8"/>
      <c r="T1129" s="107">
        <f>SUM(R1129:S1129)</f>
        <v>35000</v>
      </c>
      <c r="U1129" s="8">
        <v>35929.99</v>
      </c>
      <c r="V1129" s="8"/>
      <c r="W1129" s="107">
        <f>SUM(U1129:V1129)</f>
        <v>35929.99</v>
      </c>
    </row>
    <row r="1130" spans="1:102" s="186" customFormat="1" ht="18">
      <c r="A1130" s="187"/>
      <c r="B1130" s="181" t="s">
        <v>19</v>
      </c>
      <c r="C1130" s="182">
        <f>SUM(C1129)</f>
        <v>0.03</v>
      </c>
      <c r="D1130" s="182"/>
      <c r="E1130" s="182">
        <f>SUM(C1130:D1130)</f>
        <v>0.03</v>
      </c>
      <c r="F1130" s="183">
        <v>10000</v>
      </c>
      <c r="G1130" s="183">
        <v>0</v>
      </c>
      <c r="H1130" s="194">
        <f>SUM(F1130:G1130)</f>
        <v>10000</v>
      </c>
      <c r="I1130" s="184">
        <f>SUM(I1129)</f>
        <v>50000</v>
      </c>
      <c r="J1130" s="184"/>
      <c r="K1130" s="212">
        <f>SUM(I1130:J1130)</f>
        <v>50000</v>
      </c>
      <c r="L1130" s="198">
        <f>SUM(L1129)</f>
        <v>35000</v>
      </c>
      <c r="M1130" s="198">
        <f>SUM(M1129)</f>
        <v>0</v>
      </c>
      <c r="N1130" s="184">
        <f>SUM(L1130:M1130)</f>
        <v>35000</v>
      </c>
      <c r="O1130" s="198">
        <f>SUM(O1129)</f>
        <v>35000</v>
      </c>
      <c r="P1130" s="198"/>
      <c r="Q1130" s="184">
        <f>SUM(O1130:P1130)</f>
        <v>35000</v>
      </c>
      <c r="R1130" s="198">
        <f>SUM(R1129)</f>
        <v>35000</v>
      </c>
      <c r="S1130" s="182"/>
      <c r="T1130" s="185">
        <f>SUM(R1130:S1130)</f>
        <v>35000</v>
      </c>
      <c r="U1130" s="182">
        <f>SUM(U1129)</f>
        <v>35929.99</v>
      </c>
      <c r="V1130" s="182"/>
      <c r="W1130" s="185">
        <f>SUM(U1130:V1130)</f>
        <v>35929.99</v>
      </c>
      <c r="X1130" s="264"/>
      <c r="Y1130" s="264"/>
      <c r="Z1130" s="264"/>
      <c r="AA1130" s="264"/>
      <c r="AB1130" s="264"/>
      <c r="AC1130" s="264"/>
      <c r="AD1130" s="264"/>
      <c r="AE1130" s="264"/>
      <c r="AF1130" s="264"/>
      <c r="AG1130" s="264"/>
      <c r="AH1130" s="264"/>
      <c r="AI1130" s="264"/>
      <c r="AJ1130" s="264"/>
      <c r="AK1130" s="264"/>
      <c r="AL1130" s="264"/>
      <c r="AM1130" s="264"/>
      <c r="AN1130" s="264"/>
      <c r="AO1130" s="264"/>
      <c r="AP1130" s="264"/>
      <c r="AQ1130" s="264"/>
      <c r="AR1130" s="264"/>
      <c r="AS1130" s="264"/>
      <c r="AT1130" s="264"/>
      <c r="AU1130" s="264"/>
      <c r="AV1130" s="264"/>
      <c r="AW1130" s="264"/>
      <c r="AX1130" s="264"/>
      <c r="AY1130" s="264"/>
      <c r="AZ1130" s="264"/>
      <c r="BA1130" s="264"/>
      <c r="BB1130" s="264"/>
      <c r="BC1130" s="264"/>
      <c r="BD1130" s="264"/>
      <c r="BE1130" s="264"/>
      <c r="BF1130" s="264"/>
      <c r="BG1130" s="264"/>
      <c r="BH1130" s="264"/>
      <c r="BI1130" s="264"/>
      <c r="BJ1130" s="264"/>
      <c r="BK1130" s="264"/>
      <c r="BL1130" s="264"/>
      <c r="BM1130" s="264"/>
      <c r="BN1130" s="264"/>
      <c r="BO1130" s="264"/>
      <c r="BP1130" s="264"/>
      <c r="BQ1130" s="264"/>
      <c r="BR1130" s="264"/>
      <c r="BS1130" s="264"/>
      <c r="BT1130" s="264"/>
      <c r="BU1130" s="264"/>
      <c r="BV1130" s="264"/>
      <c r="BW1130" s="264"/>
      <c r="BX1130" s="264"/>
      <c r="BY1130" s="264"/>
      <c r="BZ1130" s="264"/>
      <c r="CA1130" s="264"/>
      <c r="CB1130" s="264"/>
      <c r="CC1130" s="264"/>
      <c r="CD1130" s="264"/>
      <c r="CE1130" s="264"/>
      <c r="CF1130" s="264"/>
      <c r="CG1130" s="264"/>
      <c r="CH1130" s="264"/>
      <c r="CI1130" s="264"/>
      <c r="CJ1130" s="264"/>
      <c r="CK1130" s="264"/>
      <c r="CL1130" s="264"/>
      <c r="CM1130" s="264"/>
      <c r="CN1130" s="264"/>
      <c r="CO1130" s="264"/>
      <c r="CP1130" s="264"/>
      <c r="CQ1130" s="264"/>
      <c r="CR1130" s="264"/>
      <c r="CS1130" s="264"/>
      <c r="CT1130" s="264"/>
      <c r="CU1130" s="264"/>
      <c r="CV1130" s="264"/>
      <c r="CW1130" s="264"/>
      <c r="CX1130" s="264"/>
    </row>
    <row r="1131" spans="1:102" s="24" customFormat="1" ht="18">
      <c r="A1131" s="17">
        <v>5</v>
      </c>
      <c r="B1131" s="7" t="s">
        <v>253</v>
      </c>
      <c r="C1131" s="9"/>
      <c r="D1131" s="9"/>
      <c r="E1131" s="9"/>
      <c r="F1131" s="6"/>
      <c r="G1131" s="6"/>
      <c r="H1131" s="3"/>
      <c r="I1131" s="18"/>
      <c r="J1131" s="18"/>
      <c r="K1131" s="213"/>
      <c r="L1131" s="67"/>
      <c r="M1131" s="67"/>
      <c r="N1131" s="18"/>
      <c r="O1131" s="67"/>
      <c r="P1131" s="67"/>
      <c r="Q1131" s="18"/>
      <c r="R1131" s="67"/>
      <c r="S1131" s="9"/>
      <c r="T1131" s="107"/>
      <c r="U1131" s="9"/>
      <c r="V1131" s="9"/>
      <c r="W1131" s="107"/>
      <c r="X1131" s="258"/>
      <c r="Y1131" s="258"/>
      <c r="Z1131" s="258"/>
      <c r="AA1131" s="258"/>
      <c r="AB1131" s="258"/>
      <c r="AC1131" s="258"/>
      <c r="AD1131" s="258"/>
      <c r="AE1131" s="258"/>
      <c r="AF1131" s="258"/>
      <c r="AG1131" s="258"/>
      <c r="AH1131" s="258"/>
      <c r="AI1131" s="258"/>
      <c r="AJ1131" s="258"/>
      <c r="AK1131" s="258"/>
      <c r="AL1131" s="258"/>
      <c r="AM1131" s="258"/>
      <c r="AN1131" s="258"/>
      <c r="AO1131" s="258"/>
      <c r="AP1131" s="258"/>
      <c r="AQ1131" s="258"/>
      <c r="AR1131" s="258"/>
      <c r="AS1131" s="258"/>
      <c r="AT1131" s="258"/>
      <c r="AU1131" s="258"/>
      <c r="AV1131" s="258"/>
      <c r="AW1131" s="258"/>
      <c r="AX1131" s="258"/>
      <c r="AY1131" s="258"/>
      <c r="AZ1131" s="258"/>
      <c r="BA1131" s="258"/>
      <c r="BB1131" s="258"/>
      <c r="BC1131" s="258"/>
      <c r="BD1131" s="258"/>
      <c r="BE1131" s="258"/>
      <c r="BF1131" s="258"/>
      <c r="BG1131" s="258"/>
      <c r="BH1131" s="258"/>
      <c r="BI1131" s="258"/>
      <c r="BJ1131" s="258"/>
      <c r="BK1131" s="258"/>
      <c r="BL1131" s="258"/>
      <c r="BM1131" s="258"/>
      <c r="BN1131" s="258"/>
      <c r="BO1131" s="258"/>
      <c r="BP1131" s="258"/>
      <c r="BQ1131" s="258"/>
      <c r="BR1131" s="258"/>
      <c r="BS1131" s="258"/>
      <c r="BT1131" s="258"/>
      <c r="BU1131" s="258"/>
      <c r="BV1131" s="258"/>
      <c r="BW1131" s="258"/>
      <c r="BX1131" s="258"/>
      <c r="BY1131" s="258"/>
      <c r="BZ1131" s="258"/>
      <c r="CA1131" s="258"/>
      <c r="CB1131" s="258"/>
      <c r="CC1131" s="258"/>
      <c r="CD1131" s="258"/>
      <c r="CE1131" s="258"/>
      <c r="CF1131" s="258"/>
      <c r="CG1131" s="258"/>
      <c r="CH1131" s="258"/>
      <c r="CI1131" s="258"/>
      <c r="CJ1131" s="258"/>
      <c r="CK1131" s="258"/>
      <c r="CL1131" s="258"/>
      <c r="CM1131" s="258"/>
      <c r="CN1131" s="258"/>
      <c r="CO1131" s="258"/>
      <c r="CP1131" s="258"/>
      <c r="CQ1131" s="258"/>
      <c r="CR1131" s="258"/>
      <c r="CS1131" s="258"/>
      <c r="CT1131" s="258"/>
      <c r="CU1131" s="258"/>
      <c r="CV1131" s="258"/>
      <c r="CW1131" s="258"/>
      <c r="CX1131" s="258"/>
    </row>
    <row r="1132" spans="1:102" ht="18">
      <c r="A1132" s="13">
        <v>1</v>
      </c>
      <c r="B1132" s="5" t="s">
        <v>1971</v>
      </c>
      <c r="C1132" s="8">
        <v>2000</v>
      </c>
      <c r="D1132" s="8"/>
      <c r="E1132" s="9">
        <f>SUM(C1132:D1132)</f>
        <v>2000</v>
      </c>
      <c r="F1132" s="2">
        <v>2000</v>
      </c>
      <c r="G1132" s="2">
        <v>0</v>
      </c>
      <c r="H1132" s="3">
        <f>SUM(F1132:G1132)</f>
        <v>2000</v>
      </c>
      <c r="I1132" s="10">
        <v>1235</v>
      </c>
      <c r="J1132" s="10"/>
      <c r="K1132" s="213">
        <f>SUM(I1132:J1132)</f>
        <v>1235</v>
      </c>
      <c r="L1132" s="65">
        <v>0.03</v>
      </c>
      <c r="M1132" s="65"/>
      <c r="N1132" s="18">
        <f>SUM(L1132:M1132)</f>
        <v>0.03</v>
      </c>
      <c r="O1132" s="65">
        <v>282</v>
      </c>
      <c r="P1132" s="65"/>
      <c r="Q1132" s="18">
        <f>SUM(O1132:P1132)</f>
        <v>282</v>
      </c>
      <c r="R1132" s="65">
        <v>282</v>
      </c>
      <c r="S1132" s="8"/>
      <c r="T1132" s="107">
        <f>SUM(R1132:S1132)</f>
        <v>282</v>
      </c>
      <c r="U1132" s="8">
        <v>1617.8</v>
      </c>
      <c r="V1132" s="8"/>
      <c r="W1132" s="107">
        <f>SUM(U1132:V1132)</f>
        <v>1617.8</v>
      </c>
    </row>
    <row r="1133" spans="1:102" s="186" customFormat="1" ht="18">
      <c r="A1133" s="187"/>
      <c r="B1133" s="181" t="s">
        <v>6</v>
      </c>
      <c r="C1133" s="182">
        <f>SUM(C1132)</f>
        <v>2000</v>
      </c>
      <c r="D1133" s="182"/>
      <c r="E1133" s="182">
        <f>SUM(C1133:D1133)</f>
        <v>2000</v>
      </c>
      <c r="F1133" s="183">
        <v>2000</v>
      </c>
      <c r="G1133" s="183">
        <v>0</v>
      </c>
      <c r="H1133" s="194">
        <f>SUM(F1133:G1133)</f>
        <v>2000</v>
      </c>
      <c r="I1133" s="184">
        <f>SUM(I1132)</f>
        <v>1235</v>
      </c>
      <c r="J1133" s="184"/>
      <c r="K1133" s="212">
        <f>SUM(I1133:J1133)</f>
        <v>1235</v>
      </c>
      <c r="L1133" s="198">
        <f>SUM(L1132)</f>
        <v>0.03</v>
      </c>
      <c r="M1133" s="198">
        <f>SUM(M1132)</f>
        <v>0</v>
      </c>
      <c r="N1133" s="184">
        <f>SUM(L1133:M1133)</f>
        <v>0.03</v>
      </c>
      <c r="O1133" s="198">
        <f>SUM(O1132)</f>
        <v>282</v>
      </c>
      <c r="P1133" s="198"/>
      <c r="Q1133" s="184">
        <f>SUM(O1133:P1133)</f>
        <v>282</v>
      </c>
      <c r="R1133" s="198">
        <f>SUM(R1132)</f>
        <v>282</v>
      </c>
      <c r="S1133" s="182"/>
      <c r="T1133" s="185">
        <f>SUM(R1133:S1133)</f>
        <v>282</v>
      </c>
      <c r="U1133" s="182">
        <f>SUM(U1132)</f>
        <v>1617.8</v>
      </c>
      <c r="V1133" s="182"/>
      <c r="W1133" s="185">
        <f>SUM(U1133:V1133)</f>
        <v>1617.8</v>
      </c>
      <c r="X1133" s="264"/>
      <c r="Y1133" s="264"/>
      <c r="Z1133" s="264"/>
      <c r="AA1133" s="264"/>
      <c r="AB1133" s="264"/>
      <c r="AC1133" s="264"/>
      <c r="AD1133" s="264"/>
      <c r="AE1133" s="264"/>
      <c r="AF1133" s="264"/>
      <c r="AG1133" s="264"/>
      <c r="AH1133" s="264"/>
      <c r="AI1133" s="264"/>
      <c r="AJ1133" s="264"/>
      <c r="AK1133" s="264"/>
      <c r="AL1133" s="264"/>
      <c r="AM1133" s="264"/>
      <c r="AN1133" s="264"/>
      <c r="AO1133" s="264"/>
      <c r="AP1133" s="264"/>
      <c r="AQ1133" s="264"/>
      <c r="AR1133" s="264"/>
      <c r="AS1133" s="264"/>
      <c r="AT1133" s="264"/>
      <c r="AU1133" s="264"/>
      <c r="AV1133" s="264"/>
      <c r="AW1133" s="264"/>
      <c r="AX1133" s="264"/>
      <c r="AY1133" s="264"/>
      <c r="AZ1133" s="264"/>
      <c r="BA1133" s="264"/>
      <c r="BB1133" s="264"/>
      <c r="BC1133" s="264"/>
      <c r="BD1133" s="264"/>
      <c r="BE1133" s="264"/>
      <c r="BF1133" s="264"/>
      <c r="BG1133" s="264"/>
      <c r="BH1133" s="264"/>
      <c r="BI1133" s="264"/>
      <c r="BJ1133" s="264"/>
      <c r="BK1133" s="264"/>
      <c r="BL1133" s="264"/>
      <c r="BM1133" s="264"/>
      <c r="BN1133" s="264"/>
      <c r="BO1133" s="264"/>
      <c r="BP1133" s="264"/>
      <c r="BQ1133" s="264"/>
      <c r="BR1133" s="264"/>
      <c r="BS1133" s="264"/>
      <c r="BT1133" s="264"/>
      <c r="BU1133" s="264"/>
      <c r="BV1133" s="264"/>
      <c r="BW1133" s="264"/>
      <c r="BX1133" s="264"/>
      <c r="BY1133" s="264"/>
      <c r="BZ1133" s="264"/>
      <c r="CA1133" s="264"/>
      <c r="CB1133" s="264"/>
      <c r="CC1133" s="264"/>
      <c r="CD1133" s="264"/>
      <c r="CE1133" s="264"/>
      <c r="CF1133" s="264"/>
      <c r="CG1133" s="264"/>
      <c r="CH1133" s="264"/>
      <c r="CI1133" s="264"/>
      <c r="CJ1133" s="264"/>
      <c r="CK1133" s="264"/>
      <c r="CL1133" s="264"/>
      <c r="CM1133" s="264"/>
      <c r="CN1133" s="264"/>
      <c r="CO1133" s="264"/>
      <c r="CP1133" s="264"/>
      <c r="CQ1133" s="264"/>
      <c r="CR1133" s="264"/>
      <c r="CS1133" s="264"/>
      <c r="CT1133" s="264"/>
      <c r="CU1133" s="264"/>
      <c r="CV1133" s="264"/>
      <c r="CW1133" s="264"/>
      <c r="CX1133" s="264"/>
    </row>
    <row r="1134" spans="1:102" s="24" customFormat="1" ht="18">
      <c r="A1134" s="17"/>
      <c r="B1134" s="7" t="s">
        <v>2496</v>
      </c>
      <c r="C1134" s="9"/>
      <c r="D1134" s="9"/>
      <c r="E1134" s="9"/>
      <c r="F1134" s="6"/>
      <c r="G1134" s="6"/>
      <c r="H1134" s="3"/>
      <c r="I1134" s="18"/>
      <c r="J1134" s="18"/>
      <c r="K1134" s="213"/>
      <c r="L1134" s="67"/>
      <c r="M1134" s="67"/>
      <c r="N1134" s="18"/>
      <c r="O1134" s="67"/>
      <c r="P1134" s="67"/>
      <c r="Q1134" s="18"/>
      <c r="R1134" s="67"/>
      <c r="S1134" s="9"/>
      <c r="T1134" s="107"/>
      <c r="U1134" s="9"/>
      <c r="V1134" s="9"/>
      <c r="W1134" s="107"/>
      <c r="X1134" s="258"/>
      <c r="Y1134" s="258"/>
      <c r="Z1134" s="258"/>
      <c r="AA1134" s="258"/>
      <c r="AB1134" s="258"/>
      <c r="AC1134" s="258"/>
      <c r="AD1134" s="258"/>
      <c r="AE1134" s="258"/>
      <c r="AF1134" s="258"/>
      <c r="AG1134" s="258"/>
      <c r="AH1134" s="258"/>
      <c r="AI1134" s="258"/>
      <c r="AJ1134" s="258"/>
      <c r="AK1134" s="258"/>
      <c r="AL1134" s="258"/>
      <c r="AM1134" s="258"/>
      <c r="AN1134" s="258"/>
      <c r="AO1134" s="258"/>
      <c r="AP1134" s="258"/>
      <c r="AQ1134" s="258"/>
      <c r="AR1134" s="258"/>
      <c r="AS1134" s="258"/>
      <c r="AT1134" s="258"/>
      <c r="AU1134" s="258"/>
      <c r="AV1134" s="258"/>
      <c r="AW1134" s="258"/>
      <c r="AX1134" s="258"/>
      <c r="AY1134" s="258"/>
      <c r="AZ1134" s="258"/>
      <c r="BA1134" s="258"/>
      <c r="BB1134" s="258"/>
      <c r="BC1134" s="258"/>
      <c r="BD1134" s="258"/>
      <c r="BE1134" s="258"/>
      <c r="BF1134" s="258"/>
      <c r="BG1134" s="258"/>
      <c r="BH1134" s="258"/>
      <c r="BI1134" s="258"/>
      <c r="BJ1134" s="258"/>
      <c r="BK1134" s="258"/>
      <c r="BL1134" s="258"/>
      <c r="BM1134" s="258"/>
      <c r="BN1134" s="258"/>
      <c r="BO1134" s="258"/>
      <c r="BP1134" s="258"/>
      <c r="BQ1134" s="258"/>
      <c r="BR1134" s="258"/>
      <c r="BS1134" s="258"/>
      <c r="BT1134" s="258"/>
      <c r="BU1134" s="258"/>
      <c r="BV1134" s="258"/>
      <c r="BW1134" s="258"/>
      <c r="BX1134" s="258"/>
      <c r="BY1134" s="258"/>
      <c r="BZ1134" s="258"/>
      <c r="CA1134" s="258"/>
      <c r="CB1134" s="258"/>
      <c r="CC1134" s="258"/>
      <c r="CD1134" s="258"/>
      <c r="CE1134" s="258"/>
      <c r="CF1134" s="258"/>
      <c r="CG1134" s="258"/>
      <c r="CH1134" s="258"/>
      <c r="CI1134" s="258"/>
      <c r="CJ1134" s="258"/>
      <c r="CK1134" s="258"/>
      <c r="CL1134" s="258"/>
      <c r="CM1134" s="258"/>
      <c r="CN1134" s="258"/>
      <c r="CO1134" s="258"/>
      <c r="CP1134" s="258"/>
      <c r="CQ1134" s="258"/>
      <c r="CR1134" s="258"/>
      <c r="CS1134" s="258"/>
      <c r="CT1134" s="258"/>
      <c r="CU1134" s="258"/>
      <c r="CV1134" s="258"/>
      <c r="CW1134" s="258"/>
      <c r="CX1134" s="258"/>
    </row>
    <row r="1135" spans="1:102" s="24" customFormat="1" ht="18">
      <c r="A1135" s="17"/>
      <c r="B1135" s="5" t="s">
        <v>2497</v>
      </c>
      <c r="C1135" s="9"/>
      <c r="D1135" s="9"/>
      <c r="E1135" s="9"/>
      <c r="F1135" s="6"/>
      <c r="G1135" s="6"/>
      <c r="H1135" s="3"/>
      <c r="I1135" s="18"/>
      <c r="J1135" s="18"/>
      <c r="K1135" s="213"/>
      <c r="L1135" s="67"/>
      <c r="M1135" s="67"/>
      <c r="N1135" s="18"/>
      <c r="O1135" s="67"/>
      <c r="P1135" s="67"/>
      <c r="Q1135" s="18"/>
      <c r="R1135" s="67"/>
      <c r="S1135" s="9"/>
      <c r="T1135" s="107"/>
      <c r="U1135" s="8">
        <v>0</v>
      </c>
      <c r="V1135" s="8">
        <v>0.03</v>
      </c>
      <c r="W1135" s="107">
        <f>SUM(U1135:V1135)</f>
        <v>0.03</v>
      </c>
      <c r="X1135" s="258"/>
      <c r="Y1135" s="258"/>
      <c r="Z1135" s="258"/>
      <c r="AA1135" s="258"/>
      <c r="AB1135" s="258"/>
      <c r="AC1135" s="258"/>
      <c r="AD1135" s="258"/>
      <c r="AE1135" s="258"/>
      <c r="AF1135" s="258"/>
      <c r="AG1135" s="258"/>
      <c r="AH1135" s="258"/>
      <c r="AI1135" s="258"/>
      <c r="AJ1135" s="258"/>
      <c r="AK1135" s="258"/>
      <c r="AL1135" s="258"/>
      <c r="AM1135" s="258"/>
      <c r="AN1135" s="258"/>
      <c r="AO1135" s="258"/>
      <c r="AP1135" s="258"/>
      <c r="AQ1135" s="258"/>
      <c r="AR1135" s="258"/>
      <c r="AS1135" s="258"/>
      <c r="AT1135" s="258"/>
      <c r="AU1135" s="258"/>
      <c r="AV1135" s="258"/>
      <c r="AW1135" s="258"/>
      <c r="AX1135" s="258"/>
      <c r="AY1135" s="258"/>
      <c r="AZ1135" s="258"/>
      <c r="BA1135" s="258"/>
      <c r="BB1135" s="258"/>
      <c r="BC1135" s="258"/>
      <c r="BD1135" s="258"/>
      <c r="BE1135" s="258"/>
      <c r="BF1135" s="258"/>
      <c r="BG1135" s="258"/>
      <c r="BH1135" s="258"/>
      <c r="BI1135" s="258"/>
      <c r="BJ1135" s="258"/>
      <c r="BK1135" s="258"/>
      <c r="BL1135" s="258"/>
      <c r="BM1135" s="258"/>
      <c r="BN1135" s="258"/>
      <c r="BO1135" s="258"/>
      <c r="BP1135" s="258"/>
      <c r="BQ1135" s="258"/>
      <c r="BR1135" s="258"/>
      <c r="BS1135" s="258"/>
      <c r="BT1135" s="258"/>
      <c r="BU1135" s="258"/>
      <c r="BV1135" s="258"/>
      <c r="BW1135" s="258"/>
      <c r="BX1135" s="258"/>
      <c r="BY1135" s="258"/>
      <c r="BZ1135" s="258"/>
      <c r="CA1135" s="258"/>
      <c r="CB1135" s="258"/>
      <c r="CC1135" s="258"/>
      <c r="CD1135" s="258"/>
      <c r="CE1135" s="258"/>
      <c r="CF1135" s="258"/>
      <c r="CG1135" s="258"/>
      <c r="CH1135" s="258"/>
      <c r="CI1135" s="258"/>
      <c r="CJ1135" s="258"/>
      <c r="CK1135" s="258"/>
      <c r="CL1135" s="258"/>
      <c r="CM1135" s="258"/>
      <c r="CN1135" s="258"/>
      <c r="CO1135" s="258"/>
      <c r="CP1135" s="258"/>
      <c r="CQ1135" s="258"/>
      <c r="CR1135" s="258"/>
      <c r="CS1135" s="258"/>
      <c r="CT1135" s="258"/>
      <c r="CU1135" s="258"/>
      <c r="CV1135" s="258"/>
      <c r="CW1135" s="258"/>
      <c r="CX1135" s="258"/>
    </row>
    <row r="1136" spans="1:102" s="186" customFormat="1" ht="18">
      <c r="A1136" s="187"/>
      <c r="B1136" s="181" t="s">
        <v>2498</v>
      </c>
      <c r="C1136" s="182"/>
      <c r="D1136" s="182"/>
      <c r="E1136" s="182"/>
      <c r="F1136" s="183"/>
      <c r="G1136" s="183"/>
      <c r="H1136" s="194"/>
      <c r="I1136" s="184"/>
      <c r="J1136" s="184"/>
      <c r="K1136" s="212"/>
      <c r="L1136" s="198"/>
      <c r="M1136" s="198"/>
      <c r="N1136" s="184"/>
      <c r="O1136" s="198"/>
      <c r="P1136" s="198"/>
      <c r="Q1136" s="184"/>
      <c r="R1136" s="198"/>
      <c r="S1136" s="182"/>
      <c r="T1136" s="185"/>
      <c r="U1136" s="182">
        <f>SUM(U1135)</f>
        <v>0</v>
      </c>
      <c r="V1136" s="182">
        <f>SUM(V1135)</f>
        <v>0.03</v>
      </c>
      <c r="W1136" s="185">
        <f>SUM(U1136:V1136)</f>
        <v>0.03</v>
      </c>
      <c r="X1136" s="264"/>
      <c r="Y1136" s="264"/>
      <c r="Z1136" s="264"/>
      <c r="AA1136" s="264"/>
      <c r="AB1136" s="264"/>
      <c r="AC1136" s="264"/>
      <c r="AD1136" s="264"/>
      <c r="AE1136" s="264"/>
      <c r="AF1136" s="264"/>
      <c r="AG1136" s="264"/>
      <c r="AH1136" s="264"/>
      <c r="AI1136" s="264"/>
      <c r="AJ1136" s="264"/>
      <c r="AK1136" s="264"/>
      <c r="AL1136" s="264"/>
      <c r="AM1136" s="264"/>
      <c r="AN1136" s="264"/>
      <c r="AO1136" s="264"/>
      <c r="AP1136" s="264"/>
      <c r="AQ1136" s="264"/>
      <c r="AR1136" s="264"/>
      <c r="AS1136" s="264"/>
      <c r="AT1136" s="264"/>
      <c r="AU1136" s="264"/>
      <c r="AV1136" s="264"/>
      <c r="AW1136" s="264"/>
      <c r="AX1136" s="264"/>
      <c r="AY1136" s="264"/>
      <c r="AZ1136" s="264"/>
      <c r="BA1136" s="264"/>
      <c r="BB1136" s="264"/>
      <c r="BC1136" s="264"/>
      <c r="BD1136" s="264"/>
      <c r="BE1136" s="264"/>
      <c r="BF1136" s="264"/>
      <c r="BG1136" s="264"/>
      <c r="BH1136" s="264"/>
      <c r="BI1136" s="264"/>
      <c r="BJ1136" s="264"/>
      <c r="BK1136" s="264"/>
      <c r="BL1136" s="264"/>
      <c r="BM1136" s="264"/>
      <c r="BN1136" s="264"/>
      <c r="BO1136" s="264"/>
      <c r="BP1136" s="264"/>
      <c r="BQ1136" s="264"/>
      <c r="BR1136" s="264"/>
      <c r="BS1136" s="264"/>
      <c r="BT1136" s="264"/>
      <c r="BU1136" s="264"/>
      <c r="BV1136" s="264"/>
      <c r="BW1136" s="264"/>
      <c r="BX1136" s="264"/>
      <c r="BY1136" s="264"/>
      <c r="BZ1136" s="264"/>
      <c r="CA1136" s="264"/>
      <c r="CB1136" s="264"/>
      <c r="CC1136" s="264"/>
      <c r="CD1136" s="264"/>
      <c r="CE1136" s="264"/>
      <c r="CF1136" s="264"/>
      <c r="CG1136" s="264"/>
      <c r="CH1136" s="264"/>
      <c r="CI1136" s="264"/>
      <c r="CJ1136" s="264"/>
      <c r="CK1136" s="264"/>
      <c r="CL1136" s="264"/>
      <c r="CM1136" s="264"/>
      <c r="CN1136" s="264"/>
      <c r="CO1136" s="264"/>
      <c r="CP1136" s="264"/>
      <c r="CQ1136" s="264"/>
      <c r="CR1136" s="264"/>
      <c r="CS1136" s="264"/>
      <c r="CT1136" s="264"/>
      <c r="CU1136" s="264"/>
      <c r="CV1136" s="264"/>
      <c r="CW1136" s="264"/>
      <c r="CX1136" s="264"/>
    </row>
    <row r="1137" spans="1:102" s="24" customFormat="1" ht="18">
      <c r="A1137" s="17">
        <v>6</v>
      </c>
      <c r="B1137" s="7" t="s">
        <v>841</v>
      </c>
      <c r="C1137" s="9"/>
      <c r="D1137" s="9"/>
      <c r="E1137" s="9"/>
      <c r="F1137" s="6"/>
      <c r="G1137" s="6"/>
      <c r="H1137" s="3"/>
      <c r="I1137" s="18"/>
      <c r="J1137" s="18"/>
      <c r="K1137" s="213"/>
      <c r="L1137" s="67"/>
      <c r="M1137" s="67"/>
      <c r="N1137" s="18"/>
      <c r="O1137" s="67"/>
      <c r="P1137" s="67"/>
      <c r="Q1137" s="18"/>
      <c r="R1137" s="67"/>
      <c r="S1137" s="9"/>
      <c r="T1137" s="107"/>
      <c r="U1137" s="9"/>
      <c r="V1137" s="9"/>
      <c r="W1137" s="107"/>
      <c r="X1137" s="258"/>
      <c r="Y1137" s="258"/>
      <c r="Z1137" s="258"/>
      <c r="AA1137" s="258"/>
      <c r="AB1137" s="258"/>
      <c r="AC1137" s="258"/>
      <c r="AD1137" s="258"/>
      <c r="AE1137" s="258"/>
      <c r="AF1137" s="258"/>
      <c r="AG1137" s="258"/>
      <c r="AH1137" s="258"/>
      <c r="AI1137" s="258"/>
      <c r="AJ1137" s="258"/>
      <c r="AK1137" s="258"/>
      <c r="AL1137" s="258"/>
      <c r="AM1137" s="258"/>
      <c r="AN1137" s="258"/>
      <c r="AO1137" s="258"/>
      <c r="AP1137" s="258"/>
      <c r="AQ1137" s="258"/>
      <c r="AR1137" s="258"/>
      <c r="AS1137" s="258"/>
      <c r="AT1137" s="258"/>
      <c r="AU1137" s="258"/>
      <c r="AV1137" s="258"/>
      <c r="AW1137" s="258"/>
      <c r="AX1137" s="258"/>
      <c r="AY1137" s="258"/>
      <c r="AZ1137" s="258"/>
      <c r="BA1137" s="258"/>
      <c r="BB1137" s="258"/>
      <c r="BC1137" s="258"/>
      <c r="BD1137" s="258"/>
      <c r="BE1137" s="258"/>
      <c r="BF1137" s="258"/>
      <c r="BG1137" s="258"/>
      <c r="BH1137" s="258"/>
      <c r="BI1137" s="258"/>
      <c r="BJ1137" s="258"/>
      <c r="BK1137" s="258"/>
      <c r="BL1137" s="258"/>
      <c r="BM1137" s="258"/>
      <c r="BN1137" s="258"/>
      <c r="BO1137" s="258"/>
      <c r="BP1137" s="258"/>
      <c r="BQ1137" s="258"/>
      <c r="BR1137" s="258"/>
      <c r="BS1137" s="258"/>
      <c r="BT1137" s="258"/>
      <c r="BU1137" s="258"/>
      <c r="BV1137" s="258"/>
      <c r="BW1137" s="258"/>
      <c r="BX1137" s="258"/>
      <c r="BY1137" s="258"/>
      <c r="BZ1137" s="258"/>
      <c r="CA1137" s="258"/>
      <c r="CB1137" s="258"/>
      <c r="CC1137" s="258"/>
      <c r="CD1137" s="258"/>
      <c r="CE1137" s="258"/>
      <c r="CF1137" s="258"/>
      <c r="CG1137" s="258"/>
      <c r="CH1137" s="258"/>
      <c r="CI1137" s="258"/>
      <c r="CJ1137" s="258"/>
      <c r="CK1137" s="258"/>
      <c r="CL1137" s="258"/>
      <c r="CM1137" s="258"/>
      <c r="CN1137" s="258"/>
      <c r="CO1137" s="258"/>
      <c r="CP1137" s="258"/>
      <c r="CQ1137" s="258"/>
      <c r="CR1137" s="258"/>
      <c r="CS1137" s="258"/>
      <c r="CT1137" s="258"/>
      <c r="CU1137" s="258"/>
      <c r="CV1137" s="258"/>
      <c r="CW1137" s="258"/>
      <c r="CX1137" s="258"/>
    </row>
    <row r="1138" spans="1:102" s="24" customFormat="1" ht="18">
      <c r="A1138" s="13">
        <v>1</v>
      </c>
      <c r="B1138" s="5" t="s">
        <v>1972</v>
      </c>
      <c r="C1138" s="8">
        <v>46540</v>
      </c>
      <c r="D1138" s="8"/>
      <c r="E1138" s="9">
        <f>SUM(C1138:D1138)</f>
        <v>46540</v>
      </c>
      <c r="F1138" s="2">
        <v>46540</v>
      </c>
      <c r="G1138" s="2">
        <v>0</v>
      </c>
      <c r="H1138" s="3">
        <f>SUM(F1138:G1138)</f>
        <v>46540</v>
      </c>
      <c r="I1138" s="18">
        <v>35013.519999999997</v>
      </c>
      <c r="J1138" s="18"/>
      <c r="K1138" s="213">
        <f>SUM(I1138:J1138)</f>
        <v>35013.519999999997</v>
      </c>
      <c r="L1138" s="65">
        <v>30000</v>
      </c>
      <c r="M1138" s="67"/>
      <c r="N1138" s="18">
        <f>SUM(L1138:M1138)</f>
        <v>30000</v>
      </c>
      <c r="O1138" s="65">
        <v>24614.03</v>
      </c>
      <c r="P1138" s="67"/>
      <c r="Q1138" s="18">
        <f>SUM(O1138:P1138)</f>
        <v>24614.03</v>
      </c>
      <c r="R1138" s="65">
        <v>24614.03</v>
      </c>
      <c r="S1138" s="9"/>
      <c r="T1138" s="107">
        <f>SUM(R1138:S1138)</f>
        <v>24614.03</v>
      </c>
      <c r="U1138" s="8">
        <v>24660.03</v>
      </c>
      <c r="V1138" s="9"/>
      <c r="W1138" s="107">
        <f>SUM(U1138:V1138)</f>
        <v>24660.03</v>
      </c>
      <c r="X1138" s="258"/>
      <c r="Y1138" s="258"/>
      <c r="Z1138" s="258"/>
      <c r="AA1138" s="258"/>
      <c r="AB1138" s="258"/>
      <c r="AC1138" s="258"/>
      <c r="AD1138" s="258"/>
      <c r="AE1138" s="258"/>
      <c r="AF1138" s="258"/>
      <c r="AG1138" s="258"/>
      <c r="AH1138" s="258"/>
      <c r="AI1138" s="258"/>
      <c r="AJ1138" s="258"/>
      <c r="AK1138" s="258"/>
      <c r="AL1138" s="258"/>
      <c r="AM1138" s="258"/>
      <c r="AN1138" s="258"/>
      <c r="AO1138" s="258"/>
      <c r="AP1138" s="258"/>
      <c r="AQ1138" s="258"/>
      <c r="AR1138" s="258"/>
      <c r="AS1138" s="258"/>
      <c r="AT1138" s="258"/>
      <c r="AU1138" s="258"/>
      <c r="AV1138" s="258"/>
      <c r="AW1138" s="258"/>
      <c r="AX1138" s="258"/>
      <c r="AY1138" s="258"/>
      <c r="AZ1138" s="258"/>
      <c r="BA1138" s="258"/>
      <c r="BB1138" s="258"/>
      <c r="BC1138" s="258"/>
      <c r="BD1138" s="258"/>
      <c r="BE1138" s="258"/>
      <c r="BF1138" s="258"/>
      <c r="BG1138" s="258"/>
      <c r="BH1138" s="258"/>
      <c r="BI1138" s="258"/>
      <c r="BJ1138" s="258"/>
      <c r="BK1138" s="258"/>
      <c r="BL1138" s="258"/>
      <c r="BM1138" s="258"/>
      <c r="BN1138" s="258"/>
      <c r="BO1138" s="258"/>
      <c r="BP1138" s="258"/>
      <c r="BQ1138" s="258"/>
      <c r="BR1138" s="258"/>
      <c r="BS1138" s="258"/>
      <c r="BT1138" s="258"/>
      <c r="BU1138" s="258"/>
      <c r="BV1138" s="258"/>
      <c r="BW1138" s="258"/>
      <c r="BX1138" s="258"/>
      <c r="BY1138" s="258"/>
      <c r="BZ1138" s="258"/>
      <c r="CA1138" s="258"/>
      <c r="CB1138" s="258"/>
      <c r="CC1138" s="258"/>
      <c r="CD1138" s="258"/>
      <c r="CE1138" s="258"/>
      <c r="CF1138" s="258"/>
      <c r="CG1138" s="258"/>
      <c r="CH1138" s="258"/>
      <c r="CI1138" s="258"/>
      <c r="CJ1138" s="258"/>
      <c r="CK1138" s="258"/>
      <c r="CL1138" s="258"/>
      <c r="CM1138" s="258"/>
      <c r="CN1138" s="258"/>
      <c r="CO1138" s="258"/>
      <c r="CP1138" s="258"/>
      <c r="CQ1138" s="258"/>
      <c r="CR1138" s="258"/>
      <c r="CS1138" s="258"/>
      <c r="CT1138" s="258"/>
      <c r="CU1138" s="258"/>
      <c r="CV1138" s="258"/>
      <c r="CW1138" s="258"/>
      <c r="CX1138" s="258"/>
    </row>
    <row r="1139" spans="1:102" s="186" customFormat="1" ht="18">
      <c r="A1139" s="187"/>
      <c r="B1139" s="181" t="s">
        <v>1458</v>
      </c>
      <c r="C1139" s="182">
        <f>SUM(C1138)</f>
        <v>46540</v>
      </c>
      <c r="D1139" s="182"/>
      <c r="E1139" s="182">
        <f>SUM(C1139:D1139)</f>
        <v>46540</v>
      </c>
      <c r="F1139" s="183">
        <v>46540</v>
      </c>
      <c r="G1139" s="183">
        <v>0</v>
      </c>
      <c r="H1139" s="194">
        <f>SUM(F1139:G1139)</f>
        <v>46540</v>
      </c>
      <c r="I1139" s="184">
        <f>SUM(I1138)</f>
        <v>35013.519999999997</v>
      </c>
      <c r="J1139" s="184"/>
      <c r="K1139" s="212">
        <f>SUM(I1139:J1139)</f>
        <v>35013.519999999997</v>
      </c>
      <c r="L1139" s="198">
        <f>SUM(L1138)</f>
        <v>30000</v>
      </c>
      <c r="M1139" s="198">
        <f>SUM(M1138)</f>
        <v>0</v>
      </c>
      <c r="N1139" s="184">
        <f>SUM(L1139:M1139)</f>
        <v>30000</v>
      </c>
      <c r="O1139" s="198">
        <f>SUM(O1138)</f>
        <v>24614.03</v>
      </c>
      <c r="P1139" s="198"/>
      <c r="Q1139" s="184">
        <f>SUM(O1139:P1139)</f>
        <v>24614.03</v>
      </c>
      <c r="R1139" s="198">
        <f>SUM(R1138)</f>
        <v>24614.03</v>
      </c>
      <c r="S1139" s="182"/>
      <c r="T1139" s="185">
        <f>SUM(R1139:S1139)</f>
        <v>24614.03</v>
      </c>
      <c r="U1139" s="182">
        <f>SUM(U1138)</f>
        <v>24660.03</v>
      </c>
      <c r="V1139" s="182"/>
      <c r="W1139" s="185">
        <f>SUM(U1139:V1139)</f>
        <v>24660.03</v>
      </c>
      <c r="X1139" s="264"/>
      <c r="Y1139" s="264"/>
      <c r="Z1139" s="264"/>
      <c r="AA1139" s="264"/>
      <c r="AB1139" s="264"/>
      <c r="AC1139" s="264"/>
      <c r="AD1139" s="264"/>
      <c r="AE1139" s="264"/>
      <c r="AF1139" s="264"/>
      <c r="AG1139" s="264"/>
      <c r="AH1139" s="264"/>
      <c r="AI1139" s="264"/>
      <c r="AJ1139" s="264"/>
      <c r="AK1139" s="264"/>
      <c r="AL1139" s="264"/>
      <c r="AM1139" s="264"/>
      <c r="AN1139" s="264"/>
      <c r="AO1139" s="264"/>
      <c r="AP1139" s="264"/>
      <c r="AQ1139" s="264"/>
      <c r="AR1139" s="264"/>
      <c r="AS1139" s="264"/>
      <c r="AT1139" s="264"/>
      <c r="AU1139" s="264"/>
      <c r="AV1139" s="264"/>
      <c r="AW1139" s="264"/>
      <c r="AX1139" s="264"/>
      <c r="AY1139" s="264"/>
      <c r="AZ1139" s="264"/>
      <c r="BA1139" s="264"/>
      <c r="BB1139" s="264"/>
      <c r="BC1139" s="264"/>
      <c r="BD1139" s="264"/>
      <c r="BE1139" s="264"/>
      <c r="BF1139" s="264"/>
      <c r="BG1139" s="264"/>
      <c r="BH1139" s="264"/>
      <c r="BI1139" s="264"/>
      <c r="BJ1139" s="264"/>
      <c r="BK1139" s="264"/>
      <c r="BL1139" s="264"/>
      <c r="BM1139" s="264"/>
      <c r="BN1139" s="264"/>
      <c r="BO1139" s="264"/>
      <c r="BP1139" s="264"/>
      <c r="BQ1139" s="264"/>
      <c r="BR1139" s="264"/>
      <c r="BS1139" s="264"/>
      <c r="BT1139" s="264"/>
      <c r="BU1139" s="264"/>
      <c r="BV1139" s="264"/>
      <c r="BW1139" s="264"/>
      <c r="BX1139" s="264"/>
      <c r="BY1139" s="264"/>
      <c r="BZ1139" s="264"/>
      <c r="CA1139" s="264"/>
      <c r="CB1139" s="264"/>
      <c r="CC1139" s="264"/>
      <c r="CD1139" s="264"/>
      <c r="CE1139" s="264"/>
      <c r="CF1139" s="264"/>
      <c r="CG1139" s="264"/>
      <c r="CH1139" s="264"/>
      <c r="CI1139" s="264"/>
      <c r="CJ1139" s="264"/>
      <c r="CK1139" s="264"/>
      <c r="CL1139" s="264"/>
      <c r="CM1139" s="264"/>
      <c r="CN1139" s="264"/>
      <c r="CO1139" s="264"/>
      <c r="CP1139" s="264"/>
      <c r="CQ1139" s="264"/>
      <c r="CR1139" s="264"/>
      <c r="CS1139" s="264"/>
      <c r="CT1139" s="264"/>
      <c r="CU1139" s="264"/>
      <c r="CV1139" s="264"/>
      <c r="CW1139" s="264"/>
      <c r="CX1139" s="264"/>
    </row>
    <row r="1140" spans="1:102" s="24" customFormat="1" ht="18">
      <c r="A1140" s="17">
        <v>7</v>
      </c>
      <c r="B1140" s="7" t="s">
        <v>842</v>
      </c>
      <c r="C1140" s="9"/>
      <c r="D1140" s="9"/>
      <c r="E1140" s="9"/>
      <c r="F1140" s="6"/>
      <c r="G1140" s="6"/>
      <c r="H1140" s="3"/>
      <c r="I1140" s="18"/>
      <c r="J1140" s="18"/>
      <c r="K1140" s="213"/>
      <c r="L1140" s="67"/>
      <c r="M1140" s="67"/>
      <c r="N1140" s="18"/>
      <c r="O1140" s="67"/>
      <c r="P1140" s="67"/>
      <c r="Q1140" s="18"/>
      <c r="R1140" s="67"/>
      <c r="S1140" s="9"/>
      <c r="T1140" s="107"/>
      <c r="U1140" s="9"/>
      <c r="V1140" s="9"/>
      <c r="W1140" s="107"/>
      <c r="X1140" s="258"/>
      <c r="Y1140" s="258"/>
      <c r="Z1140" s="258"/>
      <c r="AA1140" s="258"/>
      <c r="AB1140" s="258"/>
      <c r="AC1140" s="258"/>
      <c r="AD1140" s="258"/>
      <c r="AE1140" s="258"/>
      <c r="AF1140" s="258"/>
      <c r="AG1140" s="258"/>
      <c r="AH1140" s="258"/>
      <c r="AI1140" s="258"/>
      <c r="AJ1140" s="258"/>
      <c r="AK1140" s="258"/>
      <c r="AL1140" s="258"/>
      <c r="AM1140" s="258"/>
      <c r="AN1140" s="258"/>
      <c r="AO1140" s="258"/>
      <c r="AP1140" s="258"/>
      <c r="AQ1140" s="258"/>
      <c r="AR1140" s="258"/>
      <c r="AS1140" s="258"/>
      <c r="AT1140" s="258"/>
      <c r="AU1140" s="258"/>
      <c r="AV1140" s="258"/>
      <c r="AW1140" s="258"/>
      <c r="AX1140" s="258"/>
      <c r="AY1140" s="258"/>
      <c r="AZ1140" s="258"/>
      <c r="BA1140" s="258"/>
      <c r="BB1140" s="258"/>
      <c r="BC1140" s="258"/>
      <c r="BD1140" s="258"/>
      <c r="BE1140" s="258"/>
      <c r="BF1140" s="258"/>
      <c r="BG1140" s="258"/>
      <c r="BH1140" s="258"/>
      <c r="BI1140" s="258"/>
      <c r="BJ1140" s="258"/>
      <c r="BK1140" s="258"/>
      <c r="BL1140" s="258"/>
      <c r="BM1140" s="258"/>
      <c r="BN1140" s="258"/>
      <c r="BO1140" s="258"/>
      <c r="BP1140" s="258"/>
      <c r="BQ1140" s="258"/>
      <c r="BR1140" s="258"/>
      <c r="BS1140" s="258"/>
      <c r="BT1140" s="258"/>
      <c r="BU1140" s="258"/>
      <c r="BV1140" s="258"/>
      <c r="BW1140" s="258"/>
      <c r="BX1140" s="258"/>
      <c r="BY1140" s="258"/>
      <c r="BZ1140" s="258"/>
      <c r="CA1140" s="258"/>
      <c r="CB1140" s="258"/>
      <c r="CC1140" s="258"/>
      <c r="CD1140" s="258"/>
      <c r="CE1140" s="258"/>
      <c r="CF1140" s="258"/>
      <c r="CG1140" s="258"/>
      <c r="CH1140" s="258"/>
      <c r="CI1140" s="258"/>
      <c r="CJ1140" s="258"/>
      <c r="CK1140" s="258"/>
      <c r="CL1140" s="258"/>
      <c r="CM1140" s="258"/>
      <c r="CN1140" s="258"/>
      <c r="CO1140" s="258"/>
      <c r="CP1140" s="258"/>
      <c r="CQ1140" s="258"/>
      <c r="CR1140" s="258"/>
      <c r="CS1140" s="258"/>
      <c r="CT1140" s="258"/>
      <c r="CU1140" s="258"/>
      <c r="CV1140" s="258"/>
      <c r="CW1140" s="258"/>
      <c r="CX1140" s="258"/>
    </row>
    <row r="1141" spans="1:102" ht="18">
      <c r="A1141" s="13"/>
      <c r="B1141" s="5" t="s">
        <v>2499</v>
      </c>
      <c r="C1141" s="8"/>
      <c r="D1141" s="8"/>
      <c r="F1141" s="2"/>
      <c r="G1141" s="2"/>
      <c r="H1141" s="4"/>
      <c r="I1141" s="10"/>
      <c r="J1141" s="10"/>
      <c r="K1141" s="59"/>
      <c r="L1141" s="65"/>
      <c r="M1141" s="65"/>
      <c r="N1141" s="10"/>
      <c r="O1141" s="65"/>
      <c r="P1141" s="65"/>
      <c r="Q1141" s="18"/>
      <c r="R1141" s="65"/>
      <c r="S1141" s="8"/>
      <c r="T1141" s="107"/>
      <c r="U1141" s="8">
        <v>0.01</v>
      </c>
      <c r="V1141" s="8"/>
      <c r="W1141" s="107">
        <f>SUM(U1141:V1141)</f>
        <v>0.01</v>
      </c>
    </row>
    <row r="1142" spans="1:102" ht="18">
      <c r="A1142" s="13">
        <v>1</v>
      </c>
      <c r="B1142" s="5" t="s">
        <v>843</v>
      </c>
      <c r="C1142" s="8">
        <v>3289</v>
      </c>
      <c r="D1142" s="8"/>
      <c r="E1142" s="9">
        <f t="shared" ref="E1142:E1211" si="543">SUM(C1142:D1142)</f>
        <v>3289</v>
      </c>
      <c r="F1142" s="2">
        <v>2450</v>
      </c>
      <c r="G1142" s="2">
        <v>1237696.28</v>
      </c>
      <c r="H1142" s="3">
        <f>SUM(F1142:G1142)</f>
        <v>1240146.28</v>
      </c>
      <c r="I1142" s="10">
        <v>960</v>
      </c>
      <c r="J1142" s="10">
        <v>0.03</v>
      </c>
      <c r="K1142" s="213">
        <f>SUM(I1142:J1142)</f>
        <v>960.03</v>
      </c>
      <c r="L1142" s="65">
        <v>258.18</v>
      </c>
      <c r="M1142" s="65">
        <v>0.03</v>
      </c>
      <c r="N1142" s="18">
        <f>SUM(L1142:M1142)</f>
        <v>258.20999999999998</v>
      </c>
      <c r="O1142" s="65">
        <v>100</v>
      </c>
      <c r="P1142" s="65">
        <v>0.03</v>
      </c>
      <c r="Q1142" s="18">
        <f>SUM(O1142:P1142)</f>
        <v>100.03</v>
      </c>
      <c r="R1142" s="65">
        <v>100</v>
      </c>
      <c r="S1142" s="8">
        <v>0.03</v>
      </c>
      <c r="T1142" s="107">
        <f>SUM(R1142:S1142)</f>
        <v>100.03</v>
      </c>
      <c r="U1142" s="8">
        <v>100</v>
      </c>
      <c r="V1142" s="8">
        <v>0.03</v>
      </c>
      <c r="W1142" s="107">
        <f t="shared" ref="W1142:W1205" si="544">SUM(U1142:V1142)</f>
        <v>100.03</v>
      </c>
    </row>
    <row r="1143" spans="1:102" ht="18">
      <c r="A1143" s="13">
        <v>2</v>
      </c>
      <c r="B1143" s="5" t="s">
        <v>844</v>
      </c>
      <c r="C1143" s="8">
        <v>0.01</v>
      </c>
      <c r="D1143" s="8"/>
      <c r="E1143" s="9">
        <f t="shared" si="543"/>
        <v>0.01</v>
      </c>
      <c r="F1143" s="2">
        <v>0.01</v>
      </c>
      <c r="G1143" s="2">
        <v>0</v>
      </c>
      <c r="H1143" s="3">
        <f t="shared" ref="H1143:H1212" si="545">SUM(F1143:G1143)</f>
        <v>0.01</v>
      </c>
      <c r="I1143" s="10">
        <v>0.01</v>
      </c>
      <c r="J1143" s="10"/>
      <c r="K1143" s="213">
        <f t="shared" ref="K1143:K1212" si="546">SUM(I1143:J1143)</f>
        <v>0.01</v>
      </c>
      <c r="L1143" s="65">
        <v>0.02</v>
      </c>
      <c r="M1143" s="65"/>
      <c r="N1143" s="18">
        <f t="shared" ref="N1143:N1208" si="547">SUM(L1143:M1143)</f>
        <v>0.02</v>
      </c>
      <c r="O1143" s="65">
        <v>0.02</v>
      </c>
      <c r="P1143" s="65"/>
      <c r="Q1143" s="18">
        <f t="shared" ref="Q1143:Q1208" si="548">SUM(O1143:P1143)</f>
        <v>0.02</v>
      </c>
      <c r="R1143" s="65">
        <v>0.02</v>
      </c>
      <c r="S1143" s="8"/>
      <c r="T1143" s="107">
        <f t="shared" ref="T1143:T1169" si="549">SUM(R1143:S1143)</f>
        <v>0.02</v>
      </c>
      <c r="U1143" s="8">
        <v>0.01</v>
      </c>
      <c r="V1143" s="8"/>
      <c r="W1143" s="107">
        <f t="shared" si="544"/>
        <v>0.01</v>
      </c>
    </row>
    <row r="1144" spans="1:102" ht="18">
      <c r="A1144" s="13">
        <v>3</v>
      </c>
      <c r="B1144" s="5" t="s">
        <v>2038</v>
      </c>
      <c r="C1144" s="8"/>
      <c r="D1144" s="8"/>
      <c r="E1144" s="9"/>
      <c r="F1144" s="2"/>
      <c r="G1144" s="2"/>
      <c r="H1144" s="3"/>
      <c r="I1144" s="10"/>
      <c r="J1144" s="10"/>
      <c r="L1144" s="65">
        <v>0.03</v>
      </c>
      <c r="M1144" s="65"/>
      <c r="N1144" s="18">
        <f t="shared" si="547"/>
        <v>0.03</v>
      </c>
      <c r="O1144" s="65">
        <v>0.03</v>
      </c>
      <c r="P1144" s="65"/>
      <c r="Q1144" s="18">
        <f t="shared" si="548"/>
        <v>0.03</v>
      </c>
      <c r="R1144" s="65">
        <v>0.03</v>
      </c>
      <c r="S1144" s="8"/>
      <c r="T1144" s="107">
        <f t="shared" si="549"/>
        <v>0.03</v>
      </c>
      <c r="U1144" s="8">
        <v>0.03</v>
      </c>
      <c r="V1144" s="8"/>
      <c r="W1144" s="107">
        <f t="shared" si="544"/>
        <v>0.03</v>
      </c>
    </row>
    <row r="1145" spans="1:102" ht="18">
      <c r="A1145" s="13">
        <v>4</v>
      </c>
      <c r="B1145" s="5" t="s">
        <v>845</v>
      </c>
      <c r="C1145" s="8">
        <v>24</v>
      </c>
      <c r="D1145" s="8"/>
      <c r="E1145" s="9">
        <f t="shared" si="543"/>
        <v>24</v>
      </c>
      <c r="F1145" s="2">
        <v>35</v>
      </c>
      <c r="G1145" s="2">
        <v>0</v>
      </c>
      <c r="H1145" s="3">
        <f t="shared" si="545"/>
        <v>35</v>
      </c>
      <c r="I1145" s="10">
        <v>38.65</v>
      </c>
      <c r="J1145" s="10"/>
      <c r="K1145" s="213">
        <f t="shared" si="546"/>
        <v>38.65</v>
      </c>
      <c r="L1145" s="65">
        <v>0.03</v>
      </c>
      <c r="M1145" s="65"/>
      <c r="N1145" s="18">
        <f t="shared" si="547"/>
        <v>0.03</v>
      </c>
      <c r="O1145" s="65">
        <v>33.090000000000003</v>
      </c>
      <c r="P1145" s="65"/>
      <c r="Q1145" s="18">
        <f t="shared" si="548"/>
        <v>33.090000000000003</v>
      </c>
      <c r="R1145" s="65">
        <v>33.090000000000003</v>
      </c>
      <c r="S1145" s="8"/>
      <c r="T1145" s="107">
        <f t="shared" si="549"/>
        <v>33.090000000000003</v>
      </c>
      <c r="U1145" s="8">
        <v>0.03</v>
      </c>
      <c r="V1145" s="8"/>
      <c r="W1145" s="107">
        <f t="shared" si="544"/>
        <v>0.03</v>
      </c>
    </row>
    <row r="1146" spans="1:102" s="24" customFormat="1" ht="18">
      <c r="A1146" s="13">
        <v>5</v>
      </c>
      <c r="B1146" s="5" t="s">
        <v>846</v>
      </c>
      <c r="C1146" s="8">
        <v>658</v>
      </c>
      <c r="D1146" s="8"/>
      <c r="E1146" s="9">
        <f t="shared" si="543"/>
        <v>658</v>
      </c>
      <c r="F1146" s="2">
        <v>35</v>
      </c>
      <c r="G1146" s="2">
        <v>0</v>
      </c>
      <c r="H1146" s="3">
        <f t="shared" si="545"/>
        <v>35</v>
      </c>
      <c r="I1146" s="10">
        <v>44.03</v>
      </c>
      <c r="J1146" s="10"/>
      <c r="K1146" s="213">
        <f t="shared" si="546"/>
        <v>44.03</v>
      </c>
      <c r="L1146" s="65">
        <v>20</v>
      </c>
      <c r="M1146" s="65"/>
      <c r="N1146" s="18">
        <f t="shared" si="547"/>
        <v>20</v>
      </c>
      <c r="O1146" s="65">
        <v>10</v>
      </c>
      <c r="P1146" s="65"/>
      <c r="Q1146" s="18">
        <f t="shared" si="548"/>
        <v>10</v>
      </c>
      <c r="R1146" s="65">
        <v>10</v>
      </c>
      <c r="S1146" s="8"/>
      <c r="T1146" s="107">
        <f t="shared" si="549"/>
        <v>10</v>
      </c>
      <c r="U1146" s="8">
        <v>10</v>
      </c>
      <c r="V1146" s="8"/>
      <c r="W1146" s="107">
        <f t="shared" si="544"/>
        <v>10</v>
      </c>
      <c r="X1146" s="258"/>
      <c r="Y1146" s="258"/>
      <c r="Z1146" s="258"/>
      <c r="AA1146" s="258"/>
      <c r="AB1146" s="258"/>
      <c r="AC1146" s="258"/>
      <c r="AD1146" s="258"/>
      <c r="AE1146" s="258"/>
      <c r="AF1146" s="258"/>
      <c r="AG1146" s="258"/>
      <c r="AH1146" s="258"/>
      <c r="AI1146" s="258"/>
      <c r="AJ1146" s="258"/>
      <c r="AK1146" s="258"/>
      <c r="AL1146" s="258"/>
      <c r="AM1146" s="258"/>
      <c r="AN1146" s="258"/>
      <c r="AO1146" s="258"/>
      <c r="AP1146" s="258"/>
      <c r="AQ1146" s="258"/>
      <c r="AR1146" s="258"/>
      <c r="AS1146" s="258"/>
      <c r="AT1146" s="258"/>
      <c r="AU1146" s="258"/>
      <c r="AV1146" s="258"/>
      <c r="AW1146" s="258"/>
      <c r="AX1146" s="258"/>
      <c r="AY1146" s="258"/>
      <c r="AZ1146" s="258"/>
      <c r="BA1146" s="258"/>
      <c r="BB1146" s="258"/>
      <c r="BC1146" s="258"/>
      <c r="BD1146" s="258"/>
      <c r="BE1146" s="258"/>
      <c r="BF1146" s="258"/>
      <c r="BG1146" s="258"/>
      <c r="BH1146" s="258"/>
      <c r="BI1146" s="258"/>
      <c r="BJ1146" s="258"/>
      <c r="BK1146" s="258"/>
      <c r="BL1146" s="258"/>
      <c r="BM1146" s="258"/>
      <c r="BN1146" s="258"/>
      <c r="BO1146" s="258"/>
      <c r="BP1146" s="258"/>
      <c r="BQ1146" s="258"/>
      <c r="BR1146" s="258"/>
      <c r="BS1146" s="258"/>
      <c r="BT1146" s="258"/>
      <c r="BU1146" s="258"/>
      <c r="BV1146" s="258"/>
      <c r="BW1146" s="258"/>
      <c r="BX1146" s="258"/>
      <c r="BY1146" s="258"/>
      <c r="BZ1146" s="258"/>
      <c r="CA1146" s="258"/>
      <c r="CB1146" s="258"/>
      <c r="CC1146" s="258"/>
      <c r="CD1146" s="258"/>
      <c r="CE1146" s="258"/>
      <c r="CF1146" s="258"/>
      <c r="CG1146" s="258"/>
      <c r="CH1146" s="258"/>
      <c r="CI1146" s="258"/>
      <c r="CJ1146" s="258"/>
      <c r="CK1146" s="258"/>
      <c r="CL1146" s="258"/>
      <c r="CM1146" s="258"/>
      <c r="CN1146" s="258"/>
      <c r="CO1146" s="258"/>
      <c r="CP1146" s="258"/>
      <c r="CQ1146" s="258"/>
      <c r="CR1146" s="258"/>
      <c r="CS1146" s="258"/>
      <c r="CT1146" s="258"/>
      <c r="CU1146" s="258"/>
      <c r="CV1146" s="258"/>
      <c r="CW1146" s="258"/>
      <c r="CX1146" s="258"/>
    </row>
    <row r="1147" spans="1:102" ht="18">
      <c r="A1147" s="13">
        <v>6</v>
      </c>
      <c r="B1147" s="5" t="s">
        <v>847</v>
      </c>
      <c r="C1147" s="8">
        <v>376</v>
      </c>
      <c r="D1147" s="8"/>
      <c r="E1147" s="9">
        <f t="shared" si="543"/>
        <v>376</v>
      </c>
      <c r="F1147" s="2">
        <v>0.03</v>
      </c>
      <c r="G1147" s="2">
        <v>0</v>
      </c>
      <c r="H1147" s="3">
        <f t="shared" si="545"/>
        <v>0.03</v>
      </c>
      <c r="I1147" s="10">
        <v>38.65</v>
      </c>
      <c r="J1147" s="10"/>
      <c r="K1147" s="213">
        <f t="shared" si="546"/>
        <v>38.65</v>
      </c>
      <c r="L1147" s="65">
        <v>20</v>
      </c>
      <c r="M1147" s="65"/>
      <c r="N1147" s="18">
        <f t="shared" si="547"/>
        <v>20</v>
      </c>
      <c r="O1147" s="65">
        <v>45</v>
      </c>
      <c r="P1147" s="65"/>
      <c r="Q1147" s="18">
        <f t="shared" si="548"/>
        <v>45</v>
      </c>
      <c r="R1147" s="65">
        <v>45</v>
      </c>
      <c r="S1147" s="8"/>
      <c r="T1147" s="107">
        <f t="shared" si="549"/>
        <v>45</v>
      </c>
      <c r="U1147" s="8">
        <v>45</v>
      </c>
      <c r="V1147" s="8"/>
      <c r="W1147" s="107">
        <f t="shared" si="544"/>
        <v>45</v>
      </c>
    </row>
    <row r="1148" spans="1:102" s="24" customFormat="1" ht="18">
      <c r="A1148" s="13">
        <v>7</v>
      </c>
      <c r="B1148" s="5" t="s">
        <v>848</v>
      </c>
      <c r="C1148" s="8">
        <v>329</v>
      </c>
      <c r="D1148" s="8"/>
      <c r="E1148" s="9">
        <f t="shared" si="543"/>
        <v>329</v>
      </c>
      <c r="F1148" s="2">
        <v>500</v>
      </c>
      <c r="G1148" s="2">
        <v>0</v>
      </c>
      <c r="H1148" s="3">
        <f t="shared" si="545"/>
        <v>500</v>
      </c>
      <c r="I1148" s="10">
        <v>525</v>
      </c>
      <c r="J1148" s="10"/>
      <c r="K1148" s="213">
        <f t="shared" si="546"/>
        <v>525</v>
      </c>
      <c r="L1148" s="65">
        <v>300</v>
      </c>
      <c r="M1148" s="65"/>
      <c r="N1148" s="18">
        <f t="shared" si="547"/>
        <v>300</v>
      </c>
      <c r="O1148" s="65">
        <v>175</v>
      </c>
      <c r="P1148" s="65"/>
      <c r="Q1148" s="18">
        <f t="shared" si="548"/>
        <v>175</v>
      </c>
      <c r="R1148" s="65">
        <v>175</v>
      </c>
      <c r="S1148" s="8"/>
      <c r="T1148" s="107">
        <f t="shared" si="549"/>
        <v>175</v>
      </c>
      <c r="U1148" s="8">
        <v>250</v>
      </c>
      <c r="V1148" s="8"/>
      <c r="W1148" s="107">
        <f t="shared" si="544"/>
        <v>250</v>
      </c>
      <c r="X1148" s="258"/>
      <c r="Y1148" s="258"/>
      <c r="Z1148" s="258"/>
      <c r="AA1148" s="258"/>
      <c r="AB1148" s="258"/>
      <c r="AC1148" s="258"/>
      <c r="AD1148" s="258"/>
      <c r="AE1148" s="258"/>
      <c r="AF1148" s="258"/>
      <c r="AG1148" s="258"/>
      <c r="AH1148" s="258"/>
      <c r="AI1148" s="258"/>
      <c r="AJ1148" s="258"/>
      <c r="AK1148" s="258"/>
      <c r="AL1148" s="258"/>
      <c r="AM1148" s="258"/>
      <c r="AN1148" s="258"/>
      <c r="AO1148" s="258"/>
      <c r="AP1148" s="258"/>
      <c r="AQ1148" s="258"/>
      <c r="AR1148" s="258"/>
      <c r="AS1148" s="258"/>
      <c r="AT1148" s="258"/>
      <c r="AU1148" s="258"/>
      <c r="AV1148" s="258"/>
      <c r="AW1148" s="258"/>
      <c r="AX1148" s="258"/>
      <c r="AY1148" s="258"/>
      <c r="AZ1148" s="258"/>
      <c r="BA1148" s="258"/>
      <c r="BB1148" s="258"/>
      <c r="BC1148" s="258"/>
      <c r="BD1148" s="258"/>
      <c r="BE1148" s="258"/>
      <c r="BF1148" s="258"/>
      <c r="BG1148" s="258"/>
      <c r="BH1148" s="258"/>
      <c r="BI1148" s="258"/>
      <c r="BJ1148" s="258"/>
      <c r="BK1148" s="258"/>
      <c r="BL1148" s="258"/>
      <c r="BM1148" s="258"/>
      <c r="BN1148" s="258"/>
      <c r="BO1148" s="258"/>
      <c r="BP1148" s="258"/>
      <c r="BQ1148" s="258"/>
      <c r="BR1148" s="258"/>
      <c r="BS1148" s="258"/>
      <c r="BT1148" s="258"/>
      <c r="BU1148" s="258"/>
      <c r="BV1148" s="258"/>
      <c r="BW1148" s="258"/>
      <c r="BX1148" s="258"/>
      <c r="BY1148" s="258"/>
      <c r="BZ1148" s="258"/>
      <c r="CA1148" s="258"/>
      <c r="CB1148" s="258"/>
      <c r="CC1148" s="258"/>
      <c r="CD1148" s="258"/>
      <c r="CE1148" s="258"/>
      <c r="CF1148" s="258"/>
      <c r="CG1148" s="258"/>
      <c r="CH1148" s="258"/>
      <c r="CI1148" s="258"/>
      <c r="CJ1148" s="258"/>
      <c r="CK1148" s="258"/>
      <c r="CL1148" s="258"/>
      <c r="CM1148" s="258"/>
      <c r="CN1148" s="258"/>
      <c r="CO1148" s="258"/>
      <c r="CP1148" s="258"/>
      <c r="CQ1148" s="258"/>
      <c r="CR1148" s="258"/>
      <c r="CS1148" s="258"/>
      <c r="CT1148" s="258"/>
      <c r="CU1148" s="258"/>
      <c r="CV1148" s="258"/>
      <c r="CW1148" s="258"/>
      <c r="CX1148" s="258"/>
    </row>
    <row r="1149" spans="1:102" ht="18">
      <c r="A1149" s="13">
        <v>8</v>
      </c>
      <c r="B1149" s="5" t="s">
        <v>849</v>
      </c>
      <c r="C1149" s="8">
        <v>6865</v>
      </c>
      <c r="D1149" s="8"/>
      <c r="E1149" s="9">
        <f t="shared" si="543"/>
        <v>6865</v>
      </c>
      <c r="F1149" s="2">
        <v>9700</v>
      </c>
      <c r="G1149" s="2">
        <v>0</v>
      </c>
      <c r="H1149" s="3">
        <f t="shared" si="545"/>
        <v>9700</v>
      </c>
      <c r="I1149" s="10">
        <v>10117.17</v>
      </c>
      <c r="J1149" s="10"/>
      <c r="K1149" s="213">
        <f t="shared" si="546"/>
        <v>10117.17</v>
      </c>
      <c r="L1149" s="65">
        <v>9841.02</v>
      </c>
      <c r="M1149" s="65"/>
      <c r="N1149" s="18">
        <f t="shared" si="547"/>
        <v>9841.02</v>
      </c>
      <c r="O1149" s="65">
        <v>17228</v>
      </c>
      <c r="P1149" s="65"/>
      <c r="Q1149" s="18">
        <f t="shared" si="548"/>
        <v>17228</v>
      </c>
      <c r="R1149" s="65">
        <v>17228</v>
      </c>
      <c r="S1149" s="8"/>
      <c r="T1149" s="107">
        <f t="shared" si="549"/>
        <v>17228</v>
      </c>
      <c r="U1149" s="8">
        <v>22207</v>
      </c>
      <c r="V1149" s="8"/>
      <c r="W1149" s="107">
        <f t="shared" si="544"/>
        <v>22207</v>
      </c>
    </row>
    <row r="1150" spans="1:102" s="24" customFormat="1" ht="18">
      <c r="A1150" s="13">
        <v>9</v>
      </c>
      <c r="B1150" s="5" t="s">
        <v>850</v>
      </c>
      <c r="C1150" s="8">
        <v>9525</v>
      </c>
      <c r="D1150" s="8">
        <v>475</v>
      </c>
      <c r="E1150" s="9">
        <f t="shared" si="543"/>
        <v>10000</v>
      </c>
      <c r="F1150" s="2">
        <v>12600</v>
      </c>
      <c r="G1150" s="2">
        <v>20</v>
      </c>
      <c r="H1150" s="3">
        <f t="shared" si="545"/>
        <v>12620</v>
      </c>
      <c r="I1150" s="10">
        <v>19324.400000000001</v>
      </c>
      <c r="J1150" s="10">
        <v>0.01</v>
      </c>
      <c r="K1150" s="213">
        <f t="shared" si="546"/>
        <v>19324.41</v>
      </c>
      <c r="L1150" s="65">
        <v>12905</v>
      </c>
      <c r="M1150" s="65">
        <v>0.01</v>
      </c>
      <c r="N1150" s="18">
        <f t="shared" si="547"/>
        <v>12905.01</v>
      </c>
      <c r="O1150" s="65">
        <v>14748.54</v>
      </c>
      <c r="P1150" s="65">
        <v>0.01</v>
      </c>
      <c r="Q1150" s="18">
        <f t="shared" si="548"/>
        <v>14748.550000000001</v>
      </c>
      <c r="R1150" s="65">
        <v>15108.56</v>
      </c>
      <c r="S1150" s="8">
        <v>0.01</v>
      </c>
      <c r="T1150" s="107">
        <f t="shared" si="549"/>
        <v>15108.57</v>
      </c>
      <c r="U1150" s="8">
        <v>23610</v>
      </c>
      <c r="V1150" s="8"/>
      <c r="W1150" s="107">
        <f t="shared" si="544"/>
        <v>23610</v>
      </c>
      <c r="X1150" s="258"/>
      <c r="Y1150" s="258"/>
      <c r="Z1150" s="258"/>
      <c r="AA1150" s="258"/>
      <c r="AB1150" s="258"/>
      <c r="AC1150" s="258"/>
      <c r="AD1150" s="258"/>
      <c r="AE1150" s="258"/>
      <c r="AF1150" s="258"/>
      <c r="AG1150" s="258"/>
      <c r="AH1150" s="258"/>
      <c r="AI1150" s="258"/>
      <c r="AJ1150" s="258"/>
      <c r="AK1150" s="258"/>
      <c r="AL1150" s="258"/>
      <c r="AM1150" s="258"/>
      <c r="AN1150" s="258"/>
      <c r="AO1150" s="258"/>
      <c r="AP1150" s="258"/>
      <c r="AQ1150" s="258"/>
      <c r="AR1150" s="258"/>
      <c r="AS1150" s="258"/>
      <c r="AT1150" s="258"/>
      <c r="AU1150" s="258"/>
      <c r="AV1150" s="258"/>
      <c r="AW1150" s="258"/>
      <c r="AX1150" s="258"/>
      <c r="AY1150" s="258"/>
      <c r="AZ1150" s="258"/>
      <c r="BA1150" s="258"/>
      <c r="BB1150" s="258"/>
      <c r="BC1150" s="258"/>
      <c r="BD1150" s="258"/>
      <c r="BE1150" s="258"/>
      <c r="BF1150" s="258"/>
      <c r="BG1150" s="258"/>
      <c r="BH1150" s="258"/>
      <c r="BI1150" s="258"/>
      <c r="BJ1150" s="258"/>
      <c r="BK1150" s="258"/>
      <c r="BL1150" s="258"/>
      <c r="BM1150" s="258"/>
      <c r="BN1150" s="258"/>
      <c r="BO1150" s="258"/>
      <c r="BP1150" s="258"/>
      <c r="BQ1150" s="258"/>
      <c r="BR1150" s="258"/>
      <c r="BS1150" s="258"/>
      <c r="BT1150" s="258"/>
      <c r="BU1150" s="258"/>
      <c r="BV1150" s="258"/>
      <c r="BW1150" s="258"/>
      <c r="BX1150" s="258"/>
      <c r="BY1150" s="258"/>
      <c r="BZ1150" s="258"/>
      <c r="CA1150" s="258"/>
      <c r="CB1150" s="258"/>
      <c r="CC1150" s="258"/>
      <c r="CD1150" s="258"/>
      <c r="CE1150" s="258"/>
      <c r="CF1150" s="258"/>
      <c r="CG1150" s="258"/>
      <c r="CH1150" s="258"/>
      <c r="CI1150" s="258"/>
      <c r="CJ1150" s="258"/>
      <c r="CK1150" s="258"/>
      <c r="CL1150" s="258"/>
      <c r="CM1150" s="258"/>
      <c r="CN1150" s="258"/>
      <c r="CO1150" s="258"/>
      <c r="CP1150" s="258"/>
      <c r="CQ1150" s="258"/>
      <c r="CR1150" s="258"/>
      <c r="CS1150" s="258"/>
      <c r="CT1150" s="258"/>
      <c r="CU1150" s="258"/>
      <c r="CV1150" s="258"/>
      <c r="CW1150" s="258"/>
      <c r="CX1150" s="258"/>
    </row>
    <row r="1151" spans="1:102" ht="18">
      <c r="A1151" s="13">
        <v>10</v>
      </c>
      <c r="B1151" s="179" t="s">
        <v>851</v>
      </c>
      <c r="C1151" s="8">
        <v>9147</v>
      </c>
      <c r="D1151" s="8">
        <v>0.01</v>
      </c>
      <c r="E1151" s="9">
        <f t="shared" si="543"/>
        <v>9147.01</v>
      </c>
      <c r="F1151" s="2">
        <v>9147</v>
      </c>
      <c r="G1151" s="2">
        <v>0</v>
      </c>
      <c r="H1151" s="3">
        <f t="shared" si="545"/>
        <v>9147</v>
      </c>
      <c r="I1151" s="10">
        <v>48719.93</v>
      </c>
      <c r="J1151" s="10">
        <v>0.01</v>
      </c>
      <c r="K1151" s="213">
        <f t="shared" si="546"/>
        <v>48719.94</v>
      </c>
      <c r="L1151" s="65"/>
      <c r="M1151" s="65"/>
      <c r="N1151" s="18">
        <f t="shared" si="547"/>
        <v>0</v>
      </c>
      <c r="O1151" s="65"/>
      <c r="P1151" s="65"/>
      <c r="Q1151" s="18">
        <f t="shared" si="548"/>
        <v>0</v>
      </c>
      <c r="R1151" s="65"/>
      <c r="S1151" s="8"/>
      <c r="T1151" s="107">
        <f t="shared" si="549"/>
        <v>0</v>
      </c>
      <c r="U1151" s="8"/>
      <c r="V1151" s="8"/>
      <c r="W1151" s="107">
        <f t="shared" si="544"/>
        <v>0</v>
      </c>
    </row>
    <row r="1152" spans="1:102" ht="18">
      <c r="A1152" s="13">
        <v>11</v>
      </c>
      <c r="B1152" s="5" t="s">
        <v>852</v>
      </c>
      <c r="C1152" s="8">
        <v>36205</v>
      </c>
      <c r="D1152" s="8">
        <v>1336.89</v>
      </c>
      <c r="E1152" s="9">
        <f t="shared" si="543"/>
        <v>37541.89</v>
      </c>
      <c r="F1152" s="2">
        <v>48500</v>
      </c>
      <c r="G1152" s="2">
        <v>60</v>
      </c>
      <c r="H1152" s="3">
        <f t="shared" si="545"/>
        <v>48560</v>
      </c>
      <c r="I1152" s="10">
        <v>5</v>
      </c>
      <c r="J1152" s="10"/>
      <c r="K1152" s="213">
        <f t="shared" si="546"/>
        <v>5</v>
      </c>
      <c r="L1152" s="65">
        <v>49807.5</v>
      </c>
      <c r="M1152" s="65">
        <v>0.01</v>
      </c>
      <c r="N1152" s="18">
        <f t="shared" si="547"/>
        <v>49807.51</v>
      </c>
      <c r="O1152" s="65">
        <v>56817.67</v>
      </c>
      <c r="P1152" s="65">
        <v>0.01</v>
      </c>
      <c r="Q1152" s="18">
        <f t="shared" si="548"/>
        <v>56817.68</v>
      </c>
      <c r="R1152" s="65">
        <v>58206.66</v>
      </c>
      <c r="S1152" s="8">
        <v>0.01</v>
      </c>
      <c r="T1152" s="107">
        <f t="shared" si="549"/>
        <v>58206.670000000006</v>
      </c>
      <c r="U1152" s="8">
        <v>91967</v>
      </c>
      <c r="V1152" s="8">
        <v>0.01</v>
      </c>
      <c r="W1152" s="107">
        <f t="shared" si="544"/>
        <v>91967.01</v>
      </c>
    </row>
    <row r="1153" spans="1:102" s="24" customFormat="1" ht="18">
      <c r="A1153" s="13">
        <v>12</v>
      </c>
      <c r="B1153" s="5" t="s">
        <v>853</v>
      </c>
      <c r="C1153" s="8">
        <v>24</v>
      </c>
      <c r="D1153" s="8"/>
      <c r="E1153" s="9">
        <f t="shared" si="543"/>
        <v>24</v>
      </c>
      <c r="F1153" s="2">
        <v>5</v>
      </c>
      <c r="G1153" s="2">
        <v>0</v>
      </c>
      <c r="H1153" s="3">
        <f t="shared" si="545"/>
        <v>5</v>
      </c>
      <c r="I1153" s="10">
        <v>5</v>
      </c>
      <c r="J1153" s="10"/>
      <c r="K1153" s="213">
        <f t="shared" si="546"/>
        <v>5</v>
      </c>
      <c r="L1153" s="65">
        <v>5</v>
      </c>
      <c r="M1153" s="65"/>
      <c r="N1153" s="18">
        <f t="shared" si="547"/>
        <v>5</v>
      </c>
      <c r="O1153" s="65">
        <v>0.01</v>
      </c>
      <c r="P1153" s="65"/>
      <c r="Q1153" s="18">
        <f t="shared" si="548"/>
        <v>0.01</v>
      </c>
      <c r="R1153" s="65">
        <v>0.01</v>
      </c>
      <c r="S1153" s="8"/>
      <c r="T1153" s="107">
        <f t="shared" si="549"/>
        <v>0.01</v>
      </c>
      <c r="U1153" s="8">
        <v>0.01</v>
      </c>
      <c r="V1153" s="8"/>
      <c r="W1153" s="107">
        <f t="shared" si="544"/>
        <v>0.01</v>
      </c>
      <c r="X1153" s="258"/>
      <c r="Y1153" s="258"/>
      <c r="Z1153" s="258"/>
      <c r="AA1153" s="258"/>
      <c r="AB1153" s="258"/>
      <c r="AC1153" s="258"/>
      <c r="AD1153" s="258"/>
      <c r="AE1153" s="258"/>
      <c r="AF1153" s="258"/>
      <c r="AG1153" s="258"/>
      <c r="AH1153" s="258"/>
      <c r="AI1153" s="258"/>
      <c r="AJ1153" s="258"/>
      <c r="AK1153" s="258"/>
      <c r="AL1153" s="258"/>
      <c r="AM1153" s="258"/>
      <c r="AN1153" s="258"/>
      <c r="AO1153" s="258"/>
      <c r="AP1153" s="258"/>
      <c r="AQ1153" s="258"/>
      <c r="AR1153" s="258"/>
      <c r="AS1153" s="258"/>
      <c r="AT1153" s="258"/>
      <c r="AU1153" s="258"/>
      <c r="AV1153" s="258"/>
      <c r="AW1153" s="258"/>
      <c r="AX1153" s="258"/>
      <c r="AY1153" s="258"/>
      <c r="AZ1153" s="258"/>
      <c r="BA1153" s="258"/>
      <c r="BB1153" s="258"/>
      <c r="BC1153" s="258"/>
      <c r="BD1153" s="258"/>
      <c r="BE1153" s="258"/>
      <c r="BF1153" s="258"/>
      <c r="BG1153" s="258"/>
      <c r="BH1153" s="258"/>
      <c r="BI1153" s="258"/>
      <c r="BJ1153" s="258"/>
      <c r="BK1153" s="258"/>
      <c r="BL1153" s="258"/>
      <c r="BM1153" s="258"/>
      <c r="BN1153" s="258"/>
      <c r="BO1153" s="258"/>
      <c r="BP1153" s="258"/>
      <c r="BQ1153" s="258"/>
      <c r="BR1153" s="258"/>
      <c r="BS1153" s="258"/>
      <c r="BT1153" s="258"/>
      <c r="BU1153" s="258"/>
      <c r="BV1153" s="258"/>
      <c r="BW1153" s="258"/>
      <c r="BX1153" s="258"/>
      <c r="BY1153" s="258"/>
      <c r="BZ1153" s="258"/>
      <c r="CA1153" s="258"/>
      <c r="CB1153" s="258"/>
      <c r="CC1153" s="258"/>
      <c r="CD1153" s="258"/>
      <c r="CE1153" s="258"/>
      <c r="CF1153" s="258"/>
      <c r="CG1153" s="258"/>
      <c r="CH1153" s="258"/>
      <c r="CI1153" s="258"/>
      <c r="CJ1153" s="258"/>
      <c r="CK1153" s="258"/>
      <c r="CL1153" s="258"/>
      <c r="CM1153" s="258"/>
      <c r="CN1153" s="258"/>
      <c r="CO1153" s="258"/>
      <c r="CP1153" s="258"/>
      <c r="CQ1153" s="258"/>
      <c r="CR1153" s="258"/>
      <c r="CS1153" s="258"/>
      <c r="CT1153" s="258"/>
      <c r="CU1153" s="258"/>
      <c r="CV1153" s="258"/>
      <c r="CW1153" s="258"/>
      <c r="CX1153" s="258"/>
    </row>
    <row r="1154" spans="1:102" ht="18">
      <c r="A1154" s="13">
        <v>13</v>
      </c>
      <c r="B1154" s="5" t="s">
        <v>1936</v>
      </c>
      <c r="C1154" s="8">
        <v>4</v>
      </c>
      <c r="D1154" s="8"/>
      <c r="E1154" s="9">
        <f t="shared" si="543"/>
        <v>4</v>
      </c>
      <c r="F1154" s="2">
        <v>20</v>
      </c>
      <c r="G1154" s="2">
        <v>0</v>
      </c>
      <c r="H1154" s="3">
        <f t="shared" si="545"/>
        <v>20</v>
      </c>
      <c r="I1154" s="10">
        <v>-14943.37</v>
      </c>
      <c r="J1154" s="10"/>
      <c r="K1154" s="213">
        <f t="shared" si="546"/>
        <v>-14943.37</v>
      </c>
      <c r="L1154" s="65">
        <v>8</v>
      </c>
      <c r="M1154" s="65"/>
      <c r="N1154" s="18">
        <f t="shared" si="547"/>
        <v>8</v>
      </c>
      <c r="O1154" s="65">
        <v>1</v>
      </c>
      <c r="P1154" s="65"/>
      <c r="Q1154" s="18">
        <f t="shared" si="548"/>
        <v>1</v>
      </c>
      <c r="R1154" s="65">
        <v>1</v>
      </c>
      <c r="S1154" s="8"/>
      <c r="T1154" s="107">
        <f t="shared" si="549"/>
        <v>1</v>
      </c>
      <c r="U1154" s="8">
        <v>0.01</v>
      </c>
      <c r="V1154" s="8"/>
      <c r="W1154" s="107">
        <f t="shared" si="544"/>
        <v>0.01</v>
      </c>
    </row>
    <row r="1155" spans="1:102" ht="18">
      <c r="A1155" s="13">
        <v>14</v>
      </c>
      <c r="B1155" s="5" t="s">
        <v>1937</v>
      </c>
      <c r="C1155" s="8">
        <v>-10700.7</v>
      </c>
      <c r="D1155" s="8"/>
      <c r="E1155" s="9">
        <f t="shared" si="543"/>
        <v>-10700.7</v>
      </c>
      <c r="F1155" s="2">
        <v>-11883.28</v>
      </c>
      <c r="G1155" s="2">
        <v>0</v>
      </c>
      <c r="H1155" s="3">
        <f t="shared" si="545"/>
        <v>-11883.28</v>
      </c>
      <c r="I1155" s="10">
        <v>278.3</v>
      </c>
      <c r="J1155" s="10"/>
      <c r="K1155" s="213">
        <f t="shared" si="546"/>
        <v>278.3</v>
      </c>
      <c r="L1155" s="65">
        <v>-16900.2</v>
      </c>
      <c r="M1155" s="65"/>
      <c r="N1155" s="18">
        <f t="shared" si="547"/>
        <v>-16900.2</v>
      </c>
      <c r="O1155" s="65">
        <v>-20103.27</v>
      </c>
      <c r="P1155" s="65"/>
      <c r="Q1155" s="18">
        <f t="shared" si="548"/>
        <v>-20103.27</v>
      </c>
      <c r="R1155" s="65">
        <v>-20239.7</v>
      </c>
      <c r="S1155" s="8"/>
      <c r="T1155" s="107">
        <f t="shared" si="549"/>
        <v>-20239.7</v>
      </c>
      <c r="U1155" s="8">
        <v>-27943.99</v>
      </c>
      <c r="V1155" s="8"/>
      <c r="W1155" s="107">
        <f t="shared" si="544"/>
        <v>-27943.99</v>
      </c>
    </row>
    <row r="1156" spans="1:102" s="24" customFormat="1" ht="18">
      <c r="A1156" s="13">
        <v>15</v>
      </c>
      <c r="B1156" s="5" t="s">
        <v>854</v>
      </c>
      <c r="C1156" s="8">
        <v>350</v>
      </c>
      <c r="D1156" s="8"/>
      <c r="E1156" s="9">
        <f t="shared" si="543"/>
        <v>350</v>
      </c>
      <c r="F1156" s="2">
        <v>400</v>
      </c>
      <c r="G1156" s="2">
        <v>0</v>
      </c>
      <c r="H1156" s="3">
        <f t="shared" si="545"/>
        <v>400</v>
      </c>
      <c r="I1156" s="10"/>
      <c r="J1156" s="10">
        <v>0.03</v>
      </c>
      <c r="K1156" s="213">
        <f t="shared" si="546"/>
        <v>0.03</v>
      </c>
      <c r="L1156" s="65">
        <v>0.03</v>
      </c>
      <c r="M1156" s="65"/>
      <c r="N1156" s="18">
        <f t="shared" si="547"/>
        <v>0.03</v>
      </c>
      <c r="O1156" s="65">
        <v>403.5</v>
      </c>
      <c r="P1156" s="65"/>
      <c r="Q1156" s="18">
        <f t="shared" si="548"/>
        <v>403.5</v>
      </c>
      <c r="R1156" s="65">
        <v>403.5</v>
      </c>
      <c r="S1156" s="8"/>
      <c r="T1156" s="107">
        <f t="shared" si="549"/>
        <v>403.5</v>
      </c>
      <c r="U1156" s="8">
        <v>418.26</v>
      </c>
      <c r="V1156" s="8"/>
      <c r="W1156" s="107">
        <f t="shared" si="544"/>
        <v>418.26</v>
      </c>
      <c r="X1156" s="258"/>
      <c r="Y1156" s="258"/>
      <c r="Z1156" s="258"/>
      <c r="AA1156" s="258"/>
      <c r="AB1156" s="258"/>
      <c r="AC1156" s="258"/>
      <c r="AD1156" s="258"/>
      <c r="AE1156" s="258"/>
      <c r="AF1156" s="258"/>
      <c r="AG1156" s="258"/>
      <c r="AH1156" s="258"/>
      <c r="AI1156" s="258"/>
      <c r="AJ1156" s="258"/>
      <c r="AK1156" s="258"/>
      <c r="AL1156" s="258"/>
      <c r="AM1156" s="258"/>
      <c r="AN1156" s="258"/>
      <c r="AO1156" s="258"/>
      <c r="AP1156" s="258"/>
      <c r="AQ1156" s="258"/>
      <c r="AR1156" s="258"/>
      <c r="AS1156" s="258"/>
      <c r="AT1156" s="258"/>
      <c r="AU1156" s="258"/>
      <c r="AV1156" s="258"/>
      <c r="AW1156" s="258"/>
      <c r="AX1156" s="258"/>
      <c r="AY1156" s="258"/>
      <c r="AZ1156" s="258"/>
      <c r="BA1156" s="258"/>
      <c r="BB1156" s="258"/>
      <c r="BC1156" s="258"/>
      <c r="BD1156" s="258"/>
      <c r="BE1156" s="258"/>
      <c r="BF1156" s="258"/>
      <c r="BG1156" s="258"/>
      <c r="BH1156" s="258"/>
      <c r="BI1156" s="258"/>
      <c r="BJ1156" s="258"/>
      <c r="BK1156" s="258"/>
      <c r="BL1156" s="258"/>
      <c r="BM1156" s="258"/>
      <c r="BN1156" s="258"/>
      <c r="BO1156" s="258"/>
      <c r="BP1156" s="258"/>
      <c r="BQ1156" s="258"/>
      <c r="BR1156" s="258"/>
      <c r="BS1156" s="258"/>
      <c r="BT1156" s="258"/>
      <c r="BU1156" s="258"/>
      <c r="BV1156" s="258"/>
      <c r="BW1156" s="258"/>
      <c r="BX1156" s="258"/>
      <c r="BY1156" s="258"/>
      <c r="BZ1156" s="258"/>
      <c r="CA1156" s="258"/>
      <c r="CB1156" s="258"/>
      <c r="CC1156" s="258"/>
      <c r="CD1156" s="258"/>
      <c r="CE1156" s="258"/>
      <c r="CF1156" s="258"/>
      <c r="CG1156" s="258"/>
      <c r="CH1156" s="258"/>
      <c r="CI1156" s="258"/>
      <c r="CJ1156" s="258"/>
      <c r="CK1156" s="258"/>
      <c r="CL1156" s="258"/>
      <c r="CM1156" s="258"/>
      <c r="CN1156" s="258"/>
      <c r="CO1156" s="258"/>
      <c r="CP1156" s="258"/>
      <c r="CQ1156" s="258"/>
      <c r="CR1156" s="258"/>
      <c r="CS1156" s="258"/>
      <c r="CT1156" s="258"/>
      <c r="CU1156" s="258"/>
      <c r="CV1156" s="258"/>
      <c r="CW1156" s="258"/>
      <c r="CX1156" s="258"/>
    </row>
    <row r="1157" spans="1:102" ht="18">
      <c r="A1157" s="13">
        <v>16</v>
      </c>
      <c r="B1157" s="179" t="s">
        <v>855</v>
      </c>
      <c r="C1157" s="8"/>
      <c r="D1157" s="8">
        <v>0.03</v>
      </c>
      <c r="E1157" s="9">
        <f t="shared" si="543"/>
        <v>0.03</v>
      </c>
      <c r="F1157" s="2">
        <v>0</v>
      </c>
      <c r="G1157" s="2">
        <v>0.03</v>
      </c>
      <c r="H1157" s="3">
        <f t="shared" si="545"/>
        <v>0.03</v>
      </c>
      <c r="I1157" s="10">
        <v>135.37</v>
      </c>
      <c r="J1157" s="10">
        <v>0.03</v>
      </c>
      <c r="K1157" s="213">
        <f t="shared" si="546"/>
        <v>135.4</v>
      </c>
      <c r="L1157" s="65"/>
      <c r="M1157" s="65"/>
      <c r="N1157" s="18">
        <f t="shared" si="547"/>
        <v>0</v>
      </c>
      <c r="O1157" s="65"/>
      <c r="P1157" s="65"/>
      <c r="Q1157" s="18">
        <f t="shared" si="548"/>
        <v>0</v>
      </c>
      <c r="R1157" s="65"/>
      <c r="S1157" s="8"/>
      <c r="T1157" s="107">
        <f t="shared" si="549"/>
        <v>0</v>
      </c>
      <c r="U1157" s="8"/>
      <c r="V1157" s="8"/>
      <c r="W1157" s="107">
        <f t="shared" si="544"/>
        <v>0</v>
      </c>
    </row>
    <row r="1158" spans="1:102" ht="18">
      <c r="A1158" s="13">
        <v>17</v>
      </c>
      <c r="B1158" s="5" t="s">
        <v>2039</v>
      </c>
      <c r="C1158" s="8">
        <v>188</v>
      </c>
      <c r="D1158" s="8">
        <v>0.03</v>
      </c>
      <c r="E1158" s="9">
        <f t="shared" si="543"/>
        <v>188.03</v>
      </c>
      <c r="F1158" s="2">
        <v>140</v>
      </c>
      <c r="G1158" s="2">
        <v>0.03</v>
      </c>
      <c r="H1158" s="3">
        <f t="shared" si="545"/>
        <v>140.03</v>
      </c>
      <c r="I1158" s="10">
        <v>0.01</v>
      </c>
      <c r="J1158" s="10">
        <v>0.01</v>
      </c>
      <c r="K1158" s="213">
        <f t="shared" si="546"/>
        <v>0.02</v>
      </c>
      <c r="L1158" s="65">
        <v>145.65</v>
      </c>
      <c r="M1158" s="65">
        <v>0.03</v>
      </c>
      <c r="N1158" s="18">
        <f t="shared" si="547"/>
        <v>145.68</v>
      </c>
      <c r="O1158" s="65">
        <v>144.88</v>
      </c>
      <c r="P1158" s="65">
        <v>0.03</v>
      </c>
      <c r="Q1158" s="18">
        <f t="shared" si="548"/>
        <v>144.91</v>
      </c>
      <c r="R1158" s="65">
        <v>144.88</v>
      </c>
      <c r="S1158" s="8">
        <v>0.03</v>
      </c>
      <c r="T1158" s="107">
        <f t="shared" si="549"/>
        <v>144.91</v>
      </c>
      <c r="U1158" s="8">
        <v>172.78</v>
      </c>
      <c r="V1158" s="8">
        <v>0.03</v>
      </c>
      <c r="W1158" s="107">
        <f t="shared" si="544"/>
        <v>172.81</v>
      </c>
    </row>
    <row r="1159" spans="1:102" s="24" customFormat="1" ht="18">
      <c r="A1159" s="13">
        <v>18</v>
      </c>
      <c r="B1159" s="5" t="s">
        <v>856</v>
      </c>
      <c r="C1159" s="8">
        <v>0.01</v>
      </c>
      <c r="D1159" s="8">
        <v>0.01</v>
      </c>
      <c r="E1159" s="9">
        <f t="shared" si="543"/>
        <v>0.02</v>
      </c>
      <c r="F1159" s="2">
        <v>0.01</v>
      </c>
      <c r="G1159" s="2">
        <v>0.01</v>
      </c>
      <c r="H1159" s="3">
        <f t="shared" si="545"/>
        <v>0.02</v>
      </c>
      <c r="I1159" s="10">
        <v>0.01</v>
      </c>
      <c r="J1159" s="10"/>
      <c r="K1159" s="213">
        <f t="shared" si="546"/>
        <v>0.01</v>
      </c>
      <c r="L1159" s="65">
        <v>0.01</v>
      </c>
      <c r="M1159" s="65">
        <v>0.01</v>
      </c>
      <c r="N1159" s="18">
        <f t="shared" si="547"/>
        <v>0.02</v>
      </c>
      <c r="O1159" s="65">
        <v>0.01</v>
      </c>
      <c r="P1159" s="65">
        <v>0.01</v>
      </c>
      <c r="Q1159" s="18">
        <f t="shared" si="548"/>
        <v>0.02</v>
      </c>
      <c r="R1159" s="65">
        <v>0.01</v>
      </c>
      <c r="S1159" s="8">
        <v>0.01</v>
      </c>
      <c r="T1159" s="107">
        <f t="shared" si="549"/>
        <v>0.02</v>
      </c>
      <c r="U1159" s="8">
        <v>0.01</v>
      </c>
      <c r="V1159" s="8"/>
      <c r="W1159" s="107">
        <f t="shared" si="544"/>
        <v>0.01</v>
      </c>
      <c r="X1159" s="258"/>
      <c r="Y1159" s="258"/>
      <c r="Z1159" s="258"/>
      <c r="AA1159" s="258"/>
      <c r="AB1159" s="258"/>
      <c r="AC1159" s="258"/>
      <c r="AD1159" s="258"/>
      <c r="AE1159" s="258"/>
      <c r="AF1159" s="258"/>
      <c r="AG1159" s="258"/>
      <c r="AH1159" s="258"/>
      <c r="AI1159" s="258"/>
      <c r="AJ1159" s="258"/>
      <c r="AK1159" s="258"/>
      <c r="AL1159" s="258"/>
      <c r="AM1159" s="258"/>
      <c r="AN1159" s="258"/>
      <c r="AO1159" s="258"/>
      <c r="AP1159" s="258"/>
      <c r="AQ1159" s="258"/>
      <c r="AR1159" s="258"/>
      <c r="AS1159" s="258"/>
      <c r="AT1159" s="258"/>
      <c r="AU1159" s="258"/>
      <c r="AV1159" s="258"/>
      <c r="AW1159" s="258"/>
      <c r="AX1159" s="258"/>
      <c r="AY1159" s="258"/>
      <c r="AZ1159" s="258"/>
      <c r="BA1159" s="258"/>
      <c r="BB1159" s="258"/>
      <c r="BC1159" s="258"/>
      <c r="BD1159" s="258"/>
      <c r="BE1159" s="258"/>
      <c r="BF1159" s="258"/>
      <c r="BG1159" s="258"/>
      <c r="BH1159" s="258"/>
      <c r="BI1159" s="258"/>
      <c r="BJ1159" s="258"/>
      <c r="BK1159" s="258"/>
      <c r="BL1159" s="258"/>
      <c r="BM1159" s="258"/>
      <c r="BN1159" s="258"/>
      <c r="BO1159" s="258"/>
      <c r="BP1159" s="258"/>
      <c r="BQ1159" s="258"/>
      <c r="BR1159" s="258"/>
      <c r="BS1159" s="258"/>
      <c r="BT1159" s="258"/>
      <c r="BU1159" s="258"/>
      <c r="BV1159" s="258"/>
      <c r="BW1159" s="258"/>
      <c r="BX1159" s="258"/>
      <c r="BY1159" s="258"/>
      <c r="BZ1159" s="258"/>
      <c r="CA1159" s="258"/>
      <c r="CB1159" s="258"/>
      <c r="CC1159" s="258"/>
      <c r="CD1159" s="258"/>
      <c r="CE1159" s="258"/>
      <c r="CF1159" s="258"/>
      <c r="CG1159" s="258"/>
      <c r="CH1159" s="258"/>
      <c r="CI1159" s="258"/>
      <c r="CJ1159" s="258"/>
      <c r="CK1159" s="258"/>
      <c r="CL1159" s="258"/>
      <c r="CM1159" s="258"/>
      <c r="CN1159" s="258"/>
      <c r="CO1159" s="258"/>
      <c r="CP1159" s="258"/>
      <c r="CQ1159" s="258"/>
      <c r="CR1159" s="258"/>
      <c r="CS1159" s="258"/>
      <c r="CT1159" s="258"/>
      <c r="CU1159" s="258"/>
      <c r="CV1159" s="258"/>
      <c r="CW1159" s="258"/>
      <c r="CX1159" s="258"/>
    </row>
    <row r="1160" spans="1:102" ht="18">
      <c r="A1160" s="13">
        <v>19</v>
      </c>
      <c r="B1160" s="5" t="s">
        <v>857</v>
      </c>
      <c r="C1160" s="8">
        <v>0.01</v>
      </c>
      <c r="D1160" s="8"/>
      <c r="E1160" s="9">
        <f t="shared" si="543"/>
        <v>0.01</v>
      </c>
      <c r="F1160" s="2">
        <v>0.01</v>
      </c>
      <c r="G1160" s="2">
        <v>0</v>
      </c>
      <c r="H1160" s="3">
        <f t="shared" si="545"/>
        <v>0.01</v>
      </c>
      <c r="I1160" s="10">
        <v>30267.46</v>
      </c>
      <c r="J1160" s="10"/>
      <c r="K1160" s="213">
        <f t="shared" si="546"/>
        <v>30267.46</v>
      </c>
      <c r="L1160" s="65">
        <v>0.01</v>
      </c>
      <c r="M1160" s="65"/>
      <c r="N1160" s="18">
        <f t="shared" si="547"/>
        <v>0.01</v>
      </c>
      <c r="O1160" s="65">
        <v>0.01</v>
      </c>
      <c r="P1160" s="65"/>
      <c r="Q1160" s="18">
        <f t="shared" si="548"/>
        <v>0.01</v>
      </c>
      <c r="R1160" s="65">
        <v>0.01</v>
      </c>
      <c r="S1160" s="8"/>
      <c r="T1160" s="107">
        <f t="shared" si="549"/>
        <v>0.01</v>
      </c>
      <c r="U1160" s="8">
        <v>0.01</v>
      </c>
      <c r="V1160" s="8"/>
      <c r="W1160" s="107">
        <f t="shared" si="544"/>
        <v>0.01</v>
      </c>
    </row>
    <row r="1161" spans="1:102" ht="18">
      <c r="A1161" s="13">
        <v>20</v>
      </c>
      <c r="B1161" s="5" t="s">
        <v>858</v>
      </c>
      <c r="C1161" s="8">
        <v>40393</v>
      </c>
      <c r="D1161" s="8"/>
      <c r="E1161" s="9">
        <f t="shared" si="543"/>
        <v>40393</v>
      </c>
      <c r="F1161" s="2">
        <v>15000</v>
      </c>
      <c r="G1161" s="2">
        <v>0</v>
      </c>
      <c r="H1161" s="3">
        <f t="shared" si="545"/>
        <v>15000</v>
      </c>
      <c r="I1161" s="10">
        <v>2760.88</v>
      </c>
      <c r="J1161" s="10"/>
      <c r="K1161" s="213">
        <f t="shared" si="546"/>
        <v>2760.88</v>
      </c>
      <c r="L1161" s="65">
        <v>25000</v>
      </c>
      <c r="M1161" s="65"/>
      <c r="N1161" s="18">
        <f t="shared" si="547"/>
        <v>25000</v>
      </c>
      <c r="O1161" s="65">
        <v>20958.22</v>
      </c>
      <c r="P1161" s="65"/>
      <c r="Q1161" s="18">
        <f t="shared" si="548"/>
        <v>20958.22</v>
      </c>
      <c r="R1161" s="65">
        <v>20958.22</v>
      </c>
      <c r="S1161" s="8"/>
      <c r="T1161" s="107">
        <f t="shared" si="549"/>
        <v>20958.22</v>
      </c>
      <c r="U1161" s="8">
        <v>10000</v>
      </c>
      <c r="V1161" s="8"/>
      <c r="W1161" s="107">
        <f t="shared" si="544"/>
        <v>10000</v>
      </c>
    </row>
    <row r="1162" spans="1:102" s="24" customFormat="1" ht="18">
      <c r="A1162" s="13">
        <v>21</v>
      </c>
      <c r="B1162" s="5" t="s">
        <v>859</v>
      </c>
      <c r="C1162" s="8">
        <v>15199</v>
      </c>
      <c r="D1162" s="8"/>
      <c r="E1162" s="9">
        <f t="shared" si="543"/>
        <v>15199</v>
      </c>
      <c r="F1162" s="2">
        <v>10000</v>
      </c>
      <c r="G1162" s="2">
        <v>0</v>
      </c>
      <c r="H1162" s="3">
        <f t="shared" si="545"/>
        <v>10000</v>
      </c>
      <c r="I1162" s="10">
        <v>19199.990000000002</v>
      </c>
      <c r="J1162" s="10">
        <v>0.03</v>
      </c>
      <c r="K1162" s="213">
        <f t="shared" si="546"/>
        <v>19200.02</v>
      </c>
      <c r="L1162" s="65">
        <v>0.03</v>
      </c>
      <c r="M1162" s="65"/>
      <c r="N1162" s="18">
        <f t="shared" si="547"/>
        <v>0.03</v>
      </c>
      <c r="O1162" s="65">
        <v>0.03</v>
      </c>
      <c r="P1162" s="65"/>
      <c r="Q1162" s="18">
        <f t="shared" si="548"/>
        <v>0.03</v>
      </c>
      <c r="R1162" s="65">
        <v>0.03</v>
      </c>
      <c r="S1162" s="8"/>
      <c r="T1162" s="107">
        <f t="shared" si="549"/>
        <v>0.03</v>
      </c>
      <c r="U1162" s="8">
        <v>0.03</v>
      </c>
      <c r="V1162" s="8"/>
      <c r="W1162" s="107">
        <f t="shared" si="544"/>
        <v>0.03</v>
      </c>
      <c r="X1162" s="258"/>
      <c r="Y1162" s="258"/>
      <c r="Z1162" s="258"/>
      <c r="AA1162" s="258"/>
      <c r="AB1162" s="258"/>
      <c r="AC1162" s="258"/>
      <c r="AD1162" s="258"/>
      <c r="AE1162" s="258"/>
      <c r="AF1162" s="258"/>
      <c r="AG1162" s="258"/>
      <c r="AH1162" s="258"/>
      <c r="AI1162" s="258"/>
      <c r="AJ1162" s="258"/>
      <c r="AK1162" s="258"/>
      <c r="AL1162" s="258"/>
      <c r="AM1162" s="258"/>
      <c r="AN1162" s="258"/>
      <c r="AO1162" s="258"/>
      <c r="AP1162" s="258"/>
      <c r="AQ1162" s="258"/>
      <c r="AR1162" s="258"/>
      <c r="AS1162" s="258"/>
      <c r="AT1162" s="258"/>
      <c r="AU1162" s="258"/>
      <c r="AV1162" s="258"/>
      <c r="AW1162" s="258"/>
      <c r="AX1162" s="258"/>
      <c r="AY1162" s="258"/>
      <c r="AZ1162" s="258"/>
      <c r="BA1162" s="258"/>
      <c r="BB1162" s="258"/>
      <c r="BC1162" s="258"/>
      <c r="BD1162" s="258"/>
      <c r="BE1162" s="258"/>
      <c r="BF1162" s="258"/>
      <c r="BG1162" s="258"/>
      <c r="BH1162" s="258"/>
      <c r="BI1162" s="258"/>
      <c r="BJ1162" s="258"/>
      <c r="BK1162" s="258"/>
      <c r="BL1162" s="258"/>
      <c r="BM1162" s="258"/>
      <c r="BN1162" s="258"/>
      <c r="BO1162" s="258"/>
      <c r="BP1162" s="258"/>
      <c r="BQ1162" s="258"/>
      <c r="BR1162" s="258"/>
      <c r="BS1162" s="258"/>
      <c r="BT1162" s="258"/>
      <c r="BU1162" s="258"/>
      <c r="BV1162" s="258"/>
      <c r="BW1162" s="258"/>
      <c r="BX1162" s="258"/>
      <c r="BY1162" s="258"/>
      <c r="BZ1162" s="258"/>
      <c r="CA1162" s="258"/>
      <c r="CB1162" s="258"/>
      <c r="CC1162" s="258"/>
      <c r="CD1162" s="258"/>
      <c r="CE1162" s="258"/>
      <c r="CF1162" s="258"/>
      <c r="CG1162" s="258"/>
      <c r="CH1162" s="258"/>
      <c r="CI1162" s="258"/>
      <c r="CJ1162" s="258"/>
      <c r="CK1162" s="258"/>
      <c r="CL1162" s="258"/>
      <c r="CM1162" s="258"/>
      <c r="CN1162" s="258"/>
      <c r="CO1162" s="258"/>
      <c r="CP1162" s="258"/>
      <c r="CQ1162" s="258"/>
      <c r="CR1162" s="258"/>
      <c r="CS1162" s="258"/>
      <c r="CT1162" s="258"/>
      <c r="CU1162" s="258"/>
      <c r="CV1162" s="258"/>
      <c r="CW1162" s="258"/>
      <c r="CX1162" s="258"/>
    </row>
    <row r="1163" spans="1:102" ht="18">
      <c r="A1163" s="13">
        <v>22</v>
      </c>
      <c r="B1163" s="5" t="s">
        <v>860</v>
      </c>
      <c r="C1163" s="8">
        <v>0.03</v>
      </c>
      <c r="D1163" s="8">
        <v>0.03</v>
      </c>
      <c r="E1163" s="9">
        <f t="shared" si="543"/>
        <v>0.06</v>
      </c>
      <c r="F1163" s="2">
        <v>2500</v>
      </c>
      <c r="G1163" s="2">
        <v>2500</v>
      </c>
      <c r="H1163" s="3">
        <f t="shared" si="545"/>
        <v>5000</v>
      </c>
      <c r="I1163" s="10">
        <v>0.03</v>
      </c>
      <c r="J1163" s="10"/>
      <c r="K1163" s="213">
        <f t="shared" si="546"/>
        <v>0.03</v>
      </c>
      <c r="L1163" s="65">
        <v>17008.61</v>
      </c>
      <c r="M1163" s="65">
        <v>0.03</v>
      </c>
      <c r="N1163" s="18">
        <f t="shared" si="547"/>
        <v>17008.64</v>
      </c>
      <c r="O1163" s="65">
        <v>7500</v>
      </c>
      <c r="P1163" s="65">
        <v>0.03</v>
      </c>
      <c r="Q1163" s="18">
        <f t="shared" si="548"/>
        <v>7500.03</v>
      </c>
      <c r="R1163" s="65">
        <v>3500</v>
      </c>
      <c r="S1163" s="8">
        <v>0.03</v>
      </c>
      <c r="T1163" s="107">
        <f t="shared" si="549"/>
        <v>3500.03</v>
      </c>
      <c r="U1163" s="8">
        <v>6403</v>
      </c>
      <c r="V1163" s="8">
        <v>0.03</v>
      </c>
      <c r="W1163" s="107">
        <f t="shared" si="544"/>
        <v>6403.03</v>
      </c>
    </row>
    <row r="1164" spans="1:102" ht="18">
      <c r="A1164" s="13">
        <v>23</v>
      </c>
      <c r="B1164" s="5" t="s">
        <v>861</v>
      </c>
      <c r="C1164" s="8">
        <v>0.03</v>
      </c>
      <c r="D1164" s="8"/>
      <c r="E1164" s="9">
        <f t="shared" si="543"/>
        <v>0.03</v>
      </c>
      <c r="F1164" s="2">
        <v>0.03</v>
      </c>
      <c r="G1164" s="2">
        <v>0</v>
      </c>
      <c r="H1164" s="3">
        <f t="shared" si="545"/>
        <v>0.03</v>
      </c>
      <c r="I1164" s="10">
        <v>0.03</v>
      </c>
      <c r="J1164" s="10"/>
      <c r="K1164" s="213">
        <f t="shared" si="546"/>
        <v>0.03</v>
      </c>
      <c r="L1164" s="65">
        <v>0.03</v>
      </c>
      <c r="M1164" s="65"/>
      <c r="N1164" s="18">
        <f t="shared" si="547"/>
        <v>0.03</v>
      </c>
      <c r="O1164" s="65">
        <v>12573.34</v>
      </c>
      <c r="P1164" s="65"/>
      <c r="Q1164" s="18">
        <f t="shared" si="548"/>
        <v>12573.34</v>
      </c>
      <c r="R1164" s="65">
        <v>12573.34</v>
      </c>
      <c r="S1164" s="8"/>
      <c r="T1164" s="107">
        <f t="shared" si="549"/>
        <v>12573.34</v>
      </c>
      <c r="U1164" s="8">
        <v>37373</v>
      </c>
      <c r="V1164" s="8"/>
      <c r="W1164" s="107">
        <f t="shared" si="544"/>
        <v>37373</v>
      </c>
    </row>
    <row r="1165" spans="1:102" ht="18">
      <c r="A1165" s="13">
        <v>24</v>
      </c>
      <c r="B1165" s="179" t="s">
        <v>862</v>
      </c>
      <c r="C1165" s="8">
        <v>0.03</v>
      </c>
      <c r="D1165" s="8"/>
      <c r="E1165" s="9">
        <f t="shared" si="543"/>
        <v>0.03</v>
      </c>
      <c r="F1165" s="2">
        <v>0.03</v>
      </c>
      <c r="G1165" s="2">
        <v>0</v>
      </c>
      <c r="H1165" s="3">
        <f t="shared" si="545"/>
        <v>0.03</v>
      </c>
      <c r="I1165" s="10">
        <v>149.68</v>
      </c>
      <c r="J1165" s="10">
        <v>0.01</v>
      </c>
      <c r="K1165" s="213">
        <f t="shared" si="546"/>
        <v>149.69</v>
      </c>
      <c r="L1165" s="65">
        <v>0.03</v>
      </c>
      <c r="M1165" s="65"/>
      <c r="N1165" s="18">
        <f t="shared" si="547"/>
        <v>0.03</v>
      </c>
      <c r="O1165" s="65"/>
      <c r="P1165" s="65"/>
      <c r="Q1165" s="18">
        <f t="shared" si="548"/>
        <v>0</v>
      </c>
      <c r="R1165" s="65"/>
      <c r="S1165" s="8"/>
      <c r="T1165" s="107">
        <f t="shared" si="549"/>
        <v>0</v>
      </c>
      <c r="U1165" s="8"/>
      <c r="V1165" s="8"/>
      <c r="W1165" s="107">
        <f t="shared" si="544"/>
        <v>0</v>
      </c>
    </row>
    <row r="1166" spans="1:102" ht="18">
      <c r="A1166" s="13">
        <v>25</v>
      </c>
      <c r="B1166" s="5" t="s">
        <v>863</v>
      </c>
      <c r="C1166" s="8">
        <v>2500</v>
      </c>
      <c r="D1166" s="8">
        <v>1000</v>
      </c>
      <c r="E1166" s="9">
        <f t="shared" si="543"/>
        <v>3500</v>
      </c>
      <c r="F1166" s="2">
        <v>1000</v>
      </c>
      <c r="G1166" s="2">
        <v>0.01</v>
      </c>
      <c r="H1166" s="3">
        <f t="shared" si="545"/>
        <v>1000.01</v>
      </c>
      <c r="I1166" s="10">
        <v>0.01</v>
      </c>
      <c r="J1166" s="10"/>
      <c r="K1166" s="213">
        <f t="shared" si="546"/>
        <v>0.01</v>
      </c>
      <c r="L1166" s="65">
        <v>99.38</v>
      </c>
      <c r="M1166" s="65">
        <v>0.01</v>
      </c>
      <c r="N1166" s="18">
        <f t="shared" si="547"/>
        <v>99.39</v>
      </c>
      <c r="O1166" s="65">
        <v>104.35</v>
      </c>
      <c r="P1166" s="65">
        <v>0.01</v>
      </c>
      <c r="Q1166" s="18">
        <f t="shared" si="548"/>
        <v>104.36</v>
      </c>
      <c r="R1166" s="65">
        <v>104.35</v>
      </c>
      <c r="S1166" s="8">
        <v>0.01</v>
      </c>
      <c r="T1166" s="107">
        <f t="shared" si="549"/>
        <v>104.36</v>
      </c>
      <c r="U1166" s="8">
        <v>115</v>
      </c>
      <c r="V1166" s="8">
        <v>0.01</v>
      </c>
      <c r="W1166" s="107">
        <f t="shared" si="544"/>
        <v>115.01</v>
      </c>
    </row>
    <row r="1167" spans="1:102" ht="18">
      <c r="A1167" s="13">
        <v>26</v>
      </c>
      <c r="B1167" s="5" t="s">
        <v>864</v>
      </c>
      <c r="C1167" s="8">
        <v>0.01</v>
      </c>
      <c r="D1167" s="8"/>
      <c r="E1167" s="9">
        <f t="shared" si="543"/>
        <v>0.01</v>
      </c>
      <c r="F1167" s="2">
        <v>0.01</v>
      </c>
      <c r="G1167" s="2">
        <v>0</v>
      </c>
      <c r="H1167" s="3">
        <f t="shared" si="545"/>
        <v>0.01</v>
      </c>
      <c r="I1167" s="10">
        <v>250</v>
      </c>
      <c r="J1167" s="10"/>
      <c r="K1167" s="213">
        <f t="shared" si="546"/>
        <v>250</v>
      </c>
      <c r="L1167" s="65">
        <v>0.01</v>
      </c>
      <c r="M1167" s="65"/>
      <c r="N1167" s="18">
        <f t="shared" si="547"/>
        <v>0.01</v>
      </c>
      <c r="O1167" s="65">
        <v>0.01</v>
      </c>
      <c r="P1167" s="65"/>
      <c r="Q1167" s="18">
        <f t="shared" si="548"/>
        <v>0.01</v>
      </c>
      <c r="R1167" s="65">
        <v>0.01</v>
      </c>
      <c r="S1167" s="8"/>
      <c r="T1167" s="107">
        <f t="shared" si="549"/>
        <v>0.01</v>
      </c>
      <c r="U1167" s="8">
        <v>0.01</v>
      </c>
      <c r="V1167" s="8"/>
      <c r="W1167" s="107">
        <f t="shared" si="544"/>
        <v>0.01</v>
      </c>
    </row>
    <row r="1168" spans="1:102" ht="18">
      <c r="A1168" s="13">
        <v>27</v>
      </c>
      <c r="B1168" s="179" t="s">
        <v>865</v>
      </c>
      <c r="C1168" s="8">
        <v>5</v>
      </c>
      <c r="D1168" s="8"/>
      <c r="E1168" s="9">
        <f t="shared" si="543"/>
        <v>5</v>
      </c>
      <c r="F1168" s="2">
        <v>0.03</v>
      </c>
      <c r="G1168" s="2">
        <v>0</v>
      </c>
      <c r="H1168" s="3">
        <f t="shared" si="545"/>
        <v>0.03</v>
      </c>
      <c r="I1168" s="10">
        <v>6400</v>
      </c>
      <c r="J1168" s="10">
        <v>0.03</v>
      </c>
      <c r="K1168" s="213">
        <f t="shared" si="546"/>
        <v>6400.03</v>
      </c>
      <c r="L1168" s="65">
        <v>250</v>
      </c>
      <c r="M1168" s="65"/>
      <c r="N1168" s="18">
        <f t="shared" si="547"/>
        <v>250</v>
      </c>
      <c r="O1168" s="65"/>
      <c r="P1168" s="65"/>
      <c r="Q1168" s="18">
        <f t="shared" si="548"/>
        <v>0</v>
      </c>
      <c r="R1168" s="65"/>
      <c r="S1168" s="8"/>
      <c r="T1168" s="107">
        <f t="shared" si="549"/>
        <v>0</v>
      </c>
      <c r="U1168" s="8"/>
      <c r="V1168" s="8"/>
      <c r="W1168" s="107">
        <f t="shared" si="544"/>
        <v>0</v>
      </c>
    </row>
    <row r="1169" spans="1:23" ht="18">
      <c r="A1169" s="13">
        <v>28</v>
      </c>
      <c r="B1169" s="5" t="s">
        <v>2040</v>
      </c>
      <c r="C1169" s="8">
        <v>47</v>
      </c>
      <c r="D1169" s="8"/>
      <c r="E1169" s="9">
        <f t="shared" si="543"/>
        <v>47</v>
      </c>
      <c r="F1169" s="2">
        <v>385</v>
      </c>
      <c r="G1169" s="2">
        <v>0</v>
      </c>
      <c r="H1169" s="3">
        <f t="shared" si="545"/>
        <v>385</v>
      </c>
      <c r="I1169" s="10">
        <v>0.03</v>
      </c>
      <c r="J1169" s="10">
        <v>0.03</v>
      </c>
      <c r="K1169" s="213">
        <f t="shared" si="546"/>
        <v>0.06</v>
      </c>
      <c r="L1169" s="65">
        <v>577.67999999999995</v>
      </c>
      <c r="M1169" s="65">
        <v>0.03</v>
      </c>
      <c r="N1169" s="18">
        <f t="shared" si="547"/>
        <v>577.70999999999992</v>
      </c>
      <c r="O1169" s="65">
        <v>600</v>
      </c>
      <c r="P1169" s="65"/>
      <c r="Q1169" s="18">
        <f t="shared" si="548"/>
        <v>600</v>
      </c>
      <c r="R1169" s="65">
        <v>600</v>
      </c>
      <c r="S1169" s="8"/>
      <c r="T1169" s="107">
        <f t="shared" si="549"/>
        <v>600</v>
      </c>
      <c r="U1169" s="8">
        <v>200</v>
      </c>
      <c r="V1169" s="8"/>
      <c r="W1169" s="107">
        <f t="shared" si="544"/>
        <v>200</v>
      </c>
    </row>
    <row r="1170" spans="1:23" ht="18">
      <c r="A1170" s="13">
        <v>29</v>
      </c>
      <c r="B1170" s="5" t="s">
        <v>866</v>
      </c>
      <c r="C1170" s="8">
        <v>3007</v>
      </c>
      <c r="D1170" s="8">
        <v>2694</v>
      </c>
      <c r="E1170" s="9">
        <f t="shared" si="543"/>
        <v>5701</v>
      </c>
      <c r="F1170" s="2">
        <v>1750</v>
      </c>
      <c r="G1170" s="2">
        <v>1750</v>
      </c>
      <c r="H1170" s="3">
        <f t="shared" si="545"/>
        <v>3500</v>
      </c>
      <c r="I1170" s="10">
        <v>659.3</v>
      </c>
      <c r="J1170" s="10"/>
      <c r="K1170" s="213">
        <f t="shared" si="546"/>
        <v>659.3</v>
      </c>
      <c r="L1170" s="65">
        <v>2400</v>
      </c>
      <c r="M1170" s="65"/>
      <c r="N1170" s="18">
        <f t="shared" si="547"/>
        <v>2400</v>
      </c>
      <c r="O1170" s="65">
        <v>1500</v>
      </c>
      <c r="P1170" s="65">
        <v>0.03</v>
      </c>
      <c r="Q1170" s="18">
        <f t="shared" si="548"/>
        <v>1500.03</v>
      </c>
      <c r="R1170" s="65">
        <v>1500</v>
      </c>
      <c r="S1170" s="8">
        <v>0.03</v>
      </c>
      <c r="T1170" s="107">
        <f>SUM(R1170:S1170)</f>
        <v>1500.03</v>
      </c>
      <c r="U1170" s="8">
        <v>1500</v>
      </c>
      <c r="V1170" s="8">
        <v>0.03</v>
      </c>
      <c r="W1170" s="107">
        <f t="shared" si="544"/>
        <v>1500.03</v>
      </c>
    </row>
    <row r="1171" spans="1:23" ht="18">
      <c r="A1171" s="13">
        <v>30</v>
      </c>
      <c r="B1171" s="5" t="s">
        <v>2263</v>
      </c>
      <c r="C1171" s="8"/>
      <c r="D1171" s="8"/>
      <c r="E1171" s="9"/>
      <c r="F1171" s="2"/>
      <c r="G1171" s="2"/>
      <c r="H1171" s="3"/>
      <c r="I1171" s="10"/>
      <c r="J1171" s="10"/>
      <c r="L1171" s="65"/>
      <c r="M1171" s="65"/>
      <c r="O1171" s="65">
        <v>1000</v>
      </c>
      <c r="P1171" s="65">
        <v>0.03</v>
      </c>
      <c r="Q1171" s="18">
        <v>10.000299999999999</v>
      </c>
      <c r="R1171" s="65">
        <v>1000</v>
      </c>
      <c r="S1171" s="8">
        <v>0.03</v>
      </c>
      <c r="T1171" s="107">
        <f t="shared" ref="T1171:T1172" si="550">SUM(R1171:S1171)</f>
        <v>1000.03</v>
      </c>
      <c r="U1171" s="8">
        <v>1000</v>
      </c>
      <c r="V1171" s="8">
        <v>0.03</v>
      </c>
      <c r="W1171" s="107">
        <f t="shared" si="544"/>
        <v>1000.03</v>
      </c>
    </row>
    <row r="1172" spans="1:23" ht="18">
      <c r="A1172" s="13">
        <v>31</v>
      </c>
      <c r="B1172" s="5" t="s">
        <v>867</v>
      </c>
      <c r="C1172" s="8">
        <v>0.03</v>
      </c>
      <c r="D1172" s="8">
        <v>0.03</v>
      </c>
      <c r="E1172" s="9">
        <f t="shared" si="543"/>
        <v>0.06</v>
      </c>
      <c r="F1172" s="2">
        <v>0.03</v>
      </c>
      <c r="G1172" s="2">
        <v>0.03</v>
      </c>
      <c r="H1172" s="3">
        <f t="shared" si="545"/>
        <v>0.06</v>
      </c>
      <c r="I1172" s="10">
        <v>0.01</v>
      </c>
      <c r="J1172" s="10"/>
      <c r="K1172" s="213">
        <f t="shared" si="546"/>
        <v>0.01</v>
      </c>
      <c r="L1172" s="65">
        <v>0.03</v>
      </c>
      <c r="M1172" s="65">
        <v>0.03</v>
      </c>
      <c r="N1172" s="18">
        <f t="shared" si="547"/>
        <v>0.06</v>
      </c>
      <c r="O1172" s="65">
        <v>0.03</v>
      </c>
      <c r="P1172" s="65">
        <v>0.03</v>
      </c>
      <c r="Q1172" s="18">
        <f t="shared" si="548"/>
        <v>0.06</v>
      </c>
      <c r="R1172" s="65">
        <v>0.03</v>
      </c>
      <c r="S1172" s="8">
        <v>0.03</v>
      </c>
      <c r="T1172" s="107">
        <f t="shared" si="550"/>
        <v>0.06</v>
      </c>
      <c r="U1172" s="8">
        <v>0.03</v>
      </c>
      <c r="V1172" s="8"/>
      <c r="W1172" s="107">
        <f t="shared" si="544"/>
        <v>0.03</v>
      </c>
    </row>
    <row r="1173" spans="1:23" ht="18">
      <c r="A1173" s="13">
        <v>32</v>
      </c>
      <c r="B1173" s="5" t="s">
        <v>868</v>
      </c>
      <c r="C1173" s="8">
        <v>1699</v>
      </c>
      <c r="D1173" s="8"/>
      <c r="E1173" s="9">
        <f t="shared" si="543"/>
        <v>1699</v>
      </c>
      <c r="F1173" s="2">
        <v>800</v>
      </c>
      <c r="G1173" s="2">
        <v>0</v>
      </c>
      <c r="H1173" s="3">
        <f t="shared" si="545"/>
        <v>800</v>
      </c>
      <c r="I1173" s="10">
        <v>0.02</v>
      </c>
      <c r="J1173" s="10"/>
      <c r="K1173" s="213">
        <f t="shared" si="546"/>
        <v>0.02</v>
      </c>
      <c r="L1173" s="65">
        <v>350</v>
      </c>
      <c r="M1173" s="65"/>
      <c r="N1173" s="18">
        <f t="shared" si="547"/>
        <v>350</v>
      </c>
      <c r="O1173" s="65">
        <v>695</v>
      </c>
      <c r="P1173" s="65"/>
      <c r="Q1173" s="18">
        <f t="shared" si="548"/>
        <v>695</v>
      </c>
      <c r="R1173" s="65">
        <v>695</v>
      </c>
      <c r="S1173" s="8"/>
      <c r="T1173" s="107">
        <f t="shared" ref="T1173:T1237" si="551">SUM(R1173:S1173)</f>
        <v>695</v>
      </c>
      <c r="U1173" s="8">
        <v>792</v>
      </c>
      <c r="V1173" s="8"/>
      <c r="W1173" s="107">
        <f t="shared" si="544"/>
        <v>792</v>
      </c>
    </row>
    <row r="1174" spans="1:23" ht="36" customHeight="1">
      <c r="A1174" s="13">
        <v>33</v>
      </c>
      <c r="B1174" s="199" t="s">
        <v>869</v>
      </c>
      <c r="C1174" s="8">
        <v>0.01</v>
      </c>
      <c r="D1174" s="8"/>
      <c r="E1174" s="9">
        <f t="shared" si="543"/>
        <v>0.01</v>
      </c>
      <c r="F1174" s="2">
        <v>0.01</v>
      </c>
      <c r="G1174" s="2">
        <v>0</v>
      </c>
      <c r="H1174" s="3">
        <f t="shared" si="545"/>
        <v>0.01</v>
      </c>
      <c r="I1174" s="10">
        <v>0.01</v>
      </c>
      <c r="J1174" s="10"/>
      <c r="K1174" s="213">
        <f t="shared" si="546"/>
        <v>0.01</v>
      </c>
      <c r="L1174" s="65"/>
      <c r="M1174" s="65"/>
      <c r="N1174" s="18">
        <f t="shared" si="547"/>
        <v>0</v>
      </c>
      <c r="O1174" s="65"/>
      <c r="P1174" s="65"/>
      <c r="Q1174" s="18">
        <f t="shared" si="548"/>
        <v>0</v>
      </c>
      <c r="R1174" s="65"/>
      <c r="S1174" s="8"/>
      <c r="T1174" s="107">
        <f t="shared" si="551"/>
        <v>0</v>
      </c>
      <c r="U1174" s="8"/>
      <c r="V1174" s="8"/>
      <c r="W1174" s="107">
        <f t="shared" si="544"/>
        <v>0</v>
      </c>
    </row>
    <row r="1175" spans="1:23" ht="18">
      <c r="A1175" s="13">
        <v>34</v>
      </c>
      <c r="B1175" s="5" t="s">
        <v>870</v>
      </c>
      <c r="C1175" s="8">
        <v>0.02</v>
      </c>
      <c r="D1175" s="8"/>
      <c r="E1175" s="9">
        <f t="shared" si="543"/>
        <v>0.02</v>
      </c>
      <c r="F1175" s="2">
        <v>0.02</v>
      </c>
      <c r="G1175" s="2">
        <v>0</v>
      </c>
      <c r="H1175" s="3">
        <f t="shared" si="545"/>
        <v>0.02</v>
      </c>
      <c r="I1175" s="10">
        <v>0.02</v>
      </c>
      <c r="J1175" s="10">
        <v>0.02</v>
      </c>
      <c r="K1175" s="213">
        <f t="shared" si="546"/>
        <v>0.04</v>
      </c>
      <c r="L1175" s="65">
        <v>0.02</v>
      </c>
      <c r="M1175" s="65"/>
      <c r="N1175" s="18">
        <f t="shared" si="547"/>
        <v>0.02</v>
      </c>
      <c r="O1175" s="65">
        <v>0.02</v>
      </c>
      <c r="P1175" s="65"/>
      <c r="Q1175" s="18">
        <f t="shared" si="548"/>
        <v>0.02</v>
      </c>
      <c r="R1175" s="65">
        <v>0.02</v>
      </c>
      <c r="S1175" s="8"/>
      <c r="T1175" s="107">
        <f t="shared" si="551"/>
        <v>0.02</v>
      </c>
      <c r="U1175" s="8">
        <v>0.02</v>
      </c>
      <c r="V1175" s="8"/>
      <c r="W1175" s="107">
        <f t="shared" si="544"/>
        <v>0.02</v>
      </c>
    </row>
    <row r="1176" spans="1:23" ht="18">
      <c r="A1176" s="13">
        <v>35</v>
      </c>
      <c r="B1176" s="5" t="s">
        <v>2252</v>
      </c>
      <c r="C1176" s="8"/>
      <c r="D1176" s="8"/>
      <c r="E1176" s="9"/>
      <c r="F1176" s="2"/>
      <c r="G1176" s="2"/>
      <c r="H1176" s="3"/>
      <c r="I1176" s="10"/>
      <c r="J1176" s="10"/>
      <c r="L1176" s="65"/>
      <c r="M1176" s="65"/>
      <c r="O1176" s="65">
        <v>0.02</v>
      </c>
      <c r="P1176" s="65"/>
      <c r="Q1176" s="18">
        <f t="shared" si="548"/>
        <v>0.02</v>
      </c>
      <c r="R1176" s="65">
        <v>0.02</v>
      </c>
      <c r="S1176" s="8"/>
      <c r="T1176" s="107">
        <f t="shared" si="551"/>
        <v>0.02</v>
      </c>
      <c r="U1176" s="8">
        <v>0.02</v>
      </c>
      <c r="V1176" s="8"/>
      <c r="W1176" s="107">
        <f t="shared" si="544"/>
        <v>0.02</v>
      </c>
    </row>
    <row r="1177" spans="1:23" ht="18">
      <c r="A1177" s="13">
        <v>36</v>
      </c>
      <c r="B1177" s="5" t="s">
        <v>871</v>
      </c>
      <c r="C1177" s="8">
        <v>0.01</v>
      </c>
      <c r="D1177" s="8"/>
      <c r="E1177" s="9">
        <f t="shared" si="543"/>
        <v>0.01</v>
      </c>
      <c r="F1177" s="2">
        <v>0.01</v>
      </c>
      <c r="G1177" s="2">
        <v>0</v>
      </c>
      <c r="H1177" s="3">
        <f t="shared" si="545"/>
        <v>0.01</v>
      </c>
      <c r="I1177" s="10">
        <v>59.44</v>
      </c>
      <c r="J1177" s="10">
        <v>0.02</v>
      </c>
      <c r="K1177" s="213">
        <f t="shared" si="546"/>
        <v>59.46</v>
      </c>
      <c r="L1177" s="65">
        <v>0.01</v>
      </c>
      <c r="M1177" s="65"/>
      <c r="N1177" s="18">
        <f t="shared" si="547"/>
        <v>0.01</v>
      </c>
      <c r="O1177" s="65">
        <v>0.01</v>
      </c>
      <c r="P1177" s="65"/>
      <c r="Q1177" s="18">
        <f t="shared" si="548"/>
        <v>0.01</v>
      </c>
      <c r="R1177" s="65">
        <v>0.01</v>
      </c>
      <c r="S1177" s="8"/>
      <c r="T1177" s="107">
        <f t="shared" si="551"/>
        <v>0.01</v>
      </c>
      <c r="U1177" s="8">
        <v>0.01</v>
      </c>
      <c r="V1177" s="8"/>
      <c r="W1177" s="107">
        <f t="shared" si="544"/>
        <v>0.01</v>
      </c>
    </row>
    <row r="1178" spans="1:23" ht="18">
      <c r="A1178" s="13">
        <v>37</v>
      </c>
      <c r="B1178" s="5" t="s">
        <v>872</v>
      </c>
      <c r="C1178" s="8">
        <v>46</v>
      </c>
      <c r="D1178" s="8">
        <v>0.02</v>
      </c>
      <c r="E1178" s="9">
        <f t="shared" si="543"/>
        <v>46.02</v>
      </c>
      <c r="F1178" s="2">
        <v>175</v>
      </c>
      <c r="G1178" s="2">
        <v>0.02</v>
      </c>
      <c r="H1178" s="3">
        <f t="shared" si="545"/>
        <v>175.02</v>
      </c>
      <c r="I1178" s="10">
        <v>57.24</v>
      </c>
      <c r="J1178" s="10"/>
      <c r="K1178" s="213">
        <f t="shared" si="546"/>
        <v>57.24</v>
      </c>
      <c r="L1178" s="65">
        <v>0.02</v>
      </c>
      <c r="M1178" s="65">
        <v>0.02</v>
      </c>
      <c r="N1178" s="18">
        <f t="shared" si="547"/>
        <v>0.04</v>
      </c>
      <c r="O1178" s="65">
        <v>20</v>
      </c>
      <c r="P1178" s="65">
        <v>0.02</v>
      </c>
      <c r="Q1178" s="18">
        <f t="shared" si="548"/>
        <v>20.02</v>
      </c>
      <c r="R1178" s="65">
        <v>20</v>
      </c>
      <c r="S1178" s="8">
        <v>0.02</v>
      </c>
      <c r="T1178" s="107">
        <f t="shared" si="551"/>
        <v>20.02</v>
      </c>
      <c r="U1178" s="8">
        <v>5.01</v>
      </c>
      <c r="V1178" s="8"/>
      <c r="W1178" s="107">
        <f t="shared" si="544"/>
        <v>5.01</v>
      </c>
    </row>
    <row r="1179" spans="1:23" ht="18">
      <c r="A1179" s="13">
        <v>38</v>
      </c>
      <c r="B1179" s="5" t="s">
        <v>873</v>
      </c>
      <c r="C1179" s="8">
        <v>47</v>
      </c>
      <c r="D1179" s="8">
        <v>0.02</v>
      </c>
      <c r="E1179" s="9">
        <f t="shared" si="543"/>
        <v>47.02</v>
      </c>
      <c r="F1179" s="2">
        <v>300</v>
      </c>
      <c r="G1179" s="2">
        <v>0.02</v>
      </c>
      <c r="H1179" s="3">
        <f t="shared" si="545"/>
        <v>300.02</v>
      </c>
      <c r="I1179" s="10">
        <v>640</v>
      </c>
      <c r="J1179" s="10">
        <v>0.03</v>
      </c>
      <c r="K1179" s="213">
        <f t="shared" si="546"/>
        <v>640.03</v>
      </c>
      <c r="L1179" s="65">
        <v>0.02</v>
      </c>
      <c r="M1179" s="65">
        <v>0.02</v>
      </c>
      <c r="N1179" s="18">
        <f t="shared" si="547"/>
        <v>0.04</v>
      </c>
      <c r="O1179" s="65">
        <v>0.02</v>
      </c>
      <c r="P1179" s="65">
        <v>0.02</v>
      </c>
      <c r="Q1179" s="18">
        <f t="shared" si="548"/>
        <v>0.04</v>
      </c>
      <c r="R1179" s="65">
        <v>0.02</v>
      </c>
      <c r="S1179" s="8">
        <v>0.02</v>
      </c>
      <c r="T1179" s="107">
        <f t="shared" si="551"/>
        <v>0.04</v>
      </c>
      <c r="U1179" s="8">
        <v>0.02</v>
      </c>
      <c r="V1179" s="8">
        <v>0.02</v>
      </c>
      <c r="W1179" s="107">
        <f t="shared" si="544"/>
        <v>0.04</v>
      </c>
    </row>
    <row r="1180" spans="1:23" ht="18">
      <c r="A1180" s="13">
        <v>39</v>
      </c>
      <c r="B1180" s="5" t="s">
        <v>874</v>
      </c>
      <c r="C1180" s="8">
        <v>1974</v>
      </c>
      <c r="D1180" s="8"/>
      <c r="E1180" s="9">
        <f t="shared" si="543"/>
        <v>1974</v>
      </c>
      <c r="F1180" s="2">
        <v>35</v>
      </c>
      <c r="G1180" s="2">
        <v>0</v>
      </c>
      <c r="H1180" s="3">
        <f t="shared" si="545"/>
        <v>35</v>
      </c>
      <c r="I1180" s="10">
        <v>0.01</v>
      </c>
      <c r="J1180" s="10">
        <v>0.01</v>
      </c>
      <c r="K1180" s="213">
        <f t="shared" si="546"/>
        <v>0.02</v>
      </c>
      <c r="L1180" s="65">
        <v>53.76</v>
      </c>
      <c r="M1180" s="65"/>
      <c r="N1180" s="18">
        <f t="shared" si="547"/>
        <v>53.76</v>
      </c>
      <c r="O1180" s="65">
        <v>57</v>
      </c>
      <c r="P1180" s="65"/>
      <c r="Q1180" s="18">
        <f t="shared" si="548"/>
        <v>57</v>
      </c>
      <c r="R1180" s="65">
        <v>57</v>
      </c>
      <c r="S1180" s="8"/>
      <c r="T1180" s="107">
        <f t="shared" si="551"/>
        <v>57</v>
      </c>
      <c r="U1180" s="8">
        <v>60</v>
      </c>
      <c r="V1180" s="8"/>
      <c r="W1180" s="107">
        <f t="shared" si="544"/>
        <v>60</v>
      </c>
    </row>
    <row r="1181" spans="1:23" ht="18">
      <c r="A1181" s="13">
        <v>40</v>
      </c>
      <c r="B1181" s="5" t="s">
        <v>875</v>
      </c>
      <c r="C1181" s="8">
        <v>23</v>
      </c>
      <c r="D1181" s="8">
        <v>0.03</v>
      </c>
      <c r="E1181" s="9">
        <f t="shared" si="543"/>
        <v>23.03</v>
      </c>
      <c r="F1181" s="2">
        <v>500</v>
      </c>
      <c r="G1181" s="2">
        <v>500</v>
      </c>
      <c r="H1181" s="3">
        <f t="shared" si="545"/>
        <v>1000</v>
      </c>
      <c r="I1181" s="10">
        <v>4480</v>
      </c>
      <c r="J1181" s="10"/>
      <c r="K1181" s="213">
        <f t="shared" si="546"/>
        <v>4480</v>
      </c>
      <c r="L1181" s="65">
        <v>96.08</v>
      </c>
      <c r="M1181" s="65">
        <v>0.03</v>
      </c>
      <c r="N1181" s="18">
        <f t="shared" si="547"/>
        <v>96.11</v>
      </c>
      <c r="O1181" s="65">
        <v>500</v>
      </c>
      <c r="P1181" s="65">
        <v>0.03</v>
      </c>
      <c r="Q1181" s="18">
        <f t="shared" si="548"/>
        <v>500.03</v>
      </c>
      <c r="R1181" s="65">
        <v>500</v>
      </c>
      <c r="S1181" s="8">
        <v>0.03</v>
      </c>
      <c r="T1181" s="107">
        <f t="shared" si="551"/>
        <v>500.03</v>
      </c>
      <c r="U1181" s="8">
        <v>80.56</v>
      </c>
      <c r="V1181" s="8">
        <v>0.03</v>
      </c>
      <c r="W1181" s="107">
        <f t="shared" si="544"/>
        <v>80.59</v>
      </c>
    </row>
    <row r="1182" spans="1:23" ht="18">
      <c r="A1182" s="13">
        <v>41</v>
      </c>
      <c r="B1182" s="5" t="s">
        <v>876</v>
      </c>
      <c r="C1182" s="8">
        <v>0.01</v>
      </c>
      <c r="D1182" s="8">
        <v>0.01</v>
      </c>
      <c r="E1182" s="9">
        <f t="shared" si="543"/>
        <v>0.02</v>
      </c>
      <c r="F1182" s="2">
        <v>0.01</v>
      </c>
      <c r="G1182" s="2">
        <v>0.01</v>
      </c>
      <c r="H1182" s="3">
        <f t="shared" si="545"/>
        <v>0.02</v>
      </c>
      <c r="I1182" s="10">
        <v>1846.55</v>
      </c>
      <c r="J1182" s="10">
        <v>0.03</v>
      </c>
      <c r="K1182" s="213">
        <f t="shared" si="546"/>
        <v>1846.58</v>
      </c>
      <c r="L1182" s="65">
        <v>0.01</v>
      </c>
      <c r="M1182" s="65">
        <v>0.01</v>
      </c>
      <c r="N1182" s="18">
        <f t="shared" si="547"/>
        <v>0.02</v>
      </c>
      <c r="O1182" s="65">
        <v>0.01</v>
      </c>
      <c r="P1182" s="65">
        <v>0.01</v>
      </c>
      <c r="Q1182" s="18">
        <f t="shared" si="548"/>
        <v>0.02</v>
      </c>
      <c r="R1182" s="65">
        <v>0.01</v>
      </c>
      <c r="S1182" s="8">
        <v>0.01</v>
      </c>
      <c r="T1182" s="107">
        <f t="shared" si="551"/>
        <v>0.02</v>
      </c>
      <c r="U1182" s="8">
        <v>0.01</v>
      </c>
      <c r="V1182" s="8"/>
      <c r="W1182" s="107">
        <f t="shared" si="544"/>
        <v>0.01</v>
      </c>
    </row>
    <row r="1183" spans="1:23" ht="18">
      <c r="A1183" s="13">
        <v>42</v>
      </c>
      <c r="B1183" s="179" t="s">
        <v>877</v>
      </c>
      <c r="C1183" s="8">
        <v>500</v>
      </c>
      <c r="D1183" s="8"/>
      <c r="E1183" s="9">
        <f t="shared" si="543"/>
        <v>500</v>
      </c>
      <c r="F1183" s="2">
        <v>1500</v>
      </c>
      <c r="G1183" s="2">
        <v>0</v>
      </c>
      <c r="H1183" s="3">
        <f t="shared" si="545"/>
        <v>1500</v>
      </c>
      <c r="I1183" s="10">
        <v>1261.21</v>
      </c>
      <c r="J1183" s="10"/>
      <c r="K1183" s="213">
        <f t="shared" si="546"/>
        <v>1261.21</v>
      </c>
      <c r="L1183" s="65"/>
      <c r="M1183" s="65"/>
      <c r="N1183" s="18">
        <f t="shared" si="547"/>
        <v>0</v>
      </c>
      <c r="O1183" s="65"/>
      <c r="P1183" s="65"/>
      <c r="Q1183" s="18">
        <f t="shared" si="548"/>
        <v>0</v>
      </c>
      <c r="R1183" s="65"/>
      <c r="S1183" s="8"/>
      <c r="T1183" s="107">
        <f t="shared" si="551"/>
        <v>0</v>
      </c>
      <c r="U1183" s="8"/>
      <c r="V1183" s="8"/>
      <c r="W1183" s="107">
        <f t="shared" si="544"/>
        <v>0</v>
      </c>
    </row>
    <row r="1184" spans="1:23" ht="18">
      <c r="A1184" s="13">
        <v>43</v>
      </c>
      <c r="B1184" s="5" t="s">
        <v>878</v>
      </c>
      <c r="C1184" s="8">
        <v>449</v>
      </c>
      <c r="D1184" s="8">
        <v>45</v>
      </c>
      <c r="E1184" s="9">
        <f t="shared" si="543"/>
        <v>494</v>
      </c>
      <c r="F1184" s="2">
        <v>2300</v>
      </c>
      <c r="G1184" s="2">
        <v>2300</v>
      </c>
      <c r="H1184" s="3">
        <f t="shared" si="545"/>
        <v>4600</v>
      </c>
      <c r="I1184" s="10">
        <v>0.01</v>
      </c>
      <c r="J1184" s="10"/>
      <c r="K1184" s="213">
        <f t="shared" si="546"/>
        <v>0.01</v>
      </c>
      <c r="L1184" s="65">
        <v>333.27</v>
      </c>
      <c r="M1184" s="65">
        <v>0.03</v>
      </c>
      <c r="N1184" s="18">
        <f t="shared" si="547"/>
        <v>333.29999999999995</v>
      </c>
      <c r="O1184" s="65">
        <v>700</v>
      </c>
      <c r="P1184" s="65">
        <v>0.03</v>
      </c>
      <c r="Q1184" s="18">
        <f t="shared" si="548"/>
        <v>700.03</v>
      </c>
      <c r="R1184" s="65">
        <v>700</v>
      </c>
      <c r="S1184" s="8">
        <v>0.03</v>
      </c>
      <c r="T1184" s="107">
        <f t="shared" si="551"/>
        <v>700.03</v>
      </c>
      <c r="U1184" s="8">
        <v>700</v>
      </c>
      <c r="V1184" s="8">
        <v>0.03</v>
      </c>
      <c r="W1184" s="107">
        <f t="shared" si="544"/>
        <v>700.03</v>
      </c>
    </row>
    <row r="1185" spans="1:23" ht="18">
      <c r="A1185" s="13">
        <v>44</v>
      </c>
      <c r="B1185" s="179" t="s">
        <v>879</v>
      </c>
      <c r="C1185" s="8"/>
      <c r="D1185" s="8">
        <v>0.01</v>
      </c>
      <c r="E1185" s="9">
        <f t="shared" si="543"/>
        <v>0.01</v>
      </c>
      <c r="F1185" s="2">
        <v>0</v>
      </c>
      <c r="G1185" s="2">
        <v>0.01</v>
      </c>
      <c r="H1185" s="3">
        <f t="shared" si="545"/>
        <v>0.01</v>
      </c>
      <c r="I1185" s="10">
        <v>8412.42</v>
      </c>
      <c r="J1185" s="10"/>
      <c r="K1185" s="213">
        <f t="shared" si="546"/>
        <v>8412.42</v>
      </c>
      <c r="L1185" s="65"/>
      <c r="M1185" s="65"/>
      <c r="N1185" s="18">
        <f t="shared" si="547"/>
        <v>0</v>
      </c>
      <c r="O1185" s="65"/>
      <c r="P1185" s="65"/>
      <c r="Q1185" s="18">
        <f t="shared" si="548"/>
        <v>0</v>
      </c>
      <c r="R1185" s="65"/>
      <c r="S1185" s="8"/>
      <c r="T1185" s="107">
        <f t="shared" si="551"/>
        <v>0</v>
      </c>
      <c r="U1185" s="8"/>
      <c r="V1185" s="8"/>
      <c r="W1185" s="107">
        <f t="shared" si="544"/>
        <v>0</v>
      </c>
    </row>
    <row r="1186" spans="1:23" ht="18">
      <c r="A1186" s="13">
        <v>45</v>
      </c>
      <c r="B1186" s="5" t="s">
        <v>880</v>
      </c>
      <c r="C1186" s="8">
        <v>2068</v>
      </c>
      <c r="D1186" s="8"/>
      <c r="E1186" s="9">
        <f t="shared" si="543"/>
        <v>2068</v>
      </c>
      <c r="F1186" s="2">
        <v>1200</v>
      </c>
      <c r="G1186" s="2">
        <v>0</v>
      </c>
      <c r="H1186" s="3">
        <f t="shared" si="545"/>
        <v>1200</v>
      </c>
      <c r="I1186" s="10">
        <v>23.12</v>
      </c>
      <c r="J1186" s="10">
        <v>0.03</v>
      </c>
      <c r="K1186" s="213">
        <f t="shared" si="546"/>
        <v>23.150000000000002</v>
      </c>
      <c r="L1186" s="65">
        <v>660</v>
      </c>
      <c r="M1186" s="65"/>
      <c r="N1186" s="18">
        <f t="shared" si="547"/>
        <v>660</v>
      </c>
      <c r="O1186" s="65">
        <v>500</v>
      </c>
      <c r="P1186" s="65"/>
      <c r="Q1186" s="18">
        <f t="shared" si="548"/>
        <v>500</v>
      </c>
      <c r="R1186" s="65">
        <v>500</v>
      </c>
      <c r="S1186" s="8"/>
      <c r="T1186" s="107">
        <f t="shared" si="551"/>
        <v>500</v>
      </c>
      <c r="U1186" s="8">
        <v>600</v>
      </c>
      <c r="V1186" s="8"/>
      <c r="W1186" s="107">
        <f t="shared" si="544"/>
        <v>600</v>
      </c>
    </row>
    <row r="1187" spans="1:23" ht="18">
      <c r="A1187" s="13">
        <v>46</v>
      </c>
      <c r="B1187" s="179" t="s">
        <v>881</v>
      </c>
      <c r="C1187" s="8">
        <v>0.01</v>
      </c>
      <c r="D1187" s="8"/>
      <c r="E1187" s="9">
        <f t="shared" si="543"/>
        <v>0.01</v>
      </c>
      <c r="F1187" s="2">
        <v>0.01</v>
      </c>
      <c r="G1187" s="2">
        <v>0</v>
      </c>
      <c r="H1187" s="3">
        <f t="shared" si="545"/>
        <v>0.01</v>
      </c>
      <c r="I1187" s="10">
        <v>42.93</v>
      </c>
      <c r="J1187" s="10">
        <v>0.03</v>
      </c>
      <c r="K1187" s="213">
        <f t="shared" si="546"/>
        <v>42.96</v>
      </c>
      <c r="L1187" s="65"/>
      <c r="M1187" s="65"/>
      <c r="N1187" s="18">
        <f t="shared" si="547"/>
        <v>0</v>
      </c>
      <c r="O1187" s="65"/>
      <c r="P1187" s="65"/>
      <c r="Q1187" s="18">
        <f t="shared" si="548"/>
        <v>0</v>
      </c>
      <c r="R1187" s="65"/>
      <c r="S1187" s="8"/>
      <c r="T1187" s="107">
        <f t="shared" si="551"/>
        <v>0</v>
      </c>
      <c r="U1187" s="8"/>
      <c r="V1187" s="8"/>
      <c r="W1187" s="107">
        <f t="shared" si="544"/>
        <v>0</v>
      </c>
    </row>
    <row r="1188" spans="1:23" ht="18">
      <c r="A1188" s="13">
        <v>47</v>
      </c>
      <c r="B1188" s="5" t="s">
        <v>882</v>
      </c>
      <c r="C1188" s="8">
        <v>8481</v>
      </c>
      <c r="D1188" s="8"/>
      <c r="E1188" s="9">
        <f t="shared" si="543"/>
        <v>8481</v>
      </c>
      <c r="F1188" s="2">
        <v>8174</v>
      </c>
      <c r="G1188" s="2">
        <v>0</v>
      </c>
      <c r="H1188" s="3">
        <f t="shared" si="545"/>
        <v>8174</v>
      </c>
      <c r="I1188" s="10">
        <v>22.01</v>
      </c>
      <c r="J1188" s="10">
        <v>0.03</v>
      </c>
      <c r="K1188" s="213">
        <f t="shared" si="546"/>
        <v>22.040000000000003</v>
      </c>
      <c r="L1188" s="65">
        <v>9001.01</v>
      </c>
      <c r="M1188" s="65"/>
      <c r="N1188" s="18">
        <f t="shared" si="547"/>
        <v>9001.01</v>
      </c>
      <c r="O1188" s="65">
        <v>10705.01</v>
      </c>
      <c r="P1188" s="65"/>
      <c r="Q1188" s="18">
        <f t="shared" si="548"/>
        <v>10705.01</v>
      </c>
      <c r="R1188" s="65">
        <v>10705.01</v>
      </c>
      <c r="S1188" s="8"/>
      <c r="T1188" s="107">
        <f t="shared" si="551"/>
        <v>10705.01</v>
      </c>
      <c r="U1188" s="8">
        <v>11705.01</v>
      </c>
      <c r="V1188" s="8"/>
      <c r="W1188" s="107">
        <f t="shared" si="544"/>
        <v>11705.01</v>
      </c>
    </row>
    <row r="1189" spans="1:23" ht="18">
      <c r="A1189" s="13">
        <v>48</v>
      </c>
      <c r="B1189" s="179" t="s">
        <v>883</v>
      </c>
      <c r="C1189" s="8">
        <v>2415</v>
      </c>
      <c r="D1189" s="8">
        <v>0.01</v>
      </c>
      <c r="E1189" s="9">
        <f t="shared" si="543"/>
        <v>2415.0100000000002</v>
      </c>
      <c r="F1189" s="2">
        <v>2415</v>
      </c>
      <c r="G1189" s="2">
        <v>0</v>
      </c>
      <c r="H1189" s="3">
        <f>SUM(F1189:G1189)</f>
        <v>2415</v>
      </c>
      <c r="I1189" s="10">
        <v>500</v>
      </c>
      <c r="J1189" s="10"/>
      <c r="K1189" s="213">
        <f t="shared" si="546"/>
        <v>500</v>
      </c>
      <c r="L1189" s="65"/>
      <c r="M1189" s="65"/>
      <c r="N1189" s="18">
        <f t="shared" si="547"/>
        <v>0</v>
      </c>
      <c r="O1189" s="65"/>
      <c r="P1189" s="65"/>
      <c r="Q1189" s="18">
        <f t="shared" si="548"/>
        <v>0</v>
      </c>
      <c r="R1189" s="65"/>
      <c r="S1189" s="8"/>
      <c r="T1189" s="107">
        <f t="shared" si="551"/>
        <v>0</v>
      </c>
      <c r="U1189" s="8"/>
      <c r="V1189" s="8"/>
      <c r="W1189" s="107">
        <f t="shared" si="544"/>
        <v>0</v>
      </c>
    </row>
    <row r="1190" spans="1:23" ht="18">
      <c r="A1190" s="13">
        <v>49</v>
      </c>
      <c r="B1190" s="5" t="s">
        <v>884</v>
      </c>
      <c r="C1190" s="8">
        <v>8.4499999999999993</v>
      </c>
      <c r="D1190" s="8">
        <v>3.06</v>
      </c>
      <c r="E1190" s="9">
        <f t="shared" si="543"/>
        <v>11.51</v>
      </c>
      <c r="F1190" s="2">
        <v>20</v>
      </c>
      <c r="G1190" s="2">
        <v>0.03</v>
      </c>
      <c r="H1190" s="3">
        <f t="shared" si="545"/>
        <v>20.03</v>
      </c>
      <c r="I1190" s="10">
        <v>175.2</v>
      </c>
      <c r="J1190" s="10">
        <v>0.03</v>
      </c>
      <c r="K1190" s="213">
        <f t="shared" si="546"/>
        <v>175.23</v>
      </c>
      <c r="L1190" s="65">
        <v>23.12</v>
      </c>
      <c r="M1190" s="65">
        <v>0.03</v>
      </c>
      <c r="N1190" s="18">
        <f t="shared" si="547"/>
        <v>23.150000000000002</v>
      </c>
      <c r="O1190" s="65">
        <v>28.36</v>
      </c>
      <c r="P1190" s="65">
        <v>0.03</v>
      </c>
      <c r="Q1190" s="18">
        <f t="shared" si="548"/>
        <v>28.39</v>
      </c>
      <c r="R1190" s="65">
        <v>28.36</v>
      </c>
      <c r="S1190" s="8">
        <v>0.03</v>
      </c>
      <c r="T1190" s="107">
        <f t="shared" si="551"/>
        <v>28.39</v>
      </c>
      <c r="U1190" s="8">
        <v>27.56</v>
      </c>
      <c r="V1190" s="8"/>
      <c r="W1190" s="107">
        <f t="shared" si="544"/>
        <v>27.56</v>
      </c>
    </row>
    <row r="1191" spans="1:23" ht="18">
      <c r="A1191" s="13">
        <v>50</v>
      </c>
      <c r="B1191" s="5" t="s">
        <v>2041</v>
      </c>
      <c r="C1191" s="8">
        <v>14.35</v>
      </c>
      <c r="D1191" s="8">
        <v>0.03</v>
      </c>
      <c r="E1191" s="9">
        <f t="shared" si="543"/>
        <v>14.379999999999999</v>
      </c>
      <c r="F1191" s="2">
        <v>30</v>
      </c>
      <c r="G1191" s="2">
        <v>0.03</v>
      </c>
      <c r="H1191" s="3">
        <f t="shared" si="545"/>
        <v>30.03</v>
      </c>
      <c r="I1191" s="10">
        <v>0.03</v>
      </c>
      <c r="J1191" s="10"/>
      <c r="K1191" s="213">
        <f t="shared" si="546"/>
        <v>0.03</v>
      </c>
      <c r="L1191" s="65">
        <v>42.93</v>
      </c>
      <c r="M1191" s="65">
        <v>0.03</v>
      </c>
      <c r="N1191" s="18">
        <f t="shared" si="547"/>
        <v>42.96</v>
      </c>
      <c r="O1191" s="65">
        <v>47.54</v>
      </c>
      <c r="P1191" s="65">
        <v>0.03</v>
      </c>
      <c r="Q1191" s="18">
        <f t="shared" si="548"/>
        <v>47.57</v>
      </c>
      <c r="R1191" s="65">
        <v>47.54</v>
      </c>
      <c r="S1191" s="8">
        <v>0.03</v>
      </c>
      <c r="T1191" s="107">
        <f t="shared" si="551"/>
        <v>47.57</v>
      </c>
      <c r="U1191" s="8">
        <v>49.45</v>
      </c>
      <c r="V1191" s="8"/>
      <c r="W1191" s="107">
        <f t="shared" si="544"/>
        <v>49.45</v>
      </c>
    </row>
    <row r="1192" spans="1:23" ht="18">
      <c r="A1192" s="13">
        <v>51</v>
      </c>
      <c r="B1192" s="5" t="s">
        <v>885</v>
      </c>
      <c r="C1192" s="8">
        <v>8.6</v>
      </c>
      <c r="D1192" s="8">
        <v>0.03</v>
      </c>
      <c r="E1192" s="9">
        <f t="shared" si="543"/>
        <v>8.629999999999999</v>
      </c>
      <c r="F1192" s="2">
        <v>18</v>
      </c>
      <c r="G1192" s="2">
        <v>0.03</v>
      </c>
      <c r="H1192" s="3">
        <f t="shared" si="545"/>
        <v>18.03</v>
      </c>
      <c r="I1192" s="10">
        <v>18148.05</v>
      </c>
      <c r="J1192" s="10">
        <v>0.03</v>
      </c>
      <c r="K1192" s="213">
        <f t="shared" si="546"/>
        <v>18148.079999999998</v>
      </c>
      <c r="L1192" s="65">
        <v>6.57</v>
      </c>
      <c r="M1192" s="65">
        <v>0.03</v>
      </c>
      <c r="N1192" s="18">
        <f t="shared" si="547"/>
        <v>6.6000000000000005</v>
      </c>
      <c r="O1192" s="65">
        <v>23.83</v>
      </c>
      <c r="P1192" s="65">
        <v>0.03</v>
      </c>
      <c r="Q1192" s="18">
        <f t="shared" si="548"/>
        <v>23.86</v>
      </c>
      <c r="R1192" s="65">
        <v>23.83</v>
      </c>
      <c r="S1192" s="8">
        <v>0.03</v>
      </c>
      <c r="T1192" s="107">
        <f t="shared" si="551"/>
        <v>23.86</v>
      </c>
      <c r="U1192" s="8">
        <v>25.25</v>
      </c>
      <c r="V1192" s="8"/>
      <c r="W1192" s="107">
        <f t="shared" si="544"/>
        <v>25.25</v>
      </c>
    </row>
    <row r="1193" spans="1:23" ht="18">
      <c r="A1193" s="13">
        <v>52</v>
      </c>
      <c r="B1193" s="5" t="s">
        <v>886</v>
      </c>
      <c r="C1193" s="8">
        <v>1410</v>
      </c>
      <c r="D1193" s="8"/>
      <c r="E1193" s="9">
        <f t="shared" si="543"/>
        <v>1410</v>
      </c>
      <c r="F1193" s="2">
        <v>600</v>
      </c>
      <c r="G1193" s="2">
        <v>0</v>
      </c>
      <c r="H1193" s="3">
        <f t="shared" si="545"/>
        <v>600</v>
      </c>
      <c r="I1193" s="10">
        <v>0.03</v>
      </c>
      <c r="J1193" s="10">
        <v>0.03</v>
      </c>
      <c r="K1193" s="213">
        <f t="shared" si="546"/>
        <v>0.06</v>
      </c>
      <c r="L1193" s="65">
        <v>200</v>
      </c>
      <c r="M1193" s="65"/>
      <c r="N1193" s="18">
        <f t="shared" si="547"/>
        <v>200</v>
      </c>
      <c r="O1193" s="65">
        <v>76.5</v>
      </c>
      <c r="P1193" s="65"/>
      <c r="Q1193" s="18">
        <f t="shared" si="548"/>
        <v>76.5</v>
      </c>
      <c r="R1193" s="65">
        <v>76.5</v>
      </c>
      <c r="S1193" s="8"/>
      <c r="T1193" s="107">
        <f t="shared" si="551"/>
        <v>76.5</v>
      </c>
      <c r="U1193" s="8">
        <v>100</v>
      </c>
      <c r="V1193" s="8"/>
      <c r="W1193" s="107">
        <f t="shared" si="544"/>
        <v>100</v>
      </c>
    </row>
    <row r="1194" spans="1:23" ht="18">
      <c r="A1194" s="13">
        <v>53</v>
      </c>
      <c r="B1194" s="5" t="s">
        <v>887</v>
      </c>
      <c r="C1194" s="8">
        <v>1366</v>
      </c>
      <c r="D1194" s="8">
        <v>325</v>
      </c>
      <c r="E1194" s="9">
        <f t="shared" si="543"/>
        <v>1691</v>
      </c>
      <c r="F1194" s="2">
        <v>1000</v>
      </c>
      <c r="G1194" s="2">
        <v>1000</v>
      </c>
      <c r="H1194" s="3">
        <f t="shared" si="545"/>
        <v>2000</v>
      </c>
      <c r="I1194" s="34">
        <v>46.38</v>
      </c>
      <c r="J1194" s="30"/>
      <c r="K1194" s="213">
        <f t="shared" si="546"/>
        <v>46.38</v>
      </c>
      <c r="L1194" s="65">
        <v>120.1</v>
      </c>
      <c r="M1194" s="65">
        <v>0.03</v>
      </c>
      <c r="N1194" s="18">
        <f t="shared" si="547"/>
        <v>120.13</v>
      </c>
      <c r="O1194" s="65">
        <v>500</v>
      </c>
      <c r="P1194" s="65">
        <v>0.03</v>
      </c>
      <c r="Q1194" s="18">
        <f t="shared" si="548"/>
        <v>500.03</v>
      </c>
      <c r="R1194" s="65">
        <v>500</v>
      </c>
      <c r="S1194" s="8">
        <v>0.03</v>
      </c>
      <c r="T1194" s="107">
        <f t="shared" si="551"/>
        <v>500.03</v>
      </c>
      <c r="U1194" s="8">
        <v>500</v>
      </c>
      <c r="V1194" s="8">
        <v>0.03</v>
      </c>
      <c r="W1194" s="107">
        <f t="shared" si="544"/>
        <v>500.03</v>
      </c>
    </row>
    <row r="1195" spans="1:23" ht="18">
      <c r="A1195" s="13">
        <v>54</v>
      </c>
      <c r="B1195" s="5" t="s">
        <v>1973</v>
      </c>
      <c r="C1195" s="8">
        <v>1897</v>
      </c>
      <c r="D1195" s="8"/>
      <c r="E1195" s="9">
        <f t="shared" si="543"/>
        <v>1897</v>
      </c>
      <c r="F1195" s="2">
        <v>1000</v>
      </c>
      <c r="G1195" s="2">
        <v>0</v>
      </c>
      <c r="H1195" s="3">
        <f t="shared" si="545"/>
        <v>1000</v>
      </c>
      <c r="I1195" s="10">
        <v>9.94</v>
      </c>
      <c r="J1195" s="10"/>
      <c r="K1195" s="213">
        <f t="shared" si="546"/>
        <v>9.94</v>
      </c>
      <c r="L1195" s="65">
        <v>0.03</v>
      </c>
      <c r="M1195" s="65"/>
      <c r="N1195" s="18">
        <f t="shared" si="547"/>
        <v>0.03</v>
      </c>
      <c r="O1195" s="65">
        <v>0.03</v>
      </c>
      <c r="P1195" s="65"/>
      <c r="Q1195" s="18">
        <f t="shared" si="548"/>
        <v>0.03</v>
      </c>
      <c r="R1195" s="65">
        <v>0.03</v>
      </c>
      <c r="S1195" s="8"/>
      <c r="T1195" s="107">
        <f t="shared" si="551"/>
        <v>0.03</v>
      </c>
      <c r="U1195" s="8">
        <v>0.03</v>
      </c>
      <c r="V1195" s="8"/>
      <c r="W1195" s="107">
        <f t="shared" si="544"/>
        <v>0.03</v>
      </c>
    </row>
    <row r="1196" spans="1:23" ht="18">
      <c r="A1196" s="13">
        <v>55</v>
      </c>
      <c r="B1196" s="5" t="s">
        <v>2042</v>
      </c>
      <c r="C1196" s="8"/>
      <c r="D1196" s="8"/>
      <c r="E1196" s="9"/>
      <c r="F1196" s="2"/>
      <c r="G1196" s="2"/>
      <c r="H1196" s="3"/>
      <c r="I1196" s="10"/>
      <c r="J1196" s="10"/>
      <c r="L1196" s="65">
        <v>1112</v>
      </c>
      <c r="M1196" s="65"/>
      <c r="N1196" s="18">
        <f t="shared" si="547"/>
        <v>1112</v>
      </c>
      <c r="O1196" s="65">
        <v>0.03</v>
      </c>
      <c r="P1196" s="65"/>
      <c r="Q1196" s="18">
        <f t="shared" si="548"/>
        <v>0.03</v>
      </c>
      <c r="R1196" s="65">
        <v>0.03</v>
      </c>
      <c r="S1196" s="8"/>
      <c r="T1196" s="107">
        <f t="shared" si="551"/>
        <v>0.03</v>
      </c>
      <c r="U1196" s="8">
        <v>15000</v>
      </c>
      <c r="V1196" s="8"/>
      <c r="W1196" s="107">
        <f t="shared" si="544"/>
        <v>15000</v>
      </c>
    </row>
    <row r="1197" spans="1:23" ht="18">
      <c r="A1197" s="13">
        <v>56</v>
      </c>
      <c r="B1197" s="5" t="s">
        <v>2043</v>
      </c>
      <c r="C1197" s="8"/>
      <c r="D1197" s="8"/>
      <c r="E1197" s="9"/>
      <c r="F1197" s="2"/>
      <c r="G1197" s="2"/>
      <c r="H1197" s="3"/>
      <c r="I1197" s="10"/>
      <c r="J1197" s="10"/>
      <c r="L1197" s="65">
        <v>1500</v>
      </c>
      <c r="M1197" s="65"/>
      <c r="N1197" s="18">
        <f t="shared" si="547"/>
        <v>1500</v>
      </c>
      <c r="O1197" s="65">
        <v>1000</v>
      </c>
      <c r="P1197" s="65">
        <v>0.03</v>
      </c>
      <c r="Q1197" s="18">
        <f t="shared" si="548"/>
        <v>1000.03</v>
      </c>
      <c r="R1197" s="65">
        <v>1000</v>
      </c>
      <c r="S1197" s="8">
        <v>0.03</v>
      </c>
      <c r="T1197" s="107">
        <f t="shared" si="551"/>
        <v>1000.03</v>
      </c>
      <c r="U1197" s="8">
        <v>1000</v>
      </c>
      <c r="V1197" s="8">
        <v>0.03</v>
      </c>
      <c r="W1197" s="107">
        <f t="shared" si="544"/>
        <v>1000.03</v>
      </c>
    </row>
    <row r="1198" spans="1:23" ht="18">
      <c r="A1198" s="13">
        <v>57</v>
      </c>
      <c r="B1198" s="5" t="s">
        <v>2044</v>
      </c>
      <c r="C1198" s="8"/>
      <c r="D1198" s="8"/>
      <c r="E1198" s="9"/>
      <c r="F1198" s="2"/>
      <c r="G1198" s="2"/>
      <c r="H1198" s="3"/>
      <c r="I1198" s="10"/>
      <c r="J1198" s="10"/>
      <c r="L1198" s="65">
        <v>1000</v>
      </c>
      <c r="M1198" s="65"/>
      <c r="N1198" s="18">
        <f t="shared" si="547"/>
        <v>1000</v>
      </c>
      <c r="O1198" s="65">
        <v>1000</v>
      </c>
      <c r="P1198" s="65">
        <v>0.03</v>
      </c>
      <c r="Q1198" s="18">
        <f t="shared" si="548"/>
        <v>1000.03</v>
      </c>
      <c r="R1198" s="65">
        <v>1000</v>
      </c>
      <c r="S1198" s="8">
        <v>0.03</v>
      </c>
      <c r="T1198" s="107">
        <f t="shared" si="551"/>
        <v>1000.03</v>
      </c>
      <c r="U1198" s="8">
        <v>1000</v>
      </c>
      <c r="V1198" s="8">
        <v>0.03</v>
      </c>
      <c r="W1198" s="107">
        <f t="shared" si="544"/>
        <v>1000.03</v>
      </c>
    </row>
    <row r="1199" spans="1:23" ht="18">
      <c r="A1199" s="13">
        <v>58</v>
      </c>
      <c r="B1199" s="5" t="s">
        <v>888</v>
      </c>
      <c r="C1199" s="8">
        <v>18546</v>
      </c>
      <c r="D1199" s="8">
        <v>12487</v>
      </c>
      <c r="E1199" s="9">
        <f t="shared" si="543"/>
        <v>31033</v>
      </c>
      <c r="F1199" s="2">
        <v>2500</v>
      </c>
      <c r="G1199" s="2">
        <v>10000</v>
      </c>
      <c r="H1199" s="3">
        <f t="shared" si="545"/>
        <v>12500</v>
      </c>
      <c r="I1199" s="10">
        <v>256</v>
      </c>
      <c r="J1199" s="10">
        <v>0.03</v>
      </c>
      <c r="K1199" s="213">
        <f t="shared" si="546"/>
        <v>256.02999999999997</v>
      </c>
      <c r="L1199" s="65">
        <v>6624.27</v>
      </c>
      <c r="M1199" s="65">
        <v>0.03</v>
      </c>
      <c r="N1199" s="18">
        <f t="shared" si="547"/>
        <v>6624.3</v>
      </c>
      <c r="O1199" s="65">
        <v>5000</v>
      </c>
      <c r="P1199" s="65">
        <v>0.03</v>
      </c>
      <c r="Q1199" s="18">
        <f t="shared" si="548"/>
        <v>5000.03</v>
      </c>
      <c r="R1199" s="65">
        <v>2000</v>
      </c>
      <c r="S1199" s="8">
        <v>0.03</v>
      </c>
      <c r="T1199" s="107">
        <f t="shared" si="551"/>
        <v>2000.03</v>
      </c>
      <c r="U1199" s="8">
        <v>2000</v>
      </c>
      <c r="V1199" s="8">
        <v>0.03</v>
      </c>
      <c r="W1199" s="107">
        <f t="shared" si="544"/>
        <v>2000.03</v>
      </c>
    </row>
    <row r="1200" spans="1:23" ht="18">
      <c r="A1200" s="13">
        <v>59</v>
      </c>
      <c r="B1200" s="5" t="s">
        <v>889</v>
      </c>
      <c r="C1200" s="8">
        <v>0.03</v>
      </c>
      <c r="D1200" s="8">
        <v>0.03</v>
      </c>
      <c r="E1200" s="9">
        <f t="shared" si="543"/>
        <v>0.06</v>
      </c>
      <c r="F1200" s="2">
        <v>0.03</v>
      </c>
      <c r="G1200" s="2">
        <v>0.03</v>
      </c>
      <c r="H1200" s="3">
        <f t="shared" si="545"/>
        <v>0.06</v>
      </c>
      <c r="I1200" s="10">
        <v>3200</v>
      </c>
      <c r="J1200" s="10">
        <v>0.03</v>
      </c>
      <c r="K1200" s="213">
        <f t="shared" si="546"/>
        <v>3200.03</v>
      </c>
      <c r="L1200" s="65">
        <v>0.03</v>
      </c>
      <c r="M1200" s="65">
        <v>0.03</v>
      </c>
      <c r="N1200" s="18">
        <f t="shared" si="547"/>
        <v>0.06</v>
      </c>
      <c r="O1200" s="65">
        <v>0.03</v>
      </c>
      <c r="P1200" s="65"/>
      <c r="Q1200" s="18">
        <f t="shared" si="548"/>
        <v>0.03</v>
      </c>
      <c r="R1200" s="65">
        <v>0.03</v>
      </c>
      <c r="S1200" s="8"/>
      <c r="T1200" s="107">
        <f t="shared" si="551"/>
        <v>0.03</v>
      </c>
      <c r="U1200" s="8">
        <v>35</v>
      </c>
      <c r="V1200" s="8"/>
      <c r="W1200" s="107">
        <f t="shared" si="544"/>
        <v>35</v>
      </c>
    </row>
    <row r="1201" spans="1:23" ht="18">
      <c r="A1201" s="13">
        <v>60</v>
      </c>
      <c r="B1201" s="5" t="s">
        <v>890</v>
      </c>
      <c r="C1201" s="8">
        <v>35</v>
      </c>
      <c r="D1201" s="8"/>
      <c r="E1201" s="9">
        <f t="shared" si="543"/>
        <v>35</v>
      </c>
      <c r="F1201" s="2">
        <v>35</v>
      </c>
      <c r="G1201" s="2">
        <v>0</v>
      </c>
      <c r="H1201" s="3">
        <f t="shared" si="545"/>
        <v>35</v>
      </c>
      <c r="I1201" s="10">
        <v>308.18</v>
      </c>
      <c r="J1201" s="10">
        <v>0.03</v>
      </c>
      <c r="K1201" s="213">
        <f t="shared" si="546"/>
        <v>308.20999999999998</v>
      </c>
      <c r="L1201" s="65">
        <v>42</v>
      </c>
      <c r="M1201" s="65"/>
      <c r="N1201" s="18">
        <f t="shared" si="547"/>
        <v>42</v>
      </c>
      <c r="O1201" s="65">
        <v>42</v>
      </c>
      <c r="P1201" s="65"/>
      <c r="Q1201" s="18">
        <f t="shared" si="548"/>
        <v>42</v>
      </c>
      <c r="R1201" s="65">
        <v>42</v>
      </c>
      <c r="S1201" s="8"/>
      <c r="T1201" s="107">
        <f t="shared" si="551"/>
        <v>42</v>
      </c>
      <c r="U1201" s="8">
        <v>42</v>
      </c>
      <c r="V1201" s="8"/>
      <c r="W1201" s="107">
        <f t="shared" si="544"/>
        <v>42</v>
      </c>
    </row>
    <row r="1202" spans="1:23" ht="18">
      <c r="A1202" s="13">
        <v>61</v>
      </c>
      <c r="B1202" s="5" t="s">
        <v>891</v>
      </c>
      <c r="C1202" s="8">
        <v>491.51</v>
      </c>
      <c r="D1202" s="8"/>
      <c r="E1202" s="9">
        <f t="shared" si="543"/>
        <v>491.51</v>
      </c>
      <c r="F1202" s="2">
        <v>150</v>
      </c>
      <c r="G1202" s="2">
        <v>0</v>
      </c>
      <c r="H1202" s="3">
        <f t="shared" si="545"/>
        <v>150</v>
      </c>
      <c r="I1202" s="10">
        <v>244.05</v>
      </c>
      <c r="J1202" s="10"/>
      <c r="K1202" s="213">
        <f t="shared" si="546"/>
        <v>244.05</v>
      </c>
      <c r="L1202" s="65">
        <v>0.01</v>
      </c>
      <c r="M1202" s="65"/>
      <c r="N1202" s="18">
        <f t="shared" si="547"/>
        <v>0.01</v>
      </c>
      <c r="O1202" s="65">
        <v>0.01</v>
      </c>
      <c r="P1202" s="65"/>
      <c r="Q1202" s="18">
        <f t="shared" si="548"/>
        <v>0.01</v>
      </c>
      <c r="R1202" s="65">
        <v>0.01</v>
      </c>
      <c r="S1202" s="8"/>
      <c r="T1202" s="107">
        <f t="shared" si="551"/>
        <v>0.01</v>
      </c>
      <c r="U1202" s="8">
        <v>0.01</v>
      </c>
      <c r="V1202" s="8"/>
      <c r="W1202" s="107">
        <f t="shared" si="544"/>
        <v>0.01</v>
      </c>
    </row>
    <row r="1203" spans="1:23" ht="18">
      <c r="A1203" s="13">
        <v>62</v>
      </c>
      <c r="B1203" s="5" t="s">
        <v>892</v>
      </c>
      <c r="C1203" s="8">
        <v>376</v>
      </c>
      <c r="D1203" s="8">
        <v>32</v>
      </c>
      <c r="E1203" s="9">
        <f t="shared" si="543"/>
        <v>408</v>
      </c>
      <c r="F1203" s="2">
        <v>3</v>
      </c>
      <c r="G1203" s="2">
        <v>0.03</v>
      </c>
      <c r="H1203" s="3">
        <f t="shared" si="545"/>
        <v>3.03</v>
      </c>
      <c r="I1203" s="10">
        <v>784.09</v>
      </c>
      <c r="J1203" s="10"/>
      <c r="K1203" s="213">
        <f t="shared" si="546"/>
        <v>784.09</v>
      </c>
      <c r="L1203" s="65">
        <v>129.57</v>
      </c>
      <c r="M1203" s="65">
        <v>0.03</v>
      </c>
      <c r="N1203" s="18">
        <f t="shared" si="547"/>
        <v>129.6</v>
      </c>
      <c r="O1203" s="65">
        <v>10</v>
      </c>
      <c r="P1203" s="65">
        <v>0.03</v>
      </c>
      <c r="Q1203" s="18">
        <f t="shared" si="548"/>
        <v>10.029999999999999</v>
      </c>
      <c r="R1203" s="65">
        <v>10</v>
      </c>
      <c r="S1203" s="8">
        <v>0.03</v>
      </c>
      <c r="T1203" s="107">
        <f t="shared" si="551"/>
        <v>10.029999999999999</v>
      </c>
      <c r="U1203" s="8">
        <v>7.61</v>
      </c>
      <c r="V1203" s="8">
        <v>0.03</v>
      </c>
      <c r="W1203" s="107">
        <f t="shared" si="544"/>
        <v>7.6400000000000006</v>
      </c>
    </row>
    <row r="1204" spans="1:23" ht="18">
      <c r="A1204" s="13">
        <v>63</v>
      </c>
      <c r="B1204" s="5" t="s">
        <v>893</v>
      </c>
      <c r="C1204" s="8">
        <v>9742</v>
      </c>
      <c r="D1204" s="8">
        <v>9500</v>
      </c>
      <c r="E1204" s="9">
        <f t="shared" si="543"/>
        <v>19242</v>
      </c>
      <c r="F1204" s="2">
        <v>6000</v>
      </c>
      <c r="G1204" s="2">
        <v>6000</v>
      </c>
      <c r="H1204" s="3">
        <f t="shared" si="545"/>
        <v>12000</v>
      </c>
      <c r="I1204" s="10">
        <v>2650.44</v>
      </c>
      <c r="J1204" s="10"/>
      <c r="K1204" s="213">
        <f t="shared" si="546"/>
        <v>2650.44</v>
      </c>
      <c r="L1204" s="65">
        <v>333.28</v>
      </c>
      <c r="M1204" s="65">
        <v>0.03</v>
      </c>
      <c r="N1204" s="18">
        <f t="shared" si="547"/>
        <v>333.30999999999995</v>
      </c>
      <c r="O1204" s="65">
        <v>1000</v>
      </c>
      <c r="P1204" s="65">
        <v>0.03</v>
      </c>
      <c r="Q1204" s="18">
        <f t="shared" si="548"/>
        <v>1000.03</v>
      </c>
      <c r="R1204" s="65">
        <v>1000</v>
      </c>
      <c r="S1204" s="8">
        <v>0.03</v>
      </c>
      <c r="T1204" s="107">
        <f t="shared" si="551"/>
        <v>1000.03</v>
      </c>
      <c r="U1204" s="8">
        <v>1000</v>
      </c>
      <c r="V1204" s="8">
        <v>0.03</v>
      </c>
      <c r="W1204" s="107">
        <f t="shared" si="544"/>
        <v>1000.03</v>
      </c>
    </row>
    <row r="1205" spans="1:23" ht="18">
      <c r="A1205" s="13">
        <v>64</v>
      </c>
      <c r="B1205" s="5" t="s">
        <v>894</v>
      </c>
      <c r="C1205" s="8">
        <v>425</v>
      </c>
      <c r="D1205" s="8">
        <v>0.03</v>
      </c>
      <c r="E1205" s="9">
        <f t="shared" si="543"/>
        <v>425.03</v>
      </c>
      <c r="F1205" s="2">
        <v>800</v>
      </c>
      <c r="G1205" s="2">
        <v>0.03</v>
      </c>
      <c r="H1205" s="3">
        <f t="shared" si="545"/>
        <v>800.03</v>
      </c>
      <c r="I1205" s="10">
        <v>6924.58</v>
      </c>
      <c r="J1205" s="10">
        <v>0.03</v>
      </c>
      <c r="K1205" s="213">
        <f t="shared" si="546"/>
        <v>6924.61</v>
      </c>
      <c r="L1205" s="65">
        <v>374.91</v>
      </c>
      <c r="M1205" s="65">
        <v>0.03</v>
      </c>
      <c r="N1205" s="18">
        <f t="shared" si="547"/>
        <v>374.94</v>
      </c>
      <c r="O1205" s="65">
        <v>374.91</v>
      </c>
      <c r="P1205" s="65">
        <v>0.03</v>
      </c>
      <c r="Q1205" s="18">
        <f t="shared" si="548"/>
        <v>374.94</v>
      </c>
      <c r="R1205" s="65">
        <v>374.91</v>
      </c>
      <c r="S1205" s="8">
        <v>0.03</v>
      </c>
      <c r="T1205" s="107">
        <f t="shared" si="551"/>
        <v>374.94</v>
      </c>
      <c r="U1205" s="8">
        <v>202.39</v>
      </c>
      <c r="V1205" s="8"/>
      <c r="W1205" s="107">
        <f t="shared" si="544"/>
        <v>202.39</v>
      </c>
    </row>
    <row r="1206" spans="1:23" ht="18">
      <c r="A1206" s="13">
        <v>65</v>
      </c>
      <c r="B1206" s="5" t="s">
        <v>895</v>
      </c>
      <c r="C1206" s="8">
        <v>188</v>
      </c>
      <c r="D1206" s="8"/>
      <c r="E1206" s="9">
        <f t="shared" si="543"/>
        <v>188</v>
      </c>
      <c r="F1206" s="2">
        <v>100</v>
      </c>
      <c r="G1206" s="2">
        <v>0</v>
      </c>
      <c r="H1206" s="3">
        <f t="shared" si="545"/>
        <v>100</v>
      </c>
      <c r="I1206" s="10">
        <v>2751.58</v>
      </c>
      <c r="J1206" s="10">
        <v>0.03</v>
      </c>
      <c r="K1206" s="213">
        <f t="shared" si="546"/>
        <v>2751.61</v>
      </c>
      <c r="L1206" s="65">
        <v>281.52999999999997</v>
      </c>
      <c r="M1206" s="65"/>
      <c r="N1206" s="18">
        <f t="shared" si="547"/>
        <v>281.52999999999997</v>
      </c>
      <c r="O1206" s="65">
        <v>291.13</v>
      </c>
      <c r="P1206" s="65"/>
      <c r="Q1206" s="18">
        <f t="shared" si="548"/>
        <v>291.13</v>
      </c>
      <c r="R1206" s="65">
        <v>291.13</v>
      </c>
      <c r="S1206" s="8"/>
      <c r="T1206" s="107">
        <f t="shared" si="551"/>
        <v>291.13</v>
      </c>
      <c r="U1206" s="8">
        <v>717.11</v>
      </c>
      <c r="V1206" s="8"/>
      <c r="W1206" s="107">
        <f t="shared" ref="W1206:W1269" si="552">SUM(U1206:V1206)</f>
        <v>717.11</v>
      </c>
    </row>
    <row r="1207" spans="1:23" ht="18">
      <c r="A1207" s="13">
        <v>66</v>
      </c>
      <c r="B1207" s="5" t="s">
        <v>896</v>
      </c>
      <c r="C1207" s="8">
        <v>1500</v>
      </c>
      <c r="D1207" s="8"/>
      <c r="E1207" s="9">
        <f t="shared" si="543"/>
        <v>1500</v>
      </c>
      <c r="F1207" s="2">
        <v>549.77</v>
      </c>
      <c r="G1207" s="2">
        <v>0</v>
      </c>
      <c r="H1207" s="3">
        <f t="shared" si="545"/>
        <v>549.77</v>
      </c>
      <c r="I1207" s="10">
        <v>0.03</v>
      </c>
      <c r="J1207" s="10"/>
      <c r="K1207" s="213">
        <f t="shared" si="546"/>
        <v>0.03</v>
      </c>
      <c r="L1207" s="65">
        <v>240</v>
      </c>
      <c r="M1207" s="65"/>
      <c r="N1207" s="18">
        <f t="shared" si="547"/>
        <v>240</v>
      </c>
      <c r="O1207" s="65">
        <v>807.57</v>
      </c>
      <c r="P1207" s="65"/>
      <c r="Q1207" s="18">
        <f t="shared" si="548"/>
        <v>807.57</v>
      </c>
      <c r="R1207" s="65">
        <v>807.57</v>
      </c>
      <c r="S1207" s="8"/>
      <c r="T1207" s="107">
        <f t="shared" si="551"/>
        <v>807.57</v>
      </c>
      <c r="U1207" s="8">
        <v>299.41000000000003</v>
      </c>
      <c r="V1207" s="8"/>
      <c r="W1207" s="107">
        <f t="shared" si="552"/>
        <v>299.41000000000003</v>
      </c>
    </row>
    <row r="1208" spans="1:23" ht="18">
      <c r="A1208" s="13">
        <v>67</v>
      </c>
      <c r="B1208" s="5" t="s">
        <v>2253</v>
      </c>
      <c r="C1208" s="8">
        <v>4230</v>
      </c>
      <c r="D1208" s="8">
        <v>0.03</v>
      </c>
      <c r="E1208" s="9">
        <f t="shared" si="543"/>
        <v>4230.03</v>
      </c>
      <c r="F1208" s="2">
        <v>1300</v>
      </c>
      <c r="G1208" s="2">
        <v>0</v>
      </c>
      <c r="H1208" s="3">
        <f t="shared" si="545"/>
        <v>1300</v>
      </c>
      <c r="I1208" s="10">
        <v>75.95</v>
      </c>
      <c r="J1208" s="10">
        <v>0.03</v>
      </c>
      <c r="K1208" s="213">
        <f t="shared" si="546"/>
        <v>75.98</v>
      </c>
      <c r="L1208" s="65">
        <v>3500</v>
      </c>
      <c r="M1208" s="65"/>
      <c r="N1208" s="18">
        <f t="shared" si="547"/>
        <v>3500</v>
      </c>
      <c r="O1208" s="65">
        <v>1000</v>
      </c>
      <c r="P1208" s="65"/>
      <c r="Q1208" s="18">
        <f t="shared" si="548"/>
        <v>1000</v>
      </c>
      <c r="R1208" s="65">
        <v>1000</v>
      </c>
      <c r="S1208" s="8"/>
      <c r="T1208" s="107">
        <f t="shared" si="551"/>
        <v>1000</v>
      </c>
      <c r="U1208" s="8">
        <v>1000</v>
      </c>
      <c r="V1208" s="8"/>
      <c r="W1208" s="107">
        <f t="shared" si="552"/>
        <v>1000</v>
      </c>
    </row>
    <row r="1209" spans="1:23" ht="18">
      <c r="A1209" s="13">
        <v>68</v>
      </c>
      <c r="B1209" s="5" t="s">
        <v>897</v>
      </c>
      <c r="C1209" s="8">
        <v>30</v>
      </c>
      <c r="D1209" s="8"/>
      <c r="E1209" s="9">
        <f t="shared" si="543"/>
        <v>30</v>
      </c>
      <c r="F1209" s="2">
        <v>4299.7</v>
      </c>
      <c r="G1209" s="2">
        <v>4499.99</v>
      </c>
      <c r="H1209" s="3">
        <f>SUM(F1209:G1209)</f>
        <v>8799.6899999999987</v>
      </c>
      <c r="I1209" s="10">
        <v>0.03</v>
      </c>
      <c r="J1209" s="10"/>
      <c r="K1209" s="213">
        <f t="shared" si="546"/>
        <v>0.03</v>
      </c>
      <c r="L1209" s="65">
        <v>2036.13</v>
      </c>
      <c r="M1209" s="65">
        <v>0.03</v>
      </c>
      <c r="N1209" s="18">
        <f t="shared" ref="N1209:N1273" si="553">SUM(L1209:M1209)</f>
        <v>2036.16</v>
      </c>
      <c r="O1209" s="65">
        <v>4000</v>
      </c>
      <c r="P1209" s="65">
        <v>0.03</v>
      </c>
      <c r="Q1209" s="18">
        <f t="shared" ref="Q1209:Q1273" si="554">SUM(O1209:P1209)</f>
        <v>4000.03</v>
      </c>
      <c r="R1209" s="65">
        <v>2000</v>
      </c>
      <c r="S1209" s="8">
        <v>0.03</v>
      </c>
      <c r="T1209" s="107">
        <f t="shared" si="551"/>
        <v>2000.03</v>
      </c>
      <c r="U1209" s="8">
        <v>1000</v>
      </c>
      <c r="V1209" s="8">
        <v>0.03</v>
      </c>
      <c r="W1209" s="107">
        <f t="shared" si="552"/>
        <v>1000.03</v>
      </c>
    </row>
    <row r="1210" spans="1:23" ht="18">
      <c r="A1210" s="13">
        <v>69</v>
      </c>
      <c r="B1210" s="5" t="s">
        <v>900</v>
      </c>
      <c r="C1210" s="8">
        <v>283</v>
      </c>
      <c r="D1210" s="8">
        <v>0.03</v>
      </c>
      <c r="E1210" s="9">
        <f t="shared" si="543"/>
        <v>283.02999999999997</v>
      </c>
      <c r="F1210" s="2">
        <v>2500</v>
      </c>
      <c r="G1210" s="2">
        <v>0.03</v>
      </c>
      <c r="H1210" s="3">
        <f t="shared" si="545"/>
        <v>2500.0300000000002</v>
      </c>
      <c r="I1210" s="10">
        <v>963.84</v>
      </c>
      <c r="J1210" s="10">
        <v>0.03</v>
      </c>
      <c r="K1210" s="213">
        <f t="shared" si="546"/>
        <v>963.87</v>
      </c>
      <c r="L1210" s="65">
        <v>500</v>
      </c>
      <c r="M1210" s="65">
        <v>0.03</v>
      </c>
      <c r="N1210" s="18">
        <f t="shared" si="553"/>
        <v>500.03</v>
      </c>
      <c r="O1210" s="65">
        <v>1741.45</v>
      </c>
      <c r="P1210" s="65">
        <v>0.03</v>
      </c>
      <c r="Q1210" s="18">
        <f t="shared" si="554"/>
        <v>1741.48</v>
      </c>
      <c r="R1210" s="65">
        <v>1741.45</v>
      </c>
      <c r="S1210" s="8">
        <v>0.03</v>
      </c>
      <c r="T1210" s="107">
        <f t="shared" si="551"/>
        <v>1741.48</v>
      </c>
      <c r="U1210" s="8">
        <v>500</v>
      </c>
      <c r="V1210" s="8"/>
      <c r="W1210" s="107">
        <f t="shared" si="552"/>
        <v>500</v>
      </c>
    </row>
    <row r="1211" spans="1:23" ht="18">
      <c r="A1211" s="13">
        <v>70</v>
      </c>
      <c r="B1211" s="5" t="s">
        <v>898</v>
      </c>
      <c r="C1211" s="8">
        <v>283</v>
      </c>
      <c r="D1211" s="8"/>
      <c r="E1211" s="9">
        <f t="shared" si="543"/>
        <v>283</v>
      </c>
      <c r="F1211" s="2">
        <v>2500</v>
      </c>
      <c r="G1211" s="2">
        <v>0</v>
      </c>
      <c r="H1211" s="3">
        <f t="shared" si="545"/>
        <v>2500</v>
      </c>
      <c r="I1211" s="10">
        <v>1280.01</v>
      </c>
      <c r="J1211" s="10">
        <v>0.03</v>
      </c>
      <c r="K1211" s="213">
        <f t="shared" si="546"/>
        <v>1280.04</v>
      </c>
      <c r="L1211" s="65">
        <v>0.03</v>
      </c>
      <c r="M1211" s="65"/>
      <c r="N1211" s="18">
        <f t="shared" si="553"/>
        <v>0.03</v>
      </c>
      <c r="O1211" s="65">
        <v>0.03</v>
      </c>
      <c r="P1211" s="65"/>
      <c r="Q1211" s="18">
        <f t="shared" si="554"/>
        <v>0.03</v>
      </c>
      <c r="R1211" s="65">
        <v>0.03</v>
      </c>
      <c r="S1211" s="8"/>
      <c r="T1211" s="107">
        <f t="shared" si="551"/>
        <v>0.03</v>
      </c>
      <c r="U1211" s="8">
        <v>0.01</v>
      </c>
      <c r="V1211" s="8"/>
      <c r="W1211" s="107">
        <f t="shared" si="552"/>
        <v>0.01</v>
      </c>
    </row>
    <row r="1212" spans="1:23" ht="18">
      <c r="A1212" s="13">
        <v>71</v>
      </c>
      <c r="B1212" s="5" t="s">
        <v>899</v>
      </c>
      <c r="C1212" s="8">
        <v>0.01</v>
      </c>
      <c r="D1212" s="8">
        <v>0.01</v>
      </c>
      <c r="E1212" s="9">
        <f t="shared" ref="E1212:E1291" si="555">SUM(C1212:D1212)</f>
        <v>0.02</v>
      </c>
      <c r="F1212" s="2">
        <v>30</v>
      </c>
      <c r="G1212" s="2">
        <v>0.03</v>
      </c>
      <c r="H1212" s="3">
        <f t="shared" si="545"/>
        <v>30.03</v>
      </c>
      <c r="I1212" s="10">
        <v>2500</v>
      </c>
      <c r="J1212" s="10"/>
      <c r="K1212" s="213">
        <f t="shared" si="546"/>
        <v>2500</v>
      </c>
      <c r="L1212" s="65">
        <v>71</v>
      </c>
      <c r="M1212" s="65">
        <v>0.03</v>
      </c>
      <c r="N1212" s="18">
        <f t="shared" si="553"/>
        <v>71.03</v>
      </c>
      <c r="O1212" s="65">
        <v>75.5</v>
      </c>
      <c r="P1212" s="65">
        <v>0.03</v>
      </c>
      <c r="Q1212" s="18">
        <f t="shared" si="554"/>
        <v>75.53</v>
      </c>
      <c r="R1212" s="65">
        <v>75.5</v>
      </c>
      <c r="S1212" s="8">
        <v>0.03</v>
      </c>
      <c r="T1212" s="107">
        <f t="shared" si="551"/>
        <v>75.53</v>
      </c>
      <c r="U1212" s="8">
        <v>78</v>
      </c>
      <c r="V1212" s="8"/>
      <c r="W1212" s="107">
        <f t="shared" si="552"/>
        <v>78</v>
      </c>
    </row>
    <row r="1213" spans="1:23" ht="18">
      <c r="A1213" s="13">
        <v>72</v>
      </c>
      <c r="B1213" s="5" t="s">
        <v>2045</v>
      </c>
      <c r="C1213" s="8">
        <v>0.03</v>
      </c>
      <c r="D1213" s="8">
        <v>0.03</v>
      </c>
      <c r="E1213" s="9">
        <f t="shared" si="555"/>
        <v>0.06</v>
      </c>
      <c r="F1213" s="2">
        <v>20</v>
      </c>
      <c r="G1213" s="2">
        <v>0</v>
      </c>
      <c r="H1213" s="3">
        <f t="shared" ref="H1213:H1292" si="556">SUM(F1213:G1213)</f>
        <v>20</v>
      </c>
      <c r="I1213" s="10">
        <v>0.01</v>
      </c>
      <c r="J1213" s="10">
        <v>0.01</v>
      </c>
      <c r="K1213" s="213">
        <f t="shared" ref="K1213:K1286" si="557">SUM(I1213:J1213)</f>
        <v>0.02</v>
      </c>
      <c r="L1213" s="65">
        <v>543.98</v>
      </c>
      <c r="M1213" s="65"/>
      <c r="N1213" s="18">
        <f t="shared" si="553"/>
        <v>543.98</v>
      </c>
      <c r="O1213" s="65">
        <v>0.03</v>
      </c>
      <c r="P1213" s="65"/>
      <c r="Q1213" s="18">
        <f t="shared" si="554"/>
        <v>0.03</v>
      </c>
      <c r="R1213" s="65">
        <v>0.03</v>
      </c>
      <c r="S1213" s="8"/>
      <c r="T1213" s="107">
        <f t="shared" si="551"/>
        <v>0.03</v>
      </c>
      <c r="U1213" s="8">
        <v>140</v>
      </c>
      <c r="V1213" s="8"/>
      <c r="W1213" s="107">
        <f t="shared" si="552"/>
        <v>140</v>
      </c>
    </row>
    <row r="1214" spans="1:23" ht="18">
      <c r="A1214" s="13">
        <v>73</v>
      </c>
      <c r="B1214" s="5" t="s">
        <v>2046</v>
      </c>
      <c r="C1214" s="8"/>
      <c r="D1214" s="8"/>
      <c r="E1214" s="9"/>
      <c r="F1214" s="2"/>
      <c r="G1214" s="2"/>
      <c r="H1214" s="3"/>
      <c r="I1214" s="10"/>
      <c r="J1214" s="10"/>
      <c r="L1214" s="65">
        <v>563.02</v>
      </c>
      <c r="M1214" s="65">
        <v>0.03</v>
      </c>
      <c r="N1214" s="18">
        <f t="shared" si="553"/>
        <v>563.04999999999995</v>
      </c>
      <c r="O1214" s="65">
        <v>1000</v>
      </c>
      <c r="P1214" s="65">
        <v>0.03</v>
      </c>
      <c r="Q1214" s="18">
        <f t="shared" si="554"/>
        <v>1000.03</v>
      </c>
      <c r="R1214" s="65">
        <v>1000</v>
      </c>
      <c r="S1214" s="8">
        <v>0.03</v>
      </c>
      <c r="T1214" s="107">
        <f t="shared" si="551"/>
        <v>1000.03</v>
      </c>
      <c r="U1214" s="8">
        <v>1000</v>
      </c>
      <c r="V1214" s="8">
        <v>0.03</v>
      </c>
      <c r="W1214" s="107">
        <f t="shared" si="552"/>
        <v>1000.03</v>
      </c>
    </row>
    <row r="1215" spans="1:23" ht="18">
      <c r="A1215" s="13">
        <v>74</v>
      </c>
      <c r="B1215" s="5" t="s">
        <v>2047</v>
      </c>
      <c r="C1215" s="8"/>
      <c r="D1215" s="8"/>
      <c r="E1215" s="9"/>
      <c r="F1215" s="2"/>
      <c r="G1215" s="2"/>
      <c r="H1215" s="3"/>
      <c r="I1215" s="10"/>
      <c r="J1215" s="10"/>
      <c r="L1215" s="65">
        <v>2221.85</v>
      </c>
      <c r="M1215" s="65">
        <v>0.03</v>
      </c>
      <c r="N1215" s="18">
        <f t="shared" si="553"/>
        <v>2221.88</v>
      </c>
      <c r="O1215" s="65">
        <v>2500</v>
      </c>
      <c r="P1215" s="65">
        <v>0.03</v>
      </c>
      <c r="Q1215" s="18">
        <f t="shared" si="554"/>
        <v>2500.0300000000002</v>
      </c>
      <c r="R1215" s="65">
        <v>2500</v>
      </c>
      <c r="S1215" s="8">
        <v>0.03</v>
      </c>
      <c r="T1215" s="107">
        <f t="shared" si="551"/>
        <v>2500.0300000000002</v>
      </c>
      <c r="U1215" s="8">
        <v>2500</v>
      </c>
      <c r="V1215" s="8">
        <v>0.03</v>
      </c>
      <c r="W1215" s="107">
        <f t="shared" si="552"/>
        <v>2500.0300000000002</v>
      </c>
    </row>
    <row r="1216" spans="1:23" ht="18">
      <c r="A1216" s="13">
        <v>75</v>
      </c>
      <c r="B1216" s="5" t="s">
        <v>2048</v>
      </c>
      <c r="C1216" s="8"/>
      <c r="D1216" s="8"/>
      <c r="E1216" s="9"/>
      <c r="F1216" s="2"/>
      <c r="G1216" s="2"/>
      <c r="H1216" s="3"/>
      <c r="I1216" s="10"/>
      <c r="J1216" s="10"/>
      <c r="L1216" s="65">
        <v>0.03</v>
      </c>
      <c r="M1216" s="65"/>
      <c r="N1216" s="18">
        <f t="shared" si="553"/>
        <v>0.03</v>
      </c>
      <c r="O1216" s="65">
        <v>0.03</v>
      </c>
      <c r="P1216" s="65"/>
      <c r="Q1216" s="18">
        <f t="shared" si="554"/>
        <v>0.03</v>
      </c>
      <c r="R1216" s="65">
        <v>0.03</v>
      </c>
      <c r="S1216" s="8"/>
      <c r="T1216" s="107">
        <f t="shared" si="551"/>
        <v>0.03</v>
      </c>
      <c r="U1216" s="8">
        <v>255.6</v>
      </c>
      <c r="V1216" s="8"/>
      <c r="W1216" s="107">
        <f t="shared" si="552"/>
        <v>255.6</v>
      </c>
    </row>
    <row r="1217" spans="1:23" ht="18">
      <c r="A1217" s="13">
        <v>76</v>
      </c>
      <c r="B1217" s="5" t="s">
        <v>2049</v>
      </c>
      <c r="C1217" s="8">
        <v>0.03</v>
      </c>
      <c r="D1217" s="8"/>
      <c r="E1217" s="9">
        <f t="shared" si="555"/>
        <v>0.03</v>
      </c>
      <c r="F1217" s="2">
        <v>0.01</v>
      </c>
      <c r="G1217" s="2">
        <v>0.01</v>
      </c>
      <c r="H1217" s="3">
        <f>SUM(F1217:G1217)</f>
        <v>0.02</v>
      </c>
      <c r="I1217" s="10">
        <v>1846.55</v>
      </c>
      <c r="J1217" s="10">
        <v>0.03</v>
      </c>
      <c r="K1217" s="213">
        <f t="shared" si="557"/>
        <v>1846.58</v>
      </c>
      <c r="L1217" s="65">
        <v>0.01</v>
      </c>
      <c r="M1217" s="65">
        <v>0.01</v>
      </c>
      <c r="N1217" s="18">
        <f t="shared" si="553"/>
        <v>0.02</v>
      </c>
      <c r="O1217" s="65">
        <v>0.01</v>
      </c>
      <c r="P1217" s="65">
        <v>0.01</v>
      </c>
      <c r="Q1217" s="18">
        <f t="shared" si="554"/>
        <v>0.02</v>
      </c>
      <c r="R1217" s="65">
        <v>0.01</v>
      </c>
      <c r="S1217" s="8">
        <v>0.01</v>
      </c>
      <c r="T1217" s="107">
        <f t="shared" si="551"/>
        <v>0.02</v>
      </c>
      <c r="U1217" s="8">
        <v>0.01</v>
      </c>
      <c r="V1217" s="8">
        <v>0.01</v>
      </c>
      <c r="W1217" s="107">
        <f t="shared" si="552"/>
        <v>0.02</v>
      </c>
    </row>
    <row r="1218" spans="1:23" ht="18">
      <c r="A1218" s="13">
        <v>77</v>
      </c>
      <c r="B1218" s="5" t="s">
        <v>901</v>
      </c>
      <c r="C1218" s="8">
        <v>0.03</v>
      </c>
      <c r="D1218" s="8"/>
      <c r="E1218" s="9">
        <f t="shared" si="555"/>
        <v>0.03</v>
      </c>
      <c r="F1218" s="2">
        <v>0.03</v>
      </c>
      <c r="G1218" s="2">
        <v>900</v>
      </c>
      <c r="H1218" s="3">
        <f t="shared" si="556"/>
        <v>900.03</v>
      </c>
      <c r="I1218" s="10">
        <v>0.01</v>
      </c>
      <c r="J1218" s="10"/>
      <c r="K1218" s="213">
        <f t="shared" si="557"/>
        <v>0.01</v>
      </c>
      <c r="L1218" s="65">
        <v>722.1</v>
      </c>
      <c r="M1218" s="65">
        <v>0.03</v>
      </c>
      <c r="N1218" s="18">
        <f t="shared" si="553"/>
        <v>722.13</v>
      </c>
      <c r="O1218" s="65">
        <v>700</v>
      </c>
      <c r="P1218" s="65">
        <v>0.03</v>
      </c>
      <c r="Q1218" s="18">
        <f t="shared" si="554"/>
        <v>700.03</v>
      </c>
      <c r="R1218" s="65">
        <v>700</v>
      </c>
      <c r="S1218" s="8">
        <v>0.03</v>
      </c>
      <c r="T1218" s="107">
        <f t="shared" si="551"/>
        <v>700.03</v>
      </c>
      <c r="U1218" s="8">
        <v>700</v>
      </c>
      <c r="V1218" s="8">
        <v>0.03</v>
      </c>
      <c r="W1218" s="107">
        <f t="shared" si="552"/>
        <v>700.03</v>
      </c>
    </row>
    <row r="1219" spans="1:23" ht="18">
      <c r="A1219" s="13">
        <v>78</v>
      </c>
      <c r="B1219" s="179" t="s">
        <v>902</v>
      </c>
      <c r="C1219" s="8">
        <v>0.03</v>
      </c>
      <c r="D1219" s="8"/>
      <c r="E1219" s="9">
        <f t="shared" si="555"/>
        <v>0.03</v>
      </c>
      <c r="F1219" s="2">
        <v>0.03</v>
      </c>
      <c r="G1219" s="2">
        <v>0</v>
      </c>
      <c r="H1219" s="3">
        <f t="shared" si="556"/>
        <v>0.03</v>
      </c>
      <c r="I1219" s="10">
        <v>0.01</v>
      </c>
      <c r="J1219" s="10"/>
      <c r="K1219" s="213">
        <f t="shared" si="557"/>
        <v>0.01</v>
      </c>
      <c r="L1219" s="65"/>
      <c r="M1219" s="65"/>
      <c r="N1219" s="18">
        <f t="shared" si="553"/>
        <v>0</v>
      </c>
      <c r="O1219" s="65"/>
      <c r="P1219" s="65"/>
      <c r="Q1219" s="18">
        <f t="shared" si="554"/>
        <v>0</v>
      </c>
      <c r="R1219" s="65"/>
      <c r="S1219" s="8"/>
      <c r="T1219" s="107">
        <f t="shared" si="551"/>
        <v>0</v>
      </c>
      <c r="U1219" s="8"/>
      <c r="V1219" s="8"/>
      <c r="W1219" s="107">
        <f t="shared" si="552"/>
        <v>0</v>
      </c>
    </row>
    <row r="1220" spans="1:23" ht="18">
      <c r="A1220" s="13">
        <v>79</v>
      </c>
      <c r="B1220" s="179" t="s">
        <v>903</v>
      </c>
      <c r="C1220" s="8">
        <v>101</v>
      </c>
      <c r="D1220" s="8">
        <v>0.03</v>
      </c>
      <c r="E1220" s="9">
        <f t="shared" si="555"/>
        <v>101.03</v>
      </c>
      <c r="F1220" s="2">
        <v>0.03</v>
      </c>
      <c r="G1220" s="2">
        <v>0</v>
      </c>
      <c r="H1220" s="3">
        <f t="shared" si="556"/>
        <v>0.03</v>
      </c>
      <c r="I1220" s="10">
        <v>0.01</v>
      </c>
      <c r="J1220" s="10"/>
      <c r="K1220" s="213">
        <f t="shared" si="557"/>
        <v>0.01</v>
      </c>
      <c r="L1220" s="65"/>
      <c r="M1220" s="65"/>
      <c r="N1220" s="18">
        <f t="shared" si="553"/>
        <v>0</v>
      </c>
      <c r="O1220" s="65"/>
      <c r="P1220" s="65"/>
      <c r="Q1220" s="18">
        <f t="shared" si="554"/>
        <v>0</v>
      </c>
      <c r="R1220" s="65"/>
      <c r="S1220" s="8"/>
      <c r="T1220" s="107">
        <f t="shared" si="551"/>
        <v>0</v>
      </c>
      <c r="U1220" s="8"/>
      <c r="V1220" s="8"/>
      <c r="W1220" s="107">
        <f t="shared" si="552"/>
        <v>0</v>
      </c>
    </row>
    <row r="1221" spans="1:23" ht="18">
      <c r="A1221" s="13">
        <v>80</v>
      </c>
      <c r="B1221" s="179" t="s">
        <v>904</v>
      </c>
      <c r="C1221" s="8">
        <v>5189</v>
      </c>
      <c r="D1221" s="8"/>
      <c r="E1221" s="9">
        <f t="shared" si="555"/>
        <v>5189</v>
      </c>
      <c r="F1221" s="2">
        <v>0.03</v>
      </c>
      <c r="G1221" s="2">
        <v>0</v>
      </c>
      <c r="H1221" s="3">
        <f t="shared" si="556"/>
        <v>0.03</v>
      </c>
      <c r="I1221" s="10">
        <v>132.08000000000001</v>
      </c>
      <c r="J1221" s="10">
        <v>0.03</v>
      </c>
      <c r="K1221" s="213">
        <f t="shared" si="557"/>
        <v>132.11000000000001</v>
      </c>
      <c r="L1221" s="65"/>
      <c r="M1221" s="65"/>
      <c r="N1221" s="18">
        <f t="shared" si="553"/>
        <v>0</v>
      </c>
      <c r="O1221" s="65"/>
      <c r="P1221" s="65"/>
      <c r="Q1221" s="18">
        <f t="shared" si="554"/>
        <v>0</v>
      </c>
      <c r="R1221" s="65"/>
      <c r="S1221" s="8"/>
      <c r="T1221" s="107">
        <f t="shared" si="551"/>
        <v>0</v>
      </c>
      <c r="U1221" s="8"/>
      <c r="V1221" s="8"/>
      <c r="W1221" s="107">
        <f t="shared" si="552"/>
        <v>0</v>
      </c>
    </row>
    <row r="1222" spans="1:23" ht="18">
      <c r="A1222" s="13">
        <v>81</v>
      </c>
      <c r="B1222" s="5" t="s">
        <v>905</v>
      </c>
      <c r="C1222" s="8">
        <v>7184.57</v>
      </c>
      <c r="D1222" s="8">
        <v>341</v>
      </c>
      <c r="E1222" s="9">
        <f t="shared" si="555"/>
        <v>7525.57</v>
      </c>
      <c r="F1222" s="2">
        <v>100</v>
      </c>
      <c r="G1222" s="2">
        <v>0.03</v>
      </c>
      <c r="H1222" s="3">
        <f t="shared" si="556"/>
        <v>100.03</v>
      </c>
      <c r="I1222" s="10">
        <v>7673.08</v>
      </c>
      <c r="J1222" s="10"/>
      <c r="K1222" s="213">
        <f t="shared" si="557"/>
        <v>7673.08</v>
      </c>
      <c r="L1222" s="65">
        <v>124</v>
      </c>
      <c r="M1222" s="65">
        <v>0.03</v>
      </c>
      <c r="N1222" s="18">
        <f t="shared" si="553"/>
        <v>124.03</v>
      </c>
      <c r="O1222" s="65">
        <v>154</v>
      </c>
      <c r="P1222" s="65">
        <v>0.03</v>
      </c>
      <c r="Q1222" s="18">
        <f t="shared" si="554"/>
        <v>154.03</v>
      </c>
      <c r="R1222" s="65">
        <v>154</v>
      </c>
      <c r="S1222" s="8">
        <v>0.03</v>
      </c>
      <c r="T1222" s="107">
        <f t="shared" si="551"/>
        <v>154.03</v>
      </c>
      <c r="U1222" s="8">
        <v>159.83000000000001</v>
      </c>
      <c r="V1222" s="8"/>
      <c r="W1222" s="107">
        <f t="shared" si="552"/>
        <v>159.83000000000001</v>
      </c>
    </row>
    <row r="1223" spans="1:23" ht="18">
      <c r="A1223" s="13">
        <v>82</v>
      </c>
      <c r="B1223" s="5" t="s">
        <v>906</v>
      </c>
      <c r="C1223" s="8">
        <v>5640</v>
      </c>
      <c r="D1223" s="8"/>
      <c r="E1223" s="9">
        <f t="shared" si="555"/>
        <v>5640</v>
      </c>
      <c r="F1223" s="2">
        <v>7000</v>
      </c>
      <c r="G1223" s="2">
        <v>0</v>
      </c>
      <c r="H1223" s="3">
        <f t="shared" si="556"/>
        <v>7000</v>
      </c>
      <c r="I1223" s="10">
        <v>17050.740000000002</v>
      </c>
      <c r="J1223" s="10">
        <v>0.01</v>
      </c>
      <c r="K1223" s="213">
        <f t="shared" si="557"/>
        <v>17050.75</v>
      </c>
      <c r="L1223" s="65">
        <v>9107.66</v>
      </c>
      <c r="M1223" s="65"/>
      <c r="N1223" s="18">
        <f t="shared" si="553"/>
        <v>9107.66</v>
      </c>
      <c r="O1223" s="65">
        <v>13011</v>
      </c>
      <c r="P1223" s="65"/>
      <c r="Q1223" s="18">
        <f t="shared" si="554"/>
        <v>13011</v>
      </c>
      <c r="R1223" s="65">
        <v>13011</v>
      </c>
      <c r="S1223" s="8"/>
      <c r="T1223" s="107">
        <f t="shared" si="551"/>
        <v>13011</v>
      </c>
      <c r="U1223" s="8">
        <v>16789</v>
      </c>
      <c r="V1223" s="8"/>
      <c r="W1223" s="107">
        <f t="shared" si="552"/>
        <v>16789</v>
      </c>
    </row>
    <row r="1224" spans="1:23" ht="18">
      <c r="A1224" s="13">
        <v>83</v>
      </c>
      <c r="B1224" s="5" t="s">
        <v>907</v>
      </c>
      <c r="C1224" s="8">
        <v>752</v>
      </c>
      <c r="D1224" s="8">
        <v>674</v>
      </c>
      <c r="E1224" s="9">
        <f t="shared" si="555"/>
        <v>1426</v>
      </c>
      <c r="F1224" s="2">
        <v>9500</v>
      </c>
      <c r="G1224" s="2">
        <v>20</v>
      </c>
      <c r="H1224" s="3">
        <f t="shared" si="556"/>
        <v>9520</v>
      </c>
      <c r="I1224" s="10">
        <v>550</v>
      </c>
      <c r="J1224" s="10"/>
      <c r="K1224" s="213">
        <f t="shared" si="557"/>
        <v>550</v>
      </c>
      <c r="L1224" s="65">
        <v>9787.5</v>
      </c>
      <c r="M1224" s="65">
        <v>0.01</v>
      </c>
      <c r="N1224" s="18">
        <f t="shared" si="553"/>
        <v>9787.51</v>
      </c>
      <c r="O1224" s="65">
        <v>11149.32</v>
      </c>
      <c r="P1224" s="65">
        <v>0.01</v>
      </c>
      <c r="Q1224" s="18">
        <f t="shared" si="554"/>
        <v>11149.33</v>
      </c>
      <c r="R1224" s="65">
        <v>11419.42</v>
      </c>
      <c r="S1224" s="8">
        <v>0.01</v>
      </c>
      <c r="T1224" s="107">
        <f t="shared" si="551"/>
        <v>11419.43</v>
      </c>
      <c r="U1224" s="8">
        <v>17570</v>
      </c>
      <c r="V1224" s="8">
        <v>0.01</v>
      </c>
      <c r="W1224" s="107">
        <f t="shared" si="552"/>
        <v>17570.009999999998</v>
      </c>
    </row>
    <row r="1225" spans="1:23" ht="18">
      <c r="A1225" s="13">
        <v>84</v>
      </c>
      <c r="B1225" s="5" t="s">
        <v>908</v>
      </c>
      <c r="C1225" s="8">
        <v>7800</v>
      </c>
      <c r="D1225" s="8">
        <v>7800</v>
      </c>
      <c r="E1225" s="9">
        <f t="shared" si="555"/>
        <v>15600</v>
      </c>
      <c r="F1225" s="2">
        <v>650</v>
      </c>
      <c r="G1225" s="2">
        <v>0</v>
      </c>
      <c r="H1225" s="3">
        <f t="shared" si="556"/>
        <v>650</v>
      </c>
      <c r="I1225" s="10">
        <v>8850.06</v>
      </c>
      <c r="J1225" s="10">
        <v>0.01</v>
      </c>
      <c r="K1225" s="213">
        <f t="shared" si="557"/>
        <v>8850.07</v>
      </c>
      <c r="L1225" s="65">
        <v>200</v>
      </c>
      <c r="M1225" s="65"/>
      <c r="N1225" s="18">
        <f t="shared" si="553"/>
        <v>200</v>
      </c>
      <c r="O1225" s="65">
        <v>2000</v>
      </c>
      <c r="P1225" s="65"/>
      <c r="Q1225" s="18">
        <f t="shared" si="554"/>
        <v>2000</v>
      </c>
      <c r="R1225" s="65">
        <v>2000</v>
      </c>
      <c r="S1225" s="8"/>
      <c r="T1225" s="107">
        <f t="shared" si="551"/>
        <v>2000</v>
      </c>
      <c r="U1225" s="8">
        <v>1000</v>
      </c>
      <c r="V1225" s="8"/>
      <c r="W1225" s="107">
        <f t="shared" si="552"/>
        <v>1000</v>
      </c>
    </row>
    <row r="1226" spans="1:23" ht="18">
      <c r="A1226" s="13">
        <v>85</v>
      </c>
      <c r="B1226" s="5" t="s">
        <v>909</v>
      </c>
      <c r="C1226" s="8">
        <v>0.01</v>
      </c>
      <c r="D1226" s="8"/>
      <c r="E1226" s="9">
        <f t="shared" si="555"/>
        <v>0.01</v>
      </c>
      <c r="F1226" s="2">
        <v>5200</v>
      </c>
      <c r="G1226" s="2">
        <v>7800</v>
      </c>
      <c r="H1226" s="3">
        <f t="shared" si="556"/>
        <v>13000</v>
      </c>
      <c r="I1226" s="10">
        <v>131354.23000000001</v>
      </c>
      <c r="J1226" s="10">
        <v>0.03</v>
      </c>
      <c r="K1226" s="213">
        <f t="shared" si="557"/>
        <v>131354.26</v>
      </c>
      <c r="L1226" s="65">
        <v>4000</v>
      </c>
      <c r="M1226" s="65">
        <v>0.01</v>
      </c>
      <c r="N1226" s="18">
        <f t="shared" si="553"/>
        <v>4000.01</v>
      </c>
      <c r="O1226" s="65">
        <v>4000</v>
      </c>
      <c r="P1226" s="65">
        <v>0.01</v>
      </c>
      <c r="Q1226" s="18">
        <f t="shared" si="554"/>
        <v>4000.01</v>
      </c>
      <c r="R1226" s="65">
        <v>4000</v>
      </c>
      <c r="S1226" s="8">
        <v>0.01</v>
      </c>
      <c r="T1226" s="107">
        <f t="shared" si="551"/>
        <v>4000.01</v>
      </c>
      <c r="U1226" s="8">
        <v>4000</v>
      </c>
      <c r="V1226" s="8">
        <v>0.01</v>
      </c>
      <c r="W1226" s="107">
        <f t="shared" si="552"/>
        <v>4000.01</v>
      </c>
    </row>
    <row r="1227" spans="1:23" ht="18">
      <c r="A1227" s="13">
        <v>86</v>
      </c>
      <c r="B1227" s="5" t="s">
        <v>910</v>
      </c>
      <c r="C1227" s="8">
        <v>0.01</v>
      </c>
      <c r="D1227" s="8"/>
      <c r="E1227" s="9">
        <f t="shared" si="555"/>
        <v>0.01</v>
      </c>
      <c r="F1227" s="2">
        <v>65300.85</v>
      </c>
      <c r="G1227" s="2">
        <v>65300</v>
      </c>
      <c r="H1227" s="3">
        <f t="shared" si="556"/>
        <v>130600.85</v>
      </c>
      <c r="I1227" s="10">
        <v>0.03</v>
      </c>
      <c r="J1227" s="10">
        <v>0.03</v>
      </c>
      <c r="K1227" s="213">
        <f t="shared" si="557"/>
        <v>0.06</v>
      </c>
      <c r="L1227" s="65">
        <v>49000</v>
      </c>
      <c r="M1227" s="65">
        <v>0.03</v>
      </c>
      <c r="N1227" s="18">
        <f t="shared" si="553"/>
        <v>49000.03</v>
      </c>
      <c r="O1227" s="65">
        <v>70000</v>
      </c>
      <c r="P1227" s="65">
        <v>0.03</v>
      </c>
      <c r="Q1227" s="18">
        <f t="shared" si="554"/>
        <v>70000.03</v>
      </c>
      <c r="R1227" s="65">
        <v>60000</v>
      </c>
      <c r="S1227" s="8">
        <v>10528</v>
      </c>
      <c r="T1227" s="107">
        <f t="shared" si="551"/>
        <v>70528</v>
      </c>
      <c r="U1227" s="8">
        <v>20000</v>
      </c>
      <c r="V1227" s="8">
        <v>0.03</v>
      </c>
      <c r="W1227" s="107">
        <f t="shared" si="552"/>
        <v>20000.03</v>
      </c>
    </row>
    <row r="1228" spans="1:23" ht="18">
      <c r="A1228" s="13">
        <v>87</v>
      </c>
      <c r="B1228" s="179" t="s">
        <v>911</v>
      </c>
      <c r="C1228" s="8">
        <v>5000</v>
      </c>
      <c r="D1228" s="8">
        <v>167</v>
      </c>
      <c r="E1228" s="9">
        <f t="shared" si="555"/>
        <v>5167</v>
      </c>
      <c r="F1228" s="2">
        <v>0.03</v>
      </c>
      <c r="G1228" s="2">
        <v>0.03</v>
      </c>
      <c r="H1228" s="3">
        <f t="shared" si="556"/>
        <v>0.06</v>
      </c>
      <c r="I1228" s="10">
        <v>2308.1999999999998</v>
      </c>
      <c r="J1228" s="10">
        <v>0.03</v>
      </c>
      <c r="K1228" s="213">
        <f t="shared" si="557"/>
        <v>2308.23</v>
      </c>
      <c r="L1228" s="120"/>
      <c r="M1228" s="120"/>
      <c r="N1228" s="18">
        <f t="shared" si="553"/>
        <v>0</v>
      </c>
      <c r="O1228" s="120"/>
      <c r="P1228" s="120"/>
      <c r="Q1228" s="18">
        <f t="shared" si="554"/>
        <v>0</v>
      </c>
      <c r="R1228" s="120"/>
      <c r="S1228" s="121"/>
      <c r="T1228" s="107">
        <f t="shared" si="551"/>
        <v>0</v>
      </c>
      <c r="U1228" s="121"/>
      <c r="V1228" s="121"/>
      <c r="W1228" s="107">
        <f t="shared" si="552"/>
        <v>0</v>
      </c>
    </row>
    <row r="1229" spans="1:23" ht="18">
      <c r="A1229" s="13">
        <v>88</v>
      </c>
      <c r="B1229" s="5" t="s">
        <v>2050</v>
      </c>
      <c r="C1229" s="8"/>
      <c r="D1229" s="8"/>
      <c r="E1229" s="9"/>
      <c r="F1229" s="2"/>
      <c r="G1229" s="2"/>
      <c r="H1229" s="3"/>
      <c r="I1229" s="10"/>
      <c r="J1229" s="10"/>
      <c r="L1229" s="65">
        <v>0.03</v>
      </c>
      <c r="M1229" s="65"/>
      <c r="N1229" s="18">
        <f t="shared" si="553"/>
        <v>0.03</v>
      </c>
      <c r="O1229" s="65">
        <v>0.03</v>
      </c>
      <c r="P1229" s="65"/>
      <c r="Q1229" s="18">
        <f t="shared" si="554"/>
        <v>0.03</v>
      </c>
      <c r="R1229" s="65">
        <v>0.03</v>
      </c>
      <c r="S1229" s="8"/>
      <c r="T1229" s="107">
        <f t="shared" si="551"/>
        <v>0.03</v>
      </c>
      <c r="U1229" s="8">
        <v>1500</v>
      </c>
      <c r="V1229" s="8"/>
      <c r="W1229" s="107">
        <f t="shared" si="552"/>
        <v>1500</v>
      </c>
    </row>
    <row r="1230" spans="1:23" ht="18">
      <c r="A1230" s="13">
        <v>89</v>
      </c>
      <c r="B1230" s="5" t="s">
        <v>2051</v>
      </c>
      <c r="C1230" s="8"/>
      <c r="D1230" s="8"/>
      <c r="E1230" s="9"/>
      <c r="F1230" s="2"/>
      <c r="G1230" s="2"/>
      <c r="H1230" s="3"/>
      <c r="I1230" s="10"/>
      <c r="J1230" s="10"/>
      <c r="L1230" s="65">
        <v>0.03</v>
      </c>
      <c r="M1230" s="65"/>
      <c r="N1230" s="18">
        <f t="shared" si="553"/>
        <v>0.03</v>
      </c>
      <c r="O1230" s="65">
        <v>0.03</v>
      </c>
      <c r="P1230" s="65"/>
      <c r="Q1230" s="18">
        <f t="shared" si="554"/>
        <v>0.03</v>
      </c>
      <c r="R1230" s="65">
        <v>0.03</v>
      </c>
      <c r="S1230" s="8"/>
      <c r="T1230" s="107">
        <f t="shared" si="551"/>
        <v>0.03</v>
      </c>
      <c r="U1230" s="8">
        <v>918.45</v>
      </c>
      <c r="V1230" s="8"/>
      <c r="W1230" s="107">
        <f t="shared" si="552"/>
        <v>918.45</v>
      </c>
    </row>
    <row r="1231" spans="1:23" ht="18">
      <c r="A1231" s="13">
        <v>90</v>
      </c>
      <c r="B1231" s="5" t="s">
        <v>2052</v>
      </c>
      <c r="C1231" s="8"/>
      <c r="D1231" s="8"/>
      <c r="E1231" s="9"/>
      <c r="F1231" s="2"/>
      <c r="G1231" s="2"/>
      <c r="H1231" s="3"/>
      <c r="I1231" s="10"/>
      <c r="J1231" s="10"/>
      <c r="L1231" s="65">
        <v>0.03</v>
      </c>
      <c r="M1231" s="65"/>
      <c r="N1231" s="18">
        <f t="shared" si="553"/>
        <v>0.03</v>
      </c>
      <c r="O1231" s="65">
        <v>0.03</v>
      </c>
      <c r="P1231" s="65"/>
      <c r="Q1231" s="18">
        <f t="shared" si="554"/>
        <v>0.03</v>
      </c>
      <c r="R1231" s="65">
        <v>0.03</v>
      </c>
      <c r="S1231" s="8"/>
      <c r="T1231" s="107">
        <f t="shared" si="551"/>
        <v>0.03</v>
      </c>
      <c r="U1231" s="8">
        <v>0.03</v>
      </c>
      <c r="V1231" s="8"/>
      <c r="W1231" s="107">
        <f t="shared" si="552"/>
        <v>0.03</v>
      </c>
    </row>
    <row r="1232" spans="1:23" ht="18">
      <c r="A1232" s="13">
        <v>91</v>
      </c>
      <c r="B1232" s="5" t="s">
        <v>2053</v>
      </c>
      <c r="C1232" s="8"/>
      <c r="D1232" s="8"/>
      <c r="E1232" s="9"/>
      <c r="F1232" s="2"/>
      <c r="G1232" s="2"/>
      <c r="H1232" s="3"/>
      <c r="I1232" s="10"/>
      <c r="J1232" s="10"/>
      <c r="L1232" s="65">
        <v>0.03</v>
      </c>
      <c r="M1232" s="65">
        <v>0.03</v>
      </c>
      <c r="N1232" s="18">
        <f t="shared" si="553"/>
        <v>0.06</v>
      </c>
      <c r="O1232" s="65">
        <v>1000</v>
      </c>
      <c r="P1232" s="65">
        <v>0.03</v>
      </c>
      <c r="Q1232" s="18">
        <f t="shared" si="554"/>
        <v>1000.03</v>
      </c>
      <c r="R1232" s="65">
        <v>1000</v>
      </c>
      <c r="S1232" s="8">
        <v>0.03</v>
      </c>
      <c r="T1232" s="107">
        <f t="shared" si="551"/>
        <v>1000.03</v>
      </c>
      <c r="U1232" s="8">
        <v>100</v>
      </c>
      <c r="V1232" s="8">
        <v>0.03</v>
      </c>
      <c r="W1232" s="107">
        <f t="shared" si="552"/>
        <v>100.03</v>
      </c>
    </row>
    <row r="1233" spans="1:23" ht="18">
      <c r="A1233" s="13">
        <v>92</v>
      </c>
      <c r="B1233" s="5" t="s">
        <v>2054</v>
      </c>
      <c r="C1233" s="8"/>
      <c r="D1233" s="8"/>
      <c r="E1233" s="9"/>
      <c r="F1233" s="2"/>
      <c r="G1233" s="2"/>
      <c r="H1233" s="3"/>
      <c r="I1233" s="10"/>
      <c r="J1233" s="10"/>
      <c r="L1233" s="65">
        <v>0.03</v>
      </c>
      <c r="M1233" s="65"/>
      <c r="N1233" s="18">
        <f t="shared" si="553"/>
        <v>0.03</v>
      </c>
      <c r="O1233" s="65">
        <v>0.03</v>
      </c>
      <c r="P1233" s="65"/>
      <c r="Q1233" s="18">
        <f t="shared" si="554"/>
        <v>0.03</v>
      </c>
      <c r="R1233" s="65">
        <v>0.03</v>
      </c>
      <c r="S1233" s="8"/>
      <c r="T1233" s="107">
        <f t="shared" si="551"/>
        <v>0.03</v>
      </c>
      <c r="U1233" s="8">
        <v>0.03</v>
      </c>
      <c r="V1233" s="8">
        <v>0.03</v>
      </c>
      <c r="W1233" s="107">
        <f t="shared" si="552"/>
        <v>0.06</v>
      </c>
    </row>
    <row r="1234" spans="1:23" ht="18">
      <c r="A1234" s="13">
        <v>93</v>
      </c>
      <c r="B1234" s="5" t="s">
        <v>912</v>
      </c>
      <c r="C1234" s="8">
        <v>0.03</v>
      </c>
      <c r="D1234" s="8">
        <v>3412</v>
      </c>
      <c r="E1234" s="9">
        <f t="shared" si="555"/>
        <v>3412.03</v>
      </c>
      <c r="F1234" s="2">
        <v>0.01</v>
      </c>
      <c r="G1234" s="2">
        <v>0</v>
      </c>
      <c r="H1234" s="3">
        <f t="shared" si="556"/>
        <v>0.01</v>
      </c>
      <c r="I1234" s="10">
        <v>0.01</v>
      </c>
      <c r="J1234" s="10"/>
      <c r="K1234" s="213">
        <f t="shared" si="557"/>
        <v>0.01</v>
      </c>
      <c r="L1234" s="65">
        <v>0.01</v>
      </c>
      <c r="M1234" s="65"/>
      <c r="N1234" s="18">
        <f t="shared" si="553"/>
        <v>0.01</v>
      </c>
      <c r="O1234" s="65">
        <v>0.01</v>
      </c>
      <c r="P1234" s="65"/>
      <c r="Q1234" s="18">
        <f t="shared" si="554"/>
        <v>0.01</v>
      </c>
      <c r="R1234" s="65">
        <v>0.01</v>
      </c>
      <c r="S1234" s="8"/>
      <c r="T1234" s="107">
        <f t="shared" si="551"/>
        <v>0.01</v>
      </c>
      <c r="U1234" s="8">
        <v>0.01</v>
      </c>
      <c r="V1234" s="8"/>
      <c r="W1234" s="107">
        <f t="shared" si="552"/>
        <v>0.01</v>
      </c>
    </row>
    <row r="1235" spans="1:23" ht="18">
      <c r="A1235" s="13">
        <v>94</v>
      </c>
      <c r="B1235" s="5" t="s">
        <v>913</v>
      </c>
      <c r="C1235" s="8">
        <v>1267</v>
      </c>
      <c r="D1235" s="8"/>
      <c r="E1235" s="9">
        <f t="shared" si="555"/>
        <v>1267</v>
      </c>
      <c r="F1235" s="2">
        <v>0.01</v>
      </c>
      <c r="G1235" s="2">
        <v>0</v>
      </c>
      <c r="H1235" s="3">
        <f t="shared" si="556"/>
        <v>0.01</v>
      </c>
      <c r="I1235" s="10">
        <v>0.01</v>
      </c>
      <c r="J1235" s="10"/>
      <c r="K1235" s="213">
        <f t="shared" si="557"/>
        <v>0.01</v>
      </c>
      <c r="L1235" s="65">
        <v>0.01</v>
      </c>
      <c r="M1235" s="65"/>
      <c r="N1235" s="18">
        <f t="shared" si="553"/>
        <v>0.01</v>
      </c>
      <c r="O1235" s="65">
        <v>0.01</v>
      </c>
      <c r="P1235" s="65"/>
      <c r="Q1235" s="18">
        <f t="shared" si="554"/>
        <v>0.01</v>
      </c>
      <c r="R1235" s="65">
        <v>0.01</v>
      </c>
      <c r="S1235" s="8"/>
      <c r="T1235" s="107">
        <f t="shared" si="551"/>
        <v>0.01</v>
      </c>
      <c r="U1235" s="8">
        <v>0.01</v>
      </c>
      <c r="V1235" s="8"/>
      <c r="W1235" s="107">
        <f t="shared" si="552"/>
        <v>0.01</v>
      </c>
    </row>
    <row r="1236" spans="1:23" ht="18">
      <c r="A1236" s="13">
        <v>95</v>
      </c>
      <c r="B1236" s="5" t="s">
        <v>914</v>
      </c>
      <c r="C1236" s="8">
        <v>1000</v>
      </c>
      <c r="D1236" s="8"/>
      <c r="E1236" s="9">
        <f t="shared" si="555"/>
        <v>1000</v>
      </c>
      <c r="F1236" s="2">
        <v>0.03</v>
      </c>
      <c r="G1236" s="2">
        <v>0.03</v>
      </c>
      <c r="H1236" s="3">
        <f t="shared" si="556"/>
        <v>0.06</v>
      </c>
      <c r="I1236" s="10">
        <v>3200</v>
      </c>
      <c r="J1236" s="10">
        <v>0.03</v>
      </c>
      <c r="K1236" s="213">
        <f t="shared" si="557"/>
        <v>3200.03</v>
      </c>
      <c r="L1236" s="65">
        <v>60.05</v>
      </c>
      <c r="M1236" s="65">
        <v>0.03</v>
      </c>
      <c r="N1236" s="18">
        <f t="shared" si="553"/>
        <v>60.08</v>
      </c>
      <c r="O1236" s="65">
        <v>250.02</v>
      </c>
      <c r="P1236" s="65">
        <v>0.03</v>
      </c>
      <c r="Q1236" s="18">
        <f t="shared" si="554"/>
        <v>250.05</v>
      </c>
      <c r="R1236" s="65">
        <v>250.02</v>
      </c>
      <c r="S1236" s="8">
        <v>0.03</v>
      </c>
      <c r="T1236" s="107">
        <f t="shared" si="551"/>
        <v>250.05</v>
      </c>
      <c r="U1236" s="8">
        <v>250.02</v>
      </c>
      <c r="V1236" s="8">
        <v>0.03</v>
      </c>
      <c r="W1236" s="107">
        <f t="shared" si="552"/>
        <v>250.05</v>
      </c>
    </row>
    <row r="1237" spans="1:23" ht="18">
      <c r="A1237" s="13">
        <v>96</v>
      </c>
      <c r="B1237" s="5" t="s">
        <v>915</v>
      </c>
      <c r="C1237" s="8">
        <v>0.01</v>
      </c>
      <c r="D1237" s="8">
        <v>0.01</v>
      </c>
      <c r="E1237" s="9">
        <f t="shared" si="555"/>
        <v>0.02</v>
      </c>
      <c r="F1237" s="2">
        <v>150</v>
      </c>
      <c r="G1237" s="2">
        <v>2500</v>
      </c>
      <c r="H1237" s="3">
        <f t="shared" si="556"/>
        <v>2650</v>
      </c>
      <c r="I1237" s="10">
        <v>110.06</v>
      </c>
      <c r="J1237" s="10">
        <v>0.03</v>
      </c>
      <c r="K1237" s="213">
        <f t="shared" si="557"/>
        <v>110.09</v>
      </c>
      <c r="L1237" s="65">
        <v>0.03</v>
      </c>
      <c r="M1237" s="65">
        <v>0.03</v>
      </c>
      <c r="N1237" s="18">
        <f t="shared" si="553"/>
        <v>0.06</v>
      </c>
      <c r="O1237" s="65">
        <v>0.03</v>
      </c>
      <c r="P1237" s="65">
        <v>0.03</v>
      </c>
      <c r="Q1237" s="18">
        <f t="shared" si="554"/>
        <v>0.06</v>
      </c>
      <c r="R1237" s="65">
        <v>0.03</v>
      </c>
      <c r="S1237" s="8">
        <v>0.03</v>
      </c>
      <c r="T1237" s="107">
        <f t="shared" si="551"/>
        <v>0.06</v>
      </c>
      <c r="U1237" s="8">
        <v>0.03</v>
      </c>
      <c r="V1237" s="8"/>
      <c r="W1237" s="107">
        <f t="shared" si="552"/>
        <v>0.03</v>
      </c>
    </row>
    <row r="1238" spans="1:23" ht="18">
      <c r="A1238" s="13">
        <v>97</v>
      </c>
      <c r="B1238" s="5" t="s">
        <v>916</v>
      </c>
      <c r="C1238" s="8">
        <v>0.03</v>
      </c>
      <c r="D1238" s="8"/>
      <c r="E1238" s="9">
        <f t="shared" si="555"/>
        <v>0.03</v>
      </c>
      <c r="F1238" s="2">
        <v>400</v>
      </c>
      <c r="G1238" s="2">
        <v>0</v>
      </c>
      <c r="H1238" s="3">
        <f t="shared" si="556"/>
        <v>400</v>
      </c>
      <c r="I1238" s="10">
        <v>0.03</v>
      </c>
      <c r="J1238" s="10"/>
      <c r="K1238" s="213">
        <f t="shared" si="557"/>
        <v>0.03</v>
      </c>
      <c r="L1238" s="65">
        <v>100</v>
      </c>
      <c r="M1238" s="65"/>
      <c r="N1238" s="18">
        <f t="shared" si="553"/>
        <v>100</v>
      </c>
      <c r="O1238" s="65">
        <v>652</v>
      </c>
      <c r="P1238" s="65"/>
      <c r="Q1238" s="18">
        <f t="shared" si="554"/>
        <v>652</v>
      </c>
      <c r="R1238" s="65">
        <v>652</v>
      </c>
      <c r="S1238" s="8"/>
      <c r="T1238" s="107">
        <f t="shared" ref="T1238:T1270" si="558">SUM(R1238:S1238)</f>
        <v>652</v>
      </c>
      <c r="U1238" s="8">
        <v>125.75</v>
      </c>
      <c r="V1238" s="8"/>
      <c r="W1238" s="107">
        <f t="shared" si="552"/>
        <v>125.75</v>
      </c>
    </row>
    <row r="1239" spans="1:23" ht="18">
      <c r="A1239" s="13">
        <v>98</v>
      </c>
      <c r="B1239" s="5" t="s">
        <v>917</v>
      </c>
      <c r="C1239" s="8">
        <v>54</v>
      </c>
      <c r="D1239" s="8"/>
      <c r="E1239" s="9">
        <f t="shared" si="555"/>
        <v>54</v>
      </c>
      <c r="F1239" s="2">
        <v>3000</v>
      </c>
      <c r="G1239" s="2">
        <v>0</v>
      </c>
      <c r="H1239" s="3">
        <f t="shared" si="556"/>
        <v>3000</v>
      </c>
      <c r="I1239" s="10">
        <v>36.44</v>
      </c>
      <c r="J1239" s="10"/>
      <c r="K1239" s="213">
        <f t="shared" si="557"/>
        <v>36.44</v>
      </c>
      <c r="L1239" s="65">
        <v>1687</v>
      </c>
      <c r="M1239" s="65"/>
      <c r="N1239" s="18">
        <f t="shared" si="553"/>
        <v>1687</v>
      </c>
      <c r="O1239" s="65">
        <v>18790.400000000001</v>
      </c>
      <c r="P1239" s="65"/>
      <c r="Q1239" s="18">
        <f t="shared" si="554"/>
        <v>18790.400000000001</v>
      </c>
      <c r="R1239" s="65">
        <v>18790.400000000001</v>
      </c>
      <c r="S1239" s="8"/>
      <c r="T1239" s="107">
        <f t="shared" si="558"/>
        <v>18790.400000000001</v>
      </c>
      <c r="U1239" s="8">
        <v>10000</v>
      </c>
      <c r="V1239" s="8"/>
      <c r="W1239" s="107">
        <f t="shared" si="552"/>
        <v>10000</v>
      </c>
    </row>
    <row r="1240" spans="1:23" ht="18">
      <c r="A1240" s="13">
        <v>99</v>
      </c>
      <c r="B1240" s="5" t="s">
        <v>918</v>
      </c>
      <c r="C1240" s="8"/>
      <c r="D1240" s="8">
        <v>101.34</v>
      </c>
      <c r="E1240" s="9">
        <f t="shared" si="555"/>
        <v>101.34</v>
      </c>
      <c r="F1240" s="2">
        <v>0.01</v>
      </c>
      <c r="G1240" s="2">
        <v>0.01</v>
      </c>
      <c r="H1240" s="3">
        <f t="shared" si="556"/>
        <v>0.02</v>
      </c>
      <c r="I1240" s="10">
        <v>2219.5300000000002</v>
      </c>
      <c r="J1240" s="10">
        <v>0.01</v>
      </c>
      <c r="K1240" s="213">
        <f t="shared" si="557"/>
        <v>2219.5400000000004</v>
      </c>
      <c r="L1240" s="65">
        <v>0.01</v>
      </c>
      <c r="M1240" s="65">
        <v>0.01</v>
      </c>
      <c r="N1240" s="18">
        <f t="shared" si="553"/>
        <v>0.02</v>
      </c>
      <c r="O1240" s="65">
        <v>0.01</v>
      </c>
      <c r="P1240" s="65">
        <v>0.01</v>
      </c>
      <c r="Q1240" s="18">
        <f t="shared" si="554"/>
        <v>0.02</v>
      </c>
      <c r="R1240" s="65">
        <v>0.01</v>
      </c>
      <c r="S1240" s="8">
        <v>0.01</v>
      </c>
      <c r="T1240" s="107">
        <f t="shared" si="558"/>
        <v>0.02</v>
      </c>
      <c r="U1240" s="8">
        <v>10000</v>
      </c>
      <c r="V1240" s="8">
        <v>0.01</v>
      </c>
      <c r="W1240" s="107">
        <f t="shared" si="552"/>
        <v>10000.01</v>
      </c>
    </row>
    <row r="1241" spans="1:23" ht="18">
      <c r="A1241" s="13">
        <v>100</v>
      </c>
      <c r="B1241" s="5" t="s">
        <v>919</v>
      </c>
      <c r="C1241" s="8">
        <v>769</v>
      </c>
      <c r="D1241" s="8"/>
      <c r="E1241" s="9">
        <f t="shared" si="555"/>
        <v>769</v>
      </c>
      <c r="F1241" s="2">
        <v>0.03</v>
      </c>
      <c r="G1241" s="2">
        <v>0</v>
      </c>
      <c r="H1241" s="3">
        <f t="shared" si="556"/>
        <v>0.03</v>
      </c>
      <c r="I1241" s="10">
        <v>0.03</v>
      </c>
      <c r="J1241" s="10"/>
      <c r="K1241" s="213">
        <f t="shared" si="557"/>
        <v>0.03</v>
      </c>
      <c r="L1241" s="65">
        <v>0.03</v>
      </c>
      <c r="M1241" s="65"/>
      <c r="N1241" s="18">
        <f t="shared" si="553"/>
        <v>0.03</v>
      </c>
      <c r="O1241" s="65">
        <v>0.03</v>
      </c>
      <c r="P1241" s="65"/>
      <c r="Q1241" s="18">
        <f t="shared" si="554"/>
        <v>0.03</v>
      </c>
      <c r="R1241" s="65">
        <v>0.03</v>
      </c>
      <c r="S1241" s="8"/>
      <c r="T1241" s="107">
        <f t="shared" si="558"/>
        <v>0.03</v>
      </c>
      <c r="U1241" s="8">
        <v>0.01</v>
      </c>
      <c r="V1241" s="8"/>
      <c r="W1241" s="107">
        <f t="shared" si="552"/>
        <v>0.01</v>
      </c>
    </row>
    <row r="1242" spans="1:23" ht="18">
      <c r="A1242" s="13">
        <v>101</v>
      </c>
      <c r="B1242" s="179" t="s">
        <v>920</v>
      </c>
      <c r="C1242" s="8">
        <v>94</v>
      </c>
      <c r="D1242" s="8"/>
      <c r="E1242" s="9">
        <f t="shared" si="555"/>
        <v>94</v>
      </c>
      <c r="F1242" s="2">
        <v>50</v>
      </c>
      <c r="G1242" s="2">
        <v>0</v>
      </c>
      <c r="H1242" s="3">
        <f t="shared" si="556"/>
        <v>50</v>
      </c>
      <c r="I1242" s="10">
        <v>55.21</v>
      </c>
      <c r="J1242" s="10"/>
      <c r="K1242" s="213">
        <f t="shared" si="557"/>
        <v>55.21</v>
      </c>
      <c r="L1242" s="65"/>
      <c r="M1242" s="65"/>
      <c r="N1242" s="18">
        <f t="shared" si="553"/>
        <v>0</v>
      </c>
      <c r="O1242" s="65"/>
      <c r="P1242" s="65"/>
      <c r="Q1242" s="18">
        <f t="shared" si="554"/>
        <v>0</v>
      </c>
      <c r="R1242" s="65"/>
      <c r="S1242" s="8"/>
      <c r="T1242" s="107">
        <f t="shared" si="558"/>
        <v>0</v>
      </c>
      <c r="U1242" s="8"/>
      <c r="V1242" s="8"/>
      <c r="W1242" s="107">
        <f t="shared" si="552"/>
        <v>0</v>
      </c>
    </row>
    <row r="1243" spans="1:23" ht="18">
      <c r="A1243" s="13">
        <v>102</v>
      </c>
      <c r="B1243" s="179" t="s">
        <v>921</v>
      </c>
      <c r="C1243" s="8">
        <v>501</v>
      </c>
      <c r="D1243" s="8">
        <v>0.03</v>
      </c>
      <c r="E1243" s="9">
        <f t="shared" si="555"/>
        <v>501.03</v>
      </c>
      <c r="F1243" s="2">
        <v>0</v>
      </c>
      <c r="G1243" s="2">
        <v>121.04</v>
      </c>
      <c r="H1243" s="3">
        <f t="shared" si="556"/>
        <v>121.04</v>
      </c>
      <c r="I1243" s="10"/>
      <c r="J1243" s="10">
        <v>0.05</v>
      </c>
      <c r="K1243" s="213">
        <f t="shared" si="557"/>
        <v>0.05</v>
      </c>
      <c r="L1243" s="65"/>
      <c r="M1243" s="65"/>
      <c r="N1243" s="18">
        <f t="shared" si="553"/>
        <v>0</v>
      </c>
      <c r="O1243" s="65"/>
      <c r="P1243" s="65"/>
      <c r="Q1243" s="18">
        <f t="shared" si="554"/>
        <v>0</v>
      </c>
      <c r="R1243" s="65"/>
      <c r="S1243" s="8"/>
      <c r="T1243" s="107">
        <f t="shared" si="558"/>
        <v>0</v>
      </c>
      <c r="U1243" s="8"/>
      <c r="V1243" s="8"/>
      <c r="W1243" s="107">
        <f t="shared" si="552"/>
        <v>0</v>
      </c>
    </row>
    <row r="1244" spans="1:23" ht="18">
      <c r="A1244" s="13">
        <v>103</v>
      </c>
      <c r="B1244" s="179" t="s">
        <v>2055</v>
      </c>
      <c r="C1244" s="8">
        <v>0.03</v>
      </c>
      <c r="D1244" s="8">
        <v>0.03</v>
      </c>
      <c r="E1244" s="9">
        <f t="shared" si="555"/>
        <v>0.06</v>
      </c>
      <c r="F1244" s="2">
        <v>0.03</v>
      </c>
      <c r="G1244" s="2">
        <v>0</v>
      </c>
      <c r="H1244" s="3">
        <f t="shared" si="556"/>
        <v>0.03</v>
      </c>
      <c r="I1244" s="10">
        <v>0.03</v>
      </c>
      <c r="J1244" s="10"/>
      <c r="K1244" s="213">
        <f t="shared" si="557"/>
        <v>0.03</v>
      </c>
      <c r="L1244" s="65">
        <v>0.03</v>
      </c>
      <c r="M1244" s="65"/>
      <c r="N1244" s="18">
        <f t="shared" si="553"/>
        <v>0.03</v>
      </c>
      <c r="O1244" s="65"/>
      <c r="P1244" s="65"/>
      <c r="Q1244" s="18">
        <f t="shared" si="554"/>
        <v>0</v>
      </c>
      <c r="R1244" s="65"/>
      <c r="S1244" s="8"/>
      <c r="T1244" s="107">
        <f t="shared" si="558"/>
        <v>0</v>
      </c>
      <c r="U1244" s="8"/>
      <c r="V1244" s="8"/>
      <c r="W1244" s="107">
        <f t="shared" si="552"/>
        <v>0</v>
      </c>
    </row>
    <row r="1245" spans="1:23" ht="18">
      <c r="A1245" s="13">
        <v>104</v>
      </c>
      <c r="B1245" s="179" t="s">
        <v>1482</v>
      </c>
      <c r="C1245" s="8">
        <v>0.01</v>
      </c>
      <c r="D1245" s="8">
        <v>0.01</v>
      </c>
      <c r="E1245" s="9">
        <f t="shared" si="555"/>
        <v>0.02</v>
      </c>
      <c r="F1245" s="2">
        <v>997.73</v>
      </c>
      <c r="G1245" s="2">
        <v>0</v>
      </c>
      <c r="H1245" s="3">
        <f t="shared" si="556"/>
        <v>997.73</v>
      </c>
      <c r="I1245" s="10">
        <v>0.03</v>
      </c>
      <c r="J1245" s="10"/>
      <c r="K1245" s="213">
        <f t="shared" si="557"/>
        <v>0.03</v>
      </c>
      <c r="L1245" s="65"/>
      <c r="M1245" s="65"/>
      <c r="N1245" s="18">
        <f t="shared" si="553"/>
        <v>0</v>
      </c>
      <c r="O1245" s="65"/>
      <c r="P1245" s="65"/>
      <c r="Q1245" s="18">
        <f t="shared" si="554"/>
        <v>0</v>
      </c>
      <c r="R1245" s="65"/>
      <c r="S1245" s="8"/>
      <c r="T1245" s="107">
        <f t="shared" si="558"/>
        <v>0</v>
      </c>
      <c r="U1245" s="8"/>
      <c r="V1245" s="8"/>
      <c r="W1245" s="107">
        <f t="shared" si="552"/>
        <v>0</v>
      </c>
    </row>
    <row r="1246" spans="1:23" ht="18">
      <c r="A1246" s="13">
        <v>105</v>
      </c>
      <c r="B1246" s="5" t="s">
        <v>2056</v>
      </c>
      <c r="C1246" s="8"/>
      <c r="D1246" s="8"/>
      <c r="E1246" s="9"/>
      <c r="F1246" s="2"/>
      <c r="G1246" s="2"/>
      <c r="H1246" s="3"/>
      <c r="I1246" s="10">
        <v>1280.01</v>
      </c>
      <c r="J1246" s="10">
        <v>0.03</v>
      </c>
      <c r="K1246" s="213">
        <f t="shared" si="557"/>
        <v>1280.04</v>
      </c>
      <c r="L1246" s="65">
        <v>755.55</v>
      </c>
      <c r="M1246" s="65">
        <v>0.03</v>
      </c>
      <c r="N1246" s="18">
        <f t="shared" si="553"/>
        <v>755.57999999999993</v>
      </c>
      <c r="O1246" s="65">
        <v>2000</v>
      </c>
      <c r="P1246" s="65">
        <v>0.03</v>
      </c>
      <c r="Q1246" s="18">
        <f t="shared" si="554"/>
        <v>2000.03</v>
      </c>
      <c r="R1246" s="65">
        <v>2000</v>
      </c>
      <c r="S1246" s="8">
        <v>0.03</v>
      </c>
      <c r="T1246" s="107">
        <f t="shared" si="558"/>
        <v>2000.03</v>
      </c>
      <c r="U1246" s="8">
        <v>1746</v>
      </c>
      <c r="V1246" s="8">
        <v>0.03</v>
      </c>
      <c r="W1246" s="107">
        <f t="shared" si="552"/>
        <v>1746.03</v>
      </c>
    </row>
    <row r="1247" spans="1:23" ht="18">
      <c r="A1247" s="13">
        <v>106</v>
      </c>
      <c r="B1247" s="5" t="s">
        <v>1484</v>
      </c>
      <c r="C1247" s="8"/>
      <c r="D1247" s="8"/>
      <c r="E1247" s="9"/>
      <c r="F1247" s="2"/>
      <c r="G1247" s="2"/>
      <c r="H1247" s="3"/>
      <c r="I1247" s="10">
        <v>3200</v>
      </c>
      <c r="J1247" s="10">
        <v>0.03</v>
      </c>
      <c r="K1247" s="213">
        <f t="shared" si="557"/>
        <v>3200.03</v>
      </c>
      <c r="L1247" s="65">
        <v>2221.85</v>
      </c>
      <c r="M1247" s="65">
        <v>0.03</v>
      </c>
      <c r="N1247" s="18">
        <f t="shared" si="553"/>
        <v>2221.88</v>
      </c>
      <c r="O1247" s="65">
        <v>2000</v>
      </c>
      <c r="P1247" s="65">
        <v>0.03</v>
      </c>
      <c r="Q1247" s="18">
        <f t="shared" si="554"/>
        <v>2000.03</v>
      </c>
      <c r="R1247" s="65">
        <v>2000</v>
      </c>
      <c r="S1247" s="8">
        <v>0.03</v>
      </c>
      <c r="T1247" s="107">
        <f t="shared" si="558"/>
        <v>2000.03</v>
      </c>
      <c r="U1247" s="8">
        <v>969</v>
      </c>
      <c r="V1247" s="8">
        <v>0.03</v>
      </c>
      <c r="W1247" s="107">
        <f t="shared" si="552"/>
        <v>969.03</v>
      </c>
    </row>
    <row r="1248" spans="1:23" ht="18">
      <c r="A1248" s="13">
        <v>107</v>
      </c>
      <c r="B1248" s="5" t="s">
        <v>1483</v>
      </c>
      <c r="C1248" s="8"/>
      <c r="D1248" s="8"/>
      <c r="E1248" s="9"/>
      <c r="F1248" s="2"/>
      <c r="G1248" s="2"/>
      <c r="H1248" s="3"/>
      <c r="I1248" s="10">
        <v>1280.01</v>
      </c>
      <c r="J1248" s="10">
        <v>0.03</v>
      </c>
      <c r="K1248" s="213">
        <f t="shared" si="557"/>
        <v>1280.04</v>
      </c>
      <c r="L1248" s="65">
        <v>868.1</v>
      </c>
      <c r="M1248" s="65">
        <v>0.03</v>
      </c>
      <c r="N1248" s="18">
        <f t="shared" si="553"/>
        <v>868.13</v>
      </c>
      <c r="O1248" s="65">
        <v>1500</v>
      </c>
      <c r="P1248" s="65">
        <v>0.03</v>
      </c>
      <c r="Q1248" s="18">
        <f t="shared" si="554"/>
        <v>1500.03</v>
      </c>
      <c r="R1248" s="65">
        <v>1500</v>
      </c>
      <c r="S1248" s="8">
        <v>0.03</v>
      </c>
      <c r="T1248" s="107">
        <f t="shared" si="558"/>
        <v>1500.03</v>
      </c>
      <c r="U1248" s="8">
        <v>1500</v>
      </c>
      <c r="V1248" s="8">
        <v>0.03</v>
      </c>
      <c r="W1248" s="107">
        <f t="shared" si="552"/>
        <v>1500.03</v>
      </c>
    </row>
    <row r="1249" spans="1:23" ht="18">
      <c r="A1249" s="13">
        <v>108</v>
      </c>
      <c r="B1249" s="5" t="s">
        <v>2057</v>
      </c>
      <c r="C1249" s="8"/>
      <c r="D1249" s="8"/>
      <c r="E1249" s="9"/>
      <c r="F1249" s="2"/>
      <c r="G1249" s="2"/>
      <c r="H1249" s="3"/>
      <c r="I1249" s="10">
        <v>2000</v>
      </c>
      <c r="J1249" s="10"/>
      <c r="K1249" s="213">
        <f t="shared" si="557"/>
        <v>2000</v>
      </c>
      <c r="L1249" s="65">
        <v>3291</v>
      </c>
      <c r="M1249" s="65"/>
      <c r="N1249" s="18">
        <f t="shared" si="553"/>
        <v>3291</v>
      </c>
      <c r="O1249" s="65">
        <v>0.03</v>
      </c>
      <c r="P1249" s="65"/>
      <c r="Q1249" s="18">
        <f t="shared" si="554"/>
        <v>0.03</v>
      </c>
      <c r="R1249" s="65">
        <v>0.03</v>
      </c>
      <c r="S1249" s="8"/>
      <c r="T1249" s="107">
        <f t="shared" si="558"/>
        <v>0.03</v>
      </c>
      <c r="U1249" s="8">
        <v>148.96</v>
      </c>
      <c r="V1249" s="8"/>
      <c r="W1249" s="107">
        <f t="shared" si="552"/>
        <v>148.96</v>
      </c>
    </row>
    <row r="1250" spans="1:23" ht="18">
      <c r="A1250" s="13">
        <v>109</v>
      </c>
      <c r="B1250" s="179" t="s">
        <v>922</v>
      </c>
      <c r="C1250" s="8">
        <v>50</v>
      </c>
      <c r="D1250" s="8"/>
      <c r="E1250" s="9">
        <f t="shared" si="555"/>
        <v>50</v>
      </c>
      <c r="F1250" s="2">
        <v>0.03</v>
      </c>
      <c r="G1250" s="2">
        <v>0.03</v>
      </c>
      <c r="H1250" s="3">
        <f t="shared" si="556"/>
        <v>0.06</v>
      </c>
      <c r="I1250" s="10">
        <v>0.03</v>
      </c>
      <c r="J1250" s="10">
        <v>0.03</v>
      </c>
      <c r="K1250" s="213">
        <f t="shared" si="557"/>
        <v>0.06</v>
      </c>
      <c r="L1250" s="65">
        <v>0.03</v>
      </c>
      <c r="M1250" s="65">
        <v>0.03</v>
      </c>
      <c r="N1250" s="18">
        <f t="shared" si="553"/>
        <v>0.06</v>
      </c>
      <c r="O1250" s="65"/>
      <c r="P1250" s="65"/>
      <c r="Q1250" s="18">
        <f t="shared" si="554"/>
        <v>0</v>
      </c>
      <c r="R1250" s="65"/>
      <c r="S1250" s="8"/>
      <c r="T1250" s="107">
        <f t="shared" si="558"/>
        <v>0</v>
      </c>
      <c r="U1250" s="8"/>
      <c r="V1250" s="8"/>
      <c r="W1250" s="107">
        <f t="shared" si="552"/>
        <v>0</v>
      </c>
    </row>
    <row r="1251" spans="1:23" ht="18">
      <c r="A1251" s="13">
        <v>110</v>
      </c>
      <c r="B1251" s="5" t="s">
        <v>2254</v>
      </c>
      <c r="C1251" s="8">
        <v>318</v>
      </c>
      <c r="D1251" s="8">
        <v>2425</v>
      </c>
      <c r="E1251" s="9">
        <f t="shared" si="555"/>
        <v>2743</v>
      </c>
      <c r="F1251" s="2">
        <v>1500</v>
      </c>
      <c r="G1251" s="2">
        <v>1500</v>
      </c>
      <c r="H1251" s="3">
        <f t="shared" si="556"/>
        <v>3000</v>
      </c>
      <c r="I1251" s="34">
        <v>2560</v>
      </c>
      <c r="J1251" s="34">
        <v>0.03</v>
      </c>
      <c r="K1251" s="213">
        <f t="shared" si="557"/>
        <v>2560.0300000000002</v>
      </c>
      <c r="L1251" s="65">
        <v>466.59</v>
      </c>
      <c r="M1251" s="65">
        <v>0.03</v>
      </c>
      <c r="N1251" s="18">
        <f t="shared" si="553"/>
        <v>466.61999999999995</v>
      </c>
      <c r="O1251" s="65">
        <v>200</v>
      </c>
      <c r="P1251" s="65">
        <v>0.03</v>
      </c>
      <c r="Q1251" s="18">
        <f t="shared" si="554"/>
        <v>200.03</v>
      </c>
      <c r="R1251" s="65">
        <v>200</v>
      </c>
      <c r="S1251" s="8">
        <v>0.03</v>
      </c>
      <c r="T1251" s="107">
        <f t="shared" si="558"/>
        <v>200.03</v>
      </c>
      <c r="U1251" s="8">
        <v>100</v>
      </c>
      <c r="V1251" s="8">
        <v>0.03</v>
      </c>
      <c r="W1251" s="107">
        <f t="shared" si="552"/>
        <v>100.03</v>
      </c>
    </row>
    <row r="1252" spans="1:23" ht="18">
      <c r="A1252" s="13">
        <v>111</v>
      </c>
      <c r="B1252" s="5" t="s">
        <v>923</v>
      </c>
      <c r="C1252" s="8">
        <v>7380</v>
      </c>
      <c r="D1252" s="8"/>
      <c r="E1252" s="9">
        <f t="shared" si="555"/>
        <v>7380</v>
      </c>
      <c r="F1252" s="2">
        <v>0.01</v>
      </c>
      <c r="G1252" s="2">
        <v>0.01</v>
      </c>
      <c r="H1252" s="3">
        <f t="shared" si="556"/>
        <v>0.02</v>
      </c>
      <c r="I1252" s="34">
        <v>0.01</v>
      </c>
      <c r="J1252" s="34">
        <v>0.01</v>
      </c>
      <c r="K1252" s="213">
        <f t="shared" si="557"/>
        <v>0.02</v>
      </c>
      <c r="L1252" s="65">
        <v>0.01</v>
      </c>
      <c r="M1252" s="65">
        <v>0.01</v>
      </c>
      <c r="N1252" s="18">
        <f t="shared" si="553"/>
        <v>0.02</v>
      </c>
      <c r="O1252" s="65">
        <v>0.01</v>
      </c>
      <c r="P1252" s="65">
        <v>0.01</v>
      </c>
      <c r="Q1252" s="18">
        <f t="shared" si="554"/>
        <v>0.02</v>
      </c>
      <c r="R1252" s="65">
        <v>0.01</v>
      </c>
      <c r="S1252" s="8">
        <v>0.01</v>
      </c>
      <c r="T1252" s="107">
        <f t="shared" si="558"/>
        <v>0.02</v>
      </c>
      <c r="U1252" s="8">
        <v>0.01</v>
      </c>
      <c r="V1252" s="8">
        <v>0.01</v>
      </c>
      <c r="W1252" s="107">
        <f t="shared" si="552"/>
        <v>0.02</v>
      </c>
    </row>
    <row r="1253" spans="1:23" ht="18">
      <c r="A1253" s="13">
        <v>112</v>
      </c>
      <c r="B1253" s="5" t="s">
        <v>924</v>
      </c>
      <c r="C1253" s="8">
        <v>94</v>
      </c>
      <c r="D1253" s="8">
        <v>0.02</v>
      </c>
      <c r="E1253" s="9">
        <f t="shared" si="555"/>
        <v>94.02</v>
      </c>
      <c r="F1253" s="2">
        <v>0.03</v>
      </c>
      <c r="G1253" s="2">
        <v>0</v>
      </c>
      <c r="H1253" s="3">
        <f t="shared" si="556"/>
        <v>0.03</v>
      </c>
      <c r="I1253" s="34">
        <v>0.03</v>
      </c>
      <c r="J1253" s="30"/>
      <c r="K1253" s="213">
        <f t="shared" si="557"/>
        <v>0.03</v>
      </c>
      <c r="L1253" s="65">
        <v>0.03</v>
      </c>
      <c r="M1253" s="65"/>
      <c r="N1253" s="18">
        <f t="shared" si="553"/>
        <v>0.03</v>
      </c>
      <c r="O1253" s="65">
        <v>0.03</v>
      </c>
      <c r="P1253" s="65"/>
      <c r="Q1253" s="18">
        <f t="shared" si="554"/>
        <v>0.03</v>
      </c>
      <c r="R1253" s="65">
        <v>0.03</v>
      </c>
      <c r="S1253" s="8"/>
      <c r="T1253" s="107">
        <f t="shared" si="558"/>
        <v>0.03</v>
      </c>
      <c r="U1253" s="8">
        <v>0.03</v>
      </c>
      <c r="V1253" s="8"/>
      <c r="W1253" s="107">
        <f t="shared" si="552"/>
        <v>0.03</v>
      </c>
    </row>
    <row r="1254" spans="1:23" ht="18">
      <c r="A1254" s="13">
        <v>113</v>
      </c>
      <c r="B1254" s="5" t="s">
        <v>925</v>
      </c>
      <c r="C1254" s="8">
        <v>24</v>
      </c>
      <c r="D1254" s="8"/>
      <c r="E1254" s="9">
        <f t="shared" si="555"/>
        <v>24</v>
      </c>
      <c r="F1254" s="2">
        <v>1000</v>
      </c>
      <c r="G1254" s="2">
        <v>1000</v>
      </c>
      <c r="H1254" s="3">
        <f t="shared" si="556"/>
        <v>2000</v>
      </c>
      <c r="I1254" s="34">
        <v>125.44</v>
      </c>
      <c r="J1254" s="34">
        <v>0.03</v>
      </c>
      <c r="K1254" s="213">
        <f t="shared" si="557"/>
        <v>125.47</v>
      </c>
      <c r="L1254" s="65">
        <v>59.76</v>
      </c>
      <c r="M1254" s="65">
        <v>0.03</v>
      </c>
      <c r="N1254" s="18">
        <f t="shared" si="553"/>
        <v>59.79</v>
      </c>
      <c r="O1254" s="65">
        <v>100</v>
      </c>
      <c r="P1254" s="65">
        <v>0.03</v>
      </c>
      <c r="Q1254" s="18">
        <f t="shared" si="554"/>
        <v>100.03</v>
      </c>
      <c r="R1254" s="65">
        <v>100</v>
      </c>
      <c r="S1254" s="8">
        <v>0.03</v>
      </c>
      <c r="T1254" s="107">
        <f t="shared" si="558"/>
        <v>100.03</v>
      </c>
      <c r="U1254" s="8">
        <v>100</v>
      </c>
      <c r="V1254" s="8">
        <v>0.03</v>
      </c>
      <c r="W1254" s="107">
        <f t="shared" si="552"/>
        <v>100.03</v>
      </c>
    </row>
    <row r="1255" spans="1:23" ht="18">
      <c r="A1255" s="13">
        <v>114</v>
      </c>
      <c r="B1255" s="5" t="s">
        <v>926</v>
      </c>
      <c r="C1255" s="8">
        <v>300</v>
      </c>
      <c r="D1255" s="8">
        <v>0.01</v>
      </c>
      <c r="E1255" s="9">
        <f t="shared" si="555"/>
        <v>300.01</v>
      </c>
      <c r="F1255" s="2">
        <v>1500.03</v>
      </c>
      <c r="G1255" s="2">
        <v>0.03</v>
      </c>
      <c r="H1255" s="3">
        <f t="shared" si="556"/>
        <v>1500.06</v>
      </c>
      <c r="I1255" s="10">
        <v>1104.3800000000001</v>
      </c>
      <c r="J1255" s="10">
        <v>0.03</v>
      </c>
      <c r="K1255" s="213">
        <f t="shared" si="557"/>
        <v>1104.4100000000001</v>
      </c>
      <c r="L1255" s="65">
        <v>2360.25</v>
      </c>
      <c r="M1255" s="65">
        <v>0.03</v>
      </c>
      <c r="N1255" s="18">
        <f t="shared" si="553"/>
        <v>2360.2800000000002</v>
      </c>
      <c r="O1255" s="65">
        <v>50.03</v>
      </c>
      <c r="P1255" s="65">
        <v>0.03</v>
      </c>
      <c r="Q1255" s="18">
        <f t="shared" si="554"/>
        <v>50.06</v>
      </c>
      <c r="R1255" s="65">
        <v>50.03</v>
      </c>
      <c r="S1255" s="8">
        <v>0.03</v>
      </c>
      <c r="T1255" s="107">
        <f t="shared" si="558"/>
        <v>50.06</v>
      </c>
      <c r="U1255" s="8">
        <v>0.06</v>
      </c>
      <c r="V1255" s="8"/>
      <c r="W1255" s="107">
        <f t="shared" si="552"/>
        <v>0.06</v>
      </c>
    </row>
    <row r="1256" spans="1:23" ht="18">
      <c r="A1256" s="13">
        <v>115</v>
      </c>
      <c r="B1256" s="5" t="s">
        <v>927</v>
      </c>
      <c r="C1256" s="8">
        <v>0.02</v>
      </c>
      <c r="D1256" s="8"/>
      <c r="E1256" s="9">
        <f t="shared" si="555"/>
        <v>0.02</v>
      </c>
      <c r="F1256" s="2">
        <v>800</v>
      </c>
      <c r="G1256" s="2">
        <v>0.02</v>
      </c>
      <c r="H1256" s="3">
        <f t="shared" si="556"/>
        <v>800.02</v>
      </c>
      <c r="I1256" s="10">
        <v>176.1</v>
      </c>
      <c r="J1256" s="10">
        <v>0.02</v>
      </c>
      <c r="K1256" s="213">
        <f t="shared" si="557"/>
        <v>176.12</v>
      </c>
      <c r="L1256" s="65">
        <v>124</v>
      </c>
      <c r="M1256" s="65">
        <v>0.02</v>
      </c>
      <c r="N1256" s="18">
        <f t="shared" si="553"/>
        <v>124.02</v>
      </c>
      <c r="O1256" s="65">
        <v>158</v>
      </c>
      <c r="P1256" s="65">
        <v>0.02</v>
      </c>
      <c r="Q1256" s="18">
        <f t="shared" si="554"/>
        <v>158.02000000000001</v>
      </c>
      <c r="R1256" s="65">
        <v>158</v>
      </c>
      <c r="S1256" s="8">
        <v>0.02</v>
      </c>
      <c r="T1256" s="107">
        <f t="shared" si="558"/>
        <v>158.02000000000001</v>
      </c>
      <c r="U1256" s="8">
        <v>170</v>
      </c>
      <c r="V1256" s="8"/>
      <c r="W1256" s="107">
        <f t="shared" si="552"/>
        <v>170</v>
      </c>
    </row>
    <row r="1257" spans="1:23" ht="18">
      <c r="A1257" s="13">
        <v>116</v>
      </c>
      <c r="B1257" s="5" t="s">
        <v>2255</v>
      </c>
      <c r="C1257" s="8">
        <v>9400</v>
      </c>
      <c r="D1257" s="8">
        <v>3300</v>
      </c>
      <c r="E1257" s="9">
        <f t="shared" si="555"/>
        <v>12700</v>
      </c>
      <c r="F1257" s="2">
        <v>0.1</v>
      </c>
      <c r="G1257" s="2">
        <v>0</v>
      </c>
      <c r="H1257" s="3">
        <f t="shared" si="556"/>
        <v>0.1</v>
      </c>
      <c r="I1257" s="10">
        <v>0.01</v>
      </c>
      <c r="J1257" s="10"/>
      <c r="K1257" s="213">
        <f t="shared" si="557"/>
        <v>0.01</v>
      </c>
      <c r="L1257" s="65">
        <v>0.01</v>
      </c>
      <c r="M1257" s="65"/>
      <c r="N1257" s="18">
        <f t="shared" si="553"/>
        <v>0.01</v>
      </c>
      <c r="O1257" s="65">
        <v>0.01</v>
      </c>
      <c r="P1257" s="65"/>
      <c r="Q1257" s="18">
        <f t="shared" si="554"/>
        <v>0.01</v>
      </c>
      <c r="R1257" s="65">
        <v>0.01</v>
      </c>
      <c r="S1257" s="8"/>
      <c r="T1257" s="107">
        <f t="shared" si="558"/>
        <v>0.01</v>
      </c>
      <c r="U1257" s="8">
        <v>0.01</v>
      </c>
      <c r="V1257" s="8"/>
      <c r="W1257" s="107">
        <f t="shared" si="552"/>
        <v>0.01</v>
      </c>
    </row>
    <row r="1258" spans="1:23" ht="18">
      <c r="A1258" s="13">
        <v>117</v>
      </c>
      <c r="B1258" s="5" t="s">
        <v>928</v>
      </c>
      <c r="C1258" s="8">
        <v>0.01</v>
      </c>
      <c r="D1258" s="8"/>
      <c r="E1258" s="9">
        <f t="shared" si="555"/>
        <v>0.01</v>
      </c>
      <c r="F1258" s="2">
        <v>13</v>
      </c>
      <c r="G1258" s="2">
        <v>0.01</v>
      </c>
      <c r="H1258" s="3">
        <f t="shared" si="556"/>
        <v>13.01</v>
      </c>
      <c r="I1258" s="10">
        <v>38</v>
      </c>
      <c r="J1258" s="10">
        <v>0.01</v>
      </c>
      <c r="K1258" s="213">
        <f t="shared" si="557"/>
        <v>38.01</v>
      </c>
      <c r="L1258" s="65">
        <v>0.01</v>
      </c>
      <c r="M1258" s="65">
        <v>0.01</v>
      </c>
      <c r="N1258" s="18">
        <f t="shared" si="553"/>
        <v>0.02</v>
      </c>
      <c r="O1258" s="65">
        <v>0.01</v>
      </c>
      <c r="P1258" s="65">
        <v>0.01</v>
      </c>
      <c r="Q1258" s="18">
        <f t="shared" si="554"/>
        <v>0.02</v>
      </c>
      <c r="R1258" s="65">
        <v>0.01</v>
      </c>
      <c r="S1258" s="8">
        <v>0.01</v>
      </c>
      <c r="T1258" s="107">
        <f t="shared" si="558"/>
        <v>0.02</v>
      </c>
      <c r="U1258" s="8">
        <v>0.01</v>
      </c>
      <c r="V1258" s="8"/>
      <c r="W1258" s="107">
        <f t="shared" si="552"/>
        <v>0.01</v>
      </c>
    </row>
    <row r="1259" spans="1:23" ht="18">
      <c r="A1259" s="13">
        <v>118</v>
      </c>
      <c r="B1259" s="5" t="s">
        <v>2058</v>
      </c>
      <c r="C1259" s="8"/>
      <c r="D1259" s="8"/>
      <c r="E1259" s="9"/>
      <c r="F1259" s="2"/>
      <c r="G1259" s="2"/>
      <c r="H1259" s="3"/>
      <c r="I1259" s="10"/>
      <c r="J1259" s="10"/>
      <c r="L1259" s="65">
        <v>3000</v>
      </c>
      <c r="M1259" s="65"/>
      <c r="N1259" s="18">
        <f t="shared" si="553"/>
        <v>3000</v>
      </c>
      <c r="O1259" s="65">
        <v>17296.59</v>
      </c>
      <c r="P1259" s="65"/>
      <c r="Q1259" s="18">
        <f t="shared" si="554"/>
        <v>17296.59</v>
      </c>
      <c r="R1259" s="65">
        <v>17296.59</v>
      </c>
      <c r="S1259" s="8"/>
      <c r="T1259" s="107">
        <f t="shared" si="558"/>
        <v>17296.59</v>
      </c>
      <c r="U1259" s="8">
        <v>30000</v>
      </c>
      <c r="V1259" s="8"/>
      <c r="W1259" s="107">
        <f t="shared" si="552"/>
        <v>30000</v>
      </c>
    </row>
    <row r="1260" spans="1:23" ht="18">
      <c r="A1260" s="13">
        <v>119</v>
      </c>
      <c r="B1260" s="5" t="s">
        <v>929</v>
      </c>
      <c r="C1260" s="8">
        <v>0.03</v>
      </c>
      <c r="D1260" s="8">
        <v>981</v>
      </c>
      <c r="E1260" s="9">
        <f t="shared" si="555"/>
        <v>981.03</v>
      </c>
      <c r="F1260" s="2">
        <v>0.02</v>
      </c>
      <c r="G1260" s="2">
        <v>0</v>
      </c>
      <c r="H1260" s="3">
        <f t="shared" si="556"/>
        <v>0.02</v>
      </c>
      <c r="I1260" s="10">
        <v>0.01</v>
      </c>
      <c r="J1260" s="10"/>
      <c r="K1260" s="213">
        <f t="shared" si="557"/>
        <v>0.01</v>
      </c>
      <c r="L1260" s="65">
        <v>0.01</v>
      </c>
      <c r="M1260" s="65"/>
      <c r="N1260" s="18">
        <f t="shared" si="553"/>
        <v>0.01</v>
      </c>
      <c r="O1260" s="65">
        <v>0.01</v>
      </c>
      <c r="P1260" s="65"/>
      <c r="Q1260" s="18">
        <f t="shared" si="554"/>
        <v>0.01</v>
      </c>
      <c r="R1260" s="65">
        <v>0.01</v>
      </c>
      <c r="S1260" s="8"/>
      <c r="T1260" s="107">
        <f t="shared" si="558"/>
        <v>0.01</v>
      </c>
      <c r="U1260" s="8">
        <v>0.01</v>
      </c>
      <c r="V1260" s="8"/>
      <c r="W1260" s="107">
        <f t="shared" si="552"/>
        <v>0.01</v>
      </c>
    </row>
    <row r="1261" spans="1:23" ht="18">
      <c r="A1261" s="13">
        <v>120</v>
      </c>
      <c r="B1261" s="5" t="s">
        <v>930</v>
      </c>
      <c r="C1261" s="8">
        <v>0.03</v>
      </c>
      <c r="D1261" s="8"/>
      <c r="E1261" s="9">
        <f t="shared" si="555"/>
        <v>0.03</v>
      </c>
      <c r="F1261" s="2">
        <v>0.03</v>
      </c>
      <c r="G1261" s="2">
        <v>2500</v>
      </c>
      <c r="H1261" s="3">
        <f t="shared" si="556"/>
        <v>2500.0300000000002</v>
      </c>
      <c r="I1261" s="10">
        <v>1232.28</v>
      </c>
      <c r="J1261" s="10">
        <v>0.03</v>
      </c>
      <c r="K1261" s="213">
        <f t="shared" si="557"/>
        <v>1232.31</v>
      </c>
      <c r="L1261" s="65">
        <v>185</v>
      </c>
      <c r="M1261" s="65">
        <v>0.03</v>
      </c>
      <c r="N1261" s="18">
        <f t="shared" si="553"/>
        <v>185.03</v>
      </c>
      <c r="O1261" s="65">
        <v>325</v>
      </c>
      <c r="P1261" s="65">
        <v>0.03</v>
      </c>
      <c r="Q1261" s="18">
        <f t="shared" si="554"/>
        <v>325.02999999999997</v>
      </c>
      <c r="R1261" s="65">
        <v>325</v>
      </c>
      <c r="S1261" s="8">
        <v>0.03</v>
      </c>
      <c r="T1261" s="107">
        <f t="shared" si="558"/>
        <v>325.02999999999997</v>
      </c>
      <c r="U1261" s="8">
        <v>330</v>
      </c>
      <c r="V1261" s="8"/>
      <c r="W1261" s="107">
        <f t="shared" si="552"/>
        <v>330</v>
      </c>
    </row>
    <row r="1262" spans="1:23" ht="18">
      <c r="A1262" s="13">
        <v>121</v>
      </c>
      <c r="B1262" s="5" t="s">
        <v>931</v>
      </c>
      <c r="C1262" s="8">
        <v>150</v>
      </c>
      <c r="D1262" s="8">
        <v>0.03</v>
      </c>
      <c r="E1262" s="9">
        <f t="shared" si="555"/>
        <v>150.03</v>
      </c>
      <c r="F1262" s="2">
        <v>300</v>
      </c>
      <c r="G1262" s="2">
        <v>0</v>
      </c>
      <c r="H1262" s="3">
        <f t="shared" si="556"/>
        <v>300</v>
      </c>
      <c r="I1262" s="10">
        <v>0.01</v>
      </c>
      <c r="J1262" s="10"/>
      <c r="K1262" s="213">
        <f t="shared" si="557"/>
        <v>0.01</v>
      </c>
      <c r="L1262" s="65">
        <v>0.01</v>
      </c>
      <c r="M1262" s="65"/>
      <c r="N1262" s="18">
        <f t="shared" si="553"/>
        <v>0.01</v>
      </c>
      <c r="O1262" s="65">
        <v>0.01</v>
      </c>
      <c r="P1262" s="65"/>
      <c r="Q1262" s="18">
        <f t="shared" si="554"/>
        <v>0.01</v>
      </c>
      <c r="R1262" s="65">
        <v>0.01</v>
      </c>
      <c r="S1262" s="8"/>
      <c r="T1262" s="107">
        <f t="shared" si="558"/>
        <v>0.01</v>
      </c>
      <c r="U1262" s="8">
        <v>0.01</v>
      </c>
      <c r="V1262" s="8"/>
      <c r="W1262" s="107">
        <f t="shared" si="552"/>
        <v>0.01</v>
      </c>
    </row>
    <row r="1263" spans="1:23" ht="18">
      <c r="A1263" s="13">
        <v>122</v>
      </c>
      <c r="B1263" s="5" t="s">
        <v>932</v>
      </c>
      <c r="C1263" s="8">
        <v>3000</v>
      </c>
      <c r="D1263" s="8">
        <v>3000</v>
      </c>
      <c r="E1263" s="9">
        <f t="shared" si="555"/>
        <v>6000</v>
      </c>
      <c r="F1263" s="2">
        <v>1500</v>
      </c>
      <c r="G1263" s="2">
        <v>0.03</v>
      </c>
      <c r="H1263" s="3">
        <f t="shared" si="556"/>
        <v>1500.03</v>
      </c>
      <c r="I1263" s="10">
        <v>102.84</v>
      </c>
      <c r="J1263" s="10">
        <v>0.03</v>
      </c>
      <c r="K1263" s="213">
        <f t="shared" si="557"/>
        <v>102.87</v>
      </c>
      <c r="L1263" s="65">
        <v>260</v>
      </c>
      <c r="M1263" s="65">
        <v>0.03</v>
      </c>
      <c r="N1263" s="18">
        <f t="shared" si="553"/>
        <v>260.02999999999997</v>
      </c>
      <c r="O1263" s="65">
        <v>400</v>
      </c>
      <c r="P1263" s="65">
        <v>0.03</v>
      </c>
      <c r="Q1263" s="18">
        <f t="shared" si="554"/>
        <v>400.03</v>
      </c>
      <c r="R1263" s="65">
        <v>400</v>
      </c>
      <c r="S1263" s="8">
        <v>0.03</v>
      </c>
      <c r="T1263" s="107">
        <f t="shared" si="558"/>
        <v>400.03</v>
      </c>
      <c r="U1263" s="8">
        <v>300</v>
      </c>
      <c r="V1263" s="8"/>
      <c r="W1263" s="107">
        <f t="shared" si="552"/>
        <v>300</v>
      </c>
    </row>
    <row r="1264" spans="1:23" ht="18">
      <c r="A1264" s="13">
        <v>123</v>
      </c>
      <c r="B1264" s="179" t="s">
        <v>933</v>
      </c>
      <c r="C1264" s="8">
        <v>117</v>
      </c>
      <c r="D1264" s="8">
        <v>0.03</v>
      </c>
      <c r="E1264" s="9">
        <f t="shared" si="555"/>
        <v>117.03</v>
      </c>
      <c r="F1264" s="2">
        <v>0.03</v>
      </c>
      <c r="G1264" s="2">
        <v>0</v>
      </c>
      <c r="H1264" s="3">
        <f t="shared" si="556"/>
        <v>0.03</v>
      </c>
      <c r="I1264" s="10">
        <v>0.03</v>
      </c>
      <c r="J1264" s="10"/>
      <c r="K1264" s="213">
        <f t="shared" si="557"/>
        <v>0.03</v>
      </c>
      <c r="L1264" s="65">
        <v>0.03</v>
      </c>
      <c r="M1264" s="65"/>
      <c r="N1264" s="18">
        <f t="shared" si="553"/>
        <v>0.03</v>
      </c>
      <c r="O1264" s="65"/>
      <c r="P1264" s="65"/>
      <c r="Q1264" s="18">
        <f t="shared" si="554"/>
        <v>0</v>
      </c>
      <c r="R1264" s="65"/>
      <c r="S1264" s="8"/>
      <c r="T1264" s="107">
        <f t="shared" si="558"/>
        <v>0</v>
      </c>
      <c r="U1264" s="8"/>
      <c r="V1264" s="8"/>
      <c r="W1264" s="107">
        <f t="shared" si="552"/>
        <v>0</v>
      </c>
    </row>
    <row r="1265" spans="1:23" ht="18">
      <c r="A1265" s="13">
        <v>124</v>
      </c>
      <c r="B1265" s="5" t="s">
        <v>934</v>
      </c>
      <c r="C1265" s="8">
        <v>0.01</v>
      </c>
      <c r="D1265" s="8"/>
      <c r="E1265" s="9">
        <f t="shared" si="555"/>
        <v>0.01</v>
      </c>
      <c r="F1265" s="2">
        <v>75</v>
      </c>
      <c r="G1265" s="2">
        <v>0.03</v>
      </c>
      <c r="H1265" s="3">
        <f t="shared" si="556"/>
        <v>75.03</v>
      </c>
      <c r="I1265" s="10">
        <v>127.68</v>
      </c>
      <c r="J1265" s="10">
        <v>0.03</v>
      </c>
      <c r="K1265" s="213">
        <f t="shared" si="557"/>
        <v>127.71000000000001</v>
      </c>
      <c r="L1265" s="65">
        <v>114.99</v>
      </c>
      <c r="M1265" s="65">
        <v>0.03</v>
      </c>
      <c r="N1265" s="18">
        <f t="shared" si="553"/>
        <v>115.02</v>
      </c>
      <c r="O1265" s="65">
        <v>130</v>
      </c>
      <c r="P1265" s="65">
        <v>0.03</v>
      </c>
      <c r="Q1265" s="18">
        <f t="shared" si="554"/>
        <v>130.03</v>
      </c>
      <c r="R1265" s="65">
        <v>130</v>
      </c>
      <c r="S1265" s="8">
        <v>0.03</v>
      </c>
      <c r="T1265" s="107">
        <f t="shared" si="558"/>
        <v>130.03</v>
      </c>
      <c r="U1265" s="8">
        <v>120</v>
      </c>
      <c r="V1265" s="8"/>
      <c r="W1265" s="107">
        <f t="shared" si="552"/>
        <v>120</v>
      </c>
    </row>
    <row r="1266" spans="1:23" ht="18">
      <c r="A1266" s="13">
        <v>125</v>
      </c>
      <c r="B1266" s="5" t="s">
        <v>935</v>
      </c>
      <c r="C1266" s="8">
        <v>200</v>
      </c>
      <c r="D1266" s="8">
        <v>260</v>
      </c>
      <c r="E1266" s="9">
        <f t="shared" si="555"/>
        <v>460</v>
      </c>
      <c r="F1266" s="2">
        <v>0.03</v>
      </c>
      <c r="G1266" s="2">
        <v>2000</v>
      </c>
      <c r="H1266" s="3">
        <f t="shared" si="556"/>
        <v>2000.03</v>
      </c>
      <c r="I1266" s="10">
        <v>2481.3000000000002</v>
      </c>
      <c r="J1266" s="10">
        <v>0.03</v>
      </c>
      <c r="K1266" s="213">
        <f t="shared" si="557"/>
        <v>2481.3300000000004</v>
      </c>
      <c r="L1266" s="65">
        <v>1652.06</v>
      </c>
      <c r="M1266" s="65">
        <v>0.03</v>
      </c>
      <c r="N1266" s="18">
        <f t="shared" si="553"/>
        <v>1652.09</v>
      </c>
      <c r="O1266" s="65">
        <v>500</v>
      </c>
      <c r="P1266" s="65">
        <v>0.03</v>
      </c>
      <c r="Q1266" s="18">
        <f t="shared" si="554"/>
        <v>500.03</v>
      </c>
      <c r="R1266" s="65">
        <v>500</v>
      </c>
      <c r="S1266" s="8">
        <v>0.03</v>
      </c>
      <c r="T1266" s="107">
        <f t="shared" si="558"/>
        <v>500.03</v>
      </c>
      <c r="U1266" s="8">
        <v>150</v>
      </c>
      <c r="V1266" s="8">
        <v>0.03</v>
      </c>
      <c r="W1266" s="107">
        <f t="shared" si="552"/>
        <v>150.03</v>
      </c>
    </row>
    <row r="1267" spans="1:23" ht="18">
      <c r="A1267" s="13">
        <v>126</v>
      </c>
      <c r="B1267" s="5" t="s">
        <v>936</v>
      </c>
      <c r="C1267" s="8">
        <v>5640</v>
      </c>
      <c r="D1267" s="8"/>
      <c r="E1267" s="9">
        <f t="shared" si="555"/>
        <v>5640</v>
      </c>
      <c r="F1267" s="2">
        <v>0.03</v>
      </c>
      <c r="G1267" s="2">
        <v>0.03</v>
      </c>
      <c r="H1267" s="3">
        <f t="shared" si="556"/>
        <v>0.06</v>
      </c>
      <c r="I1267" s="10">
        <v>0.03</v>
      </c>
      <c r="J1267" s="10">
        <v>0.03</v>
      </c>
      <c r="K1267" s="213">
        <f t="shared" si="557"/>
        <v>0.06</v>
      </c>
      <c r="L1267" s="65">
        <v>0.03</v>
      </c>
      <c r="M1267" s="65">
        <v>0.03</v>
      </c>
      <c r="N1267" s="18">
        <f t="shared" si="553"/>
        <v>0.06</v>
      </c>
      <c r="O1267" s="65">
        <v>0.03</v>
      </c>
      <c r="P1267" s="65">
        <v>0.03</v>
      </c>
      <c r="Q1267" s="18">
        <f t="shared" si="554"/>
        <v>0.06</v>
      </c>
      <c r="R1267" s="65">
        <v>28.44</v>
      </c>
      <c r="S1267" s="8">
        <v>0.03</v>
      </c>
      <c r="T1267" s="107">
        <f t="shared" si="558"/>
        <v>28.470000000000002</v>
      </c>
      <c r="U1267" s="8">
        <v>9</v>
      </c>
      <c r="V1267" s="8">
        <v>0.03</v>
      </c>
      <c r="W1267" s="107">
        <f t="shared" si="552"/>
        <v>9.0299999999999994</v>
      </c>
    </row>
    <row r="1268" spans="1:23" ht="18">
      <c r="A1268" s="13">
        <v>127</v>
      </c>
      <c r="B1268" s="5" t="s">
        <v>937</v>
      </c>
      <c r="C1268" s="8">
        <v>0.03</v>
      </c>
      <c r="D1268" s="8">
        <v>0.03</v>
      </c>
      <c r="E1268" s="9">
        <f t="shared" si="555"/>
        <v>0.06</v>
      </c>
      <c r="F1268" s="2">
        <v>0.01</v>
      </c>
      <c r="G1268" s="2">
        <v>0</v>
      </c>
      <c r="H1268" s="3">
        <f t="shared" si="556"/>
        <v>0.01</v>
      </c>
      <c r="I1268" s="10">
        <v>0.01</v>
      </c>
      <c r="J1268" s="10"/>
      <c r="K1268" s="213">
        <f t="shared" si="557"/>
        <v>0.01</v>
      </c>
      <c r="L1268" s="65">
        <v>0.01</v>
      </c>
      <c r="M1268" s="65"/>
      <c r="N1268" s="18">
        <f t="shared" si="553"/>
        <v>0.01</v>
      </c>
      <c r="O1268" s="65">
        <v>0.01</v>
      </c>
      <c r="P1268" s="65"/>
      <c r="Q1268" s="18">
        <f t="shared" si="554"/>
        <v>0.01</v>
      </c>
      <c r="R1268" s="65">
        <v>0.01</v>
      </c>
      <c r="S1268" s="8"/>
      <c r="T1268" s="107">
        <f t="shared" si="558"/>
        <v>0.01</v>
      </c>
      <c r="U1268" s="8">
        <v>0.01</v>
      </c>
      <c r="V1268" s="8"/>
      <c r="W1268" s="107">
        <f t="shared" si="552"/>
        <v>0.01</v>
      </c>
    </row>
    <row r="1269" spans="1:23" ht="18">
      <c r="A1269" s="13">
        <v>128</v>
      </c>
      <c r="B1269" s="179" t="s">
        <v>938</v>
      </c>
      <c r="C1269" s="8">
        <v>140</v>
      </c>
      <c r="D1269" s="8"/>
      <c r="E1269" s="9">
        <f t="shared" si="555"/>
        <v>140</v>
      </c>
      <c r="F1269" s="2">
        <v>0.03</v>
      </c>
      <c r="G1269" s="2">
        <v>0</v>
      </c>
      <c r="H1269" s="3">
        <f t="shared" si="556"/>
        <v>0.03</v>
      </c>
      <c r="I1269" s="10">
        <v>0.03</v>
      </c>
      <c r="J1269" s="10"/>
      <c r="K1269" s="213">
        <f t="shared" si="557"/>
        <v>0.03</v>
      </c>
      <c r="L1269" s="65">
        <v>0.03</v>
      </c>
      <c r="M1269" s="65">
        <v>0.03</v>
      </c>
      <c r="N1269" s="18">
        <f t="shared" si="553"/>
        <v>0.06</v>
      </c>
      <c r="O1269" s="65"/>
      <c r="P1269" s="65"/>
      <c r="Q1269" s="18">
        <f t="shared" si="554"/>
        <v>0</v>
      </c>
      <c r="R1269" s="65"/>
      <c r="S1269" s="8"/>
      <c r="T1269" s="107">
        <f t="shared" si="558"/>
        <v>0</v>
      </c>
      <c r="U1269" s="8"/>
      <c r="V1269" s="8"/>
      <c r="W1269" s="107">
        <f t="shared" si="552"/>
        <v>0</v>
      </c>
    </row>
    <row r="1270" spans="1:23" ht="18">
      <c r="A1270" s="13">
        <v>129</v>
      </c>
      <c r="B1270" s="5" t="s">
        <v>939</v>
      </c>
      <c r="C1270" s="8">
        <v>470</v>
      </c>
      <c r="D1270" s="8">
        <v>41</v>
      </c>
      <c r="E1270" s="9">
        <f t="shared" si="555"/>
        <v>511</v>
      </c>
      <c r="F1270" s="2">
        <v>0.03</v>
      </c>
      <c r="G1270" s="2">
        <v>1000</v>
      </c>
      <c r="H1270" s="3">
        <f t="shared" si="556"/>
        <v>1000.03</v>
      </c>
      <c r="I1270" s="10">
        <v>0.03</v>
      </c>
      <c r="J1270" s="10">
        <v>0.03</v>
      </c>
      <c r="K1270" s="213">
        <f t="shared" si="557"/>
        <v>0.06</v>
      </c>
      <c r="L1270" s="65">
        <v>5696</v>
      </c>
      <c r="M1270" s="65"/>
      <c r="N1270" s="18">
        <f t="shared" si="553"/>
        <v>5696</v>
      </c>
      <c r="O1270" s="65">
        <v>50</v>
      </c>
      <c r="P1270" s="65">
        <v>0.03</v>
      </c>
      <c r="Q1270" s="18">
        <f t="shared" si="554"/>
        <v>50.03</v>
      </c>
      <c r="R1270" s="65">
        <v>105</v>
      </c>
      <c r="S1270" s="8">
        <v>0.03</v>
      </c>
      <c r="T1270" s="107">
        <f t="shared" si="558"/>
        <v>105.03</v>
      </c>
      <c r="U1270" s="8">
        <v>50</v>
      </c>
      <c r="V1270" s="8">
        <v>0.03</v>
      </c>
      <c r="W1270" s="107">
        <f t="shared" ref="W1270:W1333" si="559">SUM(U1270:V1270)</f>
        <v>50.03</v>
      </c>
    </row>
    <row r="1271" spans="1:23" ht="18">
      <c r="A1271" s="13">
        <v>130</v>
      </c>
      <c r="B1271" s="5" t="s">
        <v>2256</v>
      </c>
      <c r="C1271" s="8"/>
      <c r="D1271" s="8"/>
      <c r="E1271" s="9"/>
      <c r="F1271" s="2"/>
      <c r="G1271" s="2"/>
      <c r="H1271" s="3"/>
      <c r="I1271" s="10"/>
      <c r="J1271" s="10"/>
      <c r="L1271" s="65"/>
      <c r="M1271" s="65"/>
      <c r="O1271" s="65">
        <v>6339.16</v>
      </c>
      <c r="P1271" s="65"/>
      <c r="Q1271" s="18"/>
      <c r="R1271" s="65">
        <v>6339.16</v>
      </c>
      <c r="S1271" s="8"/>
      <c r="T1271" s="107"/>
      <c r="U1271" s="8">
        <v>10884</v>
      </c>
      <c r="V1271" s="8"/>
      <c r="W1271" s="107">
        <f t="shared" si="559"/>
        <v>10884</v>
      </c>
    </row>
    <row r="1272" spans="1:23" ht="18">
      <c r="A1272" s="13">
        <v>131</v>
      </c>
      <c r="B1272" s="5" t="s">
        <v>940</v>
      </c>
      <c r="C1272" s="8">
        <v>2500</v>
      </c>
      <c r="D1272" s="8"/>
      <c r="E1272" s="9">
        <f t="shared" si="555"/>
        <v>2500</v>
      </c>
      <c r="F1272" s="2">
        <v>3000</v>
      </c>
      <c r="G1272" s="2">
        <v>0</v>
      </c>
      <c r="H1272" s="3">
        <f t="shared" si="556"/>
        <v>3000</v>
      </c>
      <c r="I1272" s="10">
        <v>3215.07</v>
      </c>
      <c r="J1272" s="10"/>
      <c r="K1272" s="213">
        <f t="shared" si="557"/>
        <v>3215.07</v>
      </c>
      <c r="L1272" s="65">
        <v>2000</v>
      </c>
      <c r="M1272" s="65"/>
      <c r="N1272" s="18">
        <f t="shared" si="553"/>
        <v>2000</v>
      </c>
      <c r="O1272" s="65">
        <v>945.42</v>
      </c>
      <c r="P1272" s="65"/>
      <c r="Q1272" s="18">
        <f t="shared" si="554"/>
        <v>945.42</v>
      </c>
      <c r="R1272" s="65">
        <v>945.42</v>
      </c>
      <c r="S1272" s="8"/>
      <c r="T1272" s="107">
        <f t="shared" ref="T1272:T1336" si="560">SUM(R1272:S1272)</f>
        <v>945.42</v>
      </c>
      <c r="U1272" s="8">
        <v>800</v>
      </c>
      <c r="V1272" s="8"/>
      <c r="W1272" s="107">
        <f t="shared" si="559"/>
        <v>800</v>
      </c>
    </row>
    <row r="1273" spans="1:23" ht="18">
      <c r="A1273" s="13">
        <v>132</v>
      </c>
      <c r="B1273" s="5" t="s">
        <v>941</v>
      </c>
      <c r="C1273" s="8">
        <v>17040</v>
      </c>
      <c r="D1273" s="8"/>
      <c r="E1273" s="9">
        <f t="shared" si="555"/>
        <v>17040</v>
      </c>
      <c r="F1273" s="2">
        <v>0.03</v>
      </c>
      <c r="G1273" s="2">
        <v>0.03</v>
      </c>
      <c r="H1273" s="3">
        <f t="shared" si="556"/>
        <v>0.06</v>
      </c>
      <c r="I1273" s="10">
        <v>0.03</v>
      </c>
      <c r="J1273" s="10">
        <v>0.03</v>
      </c>
      <c r="K1273" s="213">
        <f t="shared" si="557"/>
        <v>0.06</v>
      </c>
      <c r="L1273" s="65">
        <v>0.03</v>
      </c>
      <c r="M1273" s="65">
        <v>0.03</v>
      </c>
      <c r="N1273" s="18">
        <f t="shared" si="553"/>
        <v>0.06</v>
      </c>
      <c r="O1273" s="65">
        <v>10</v>
      </c>
      <c r="P1273" s="65">
        <v>0.03</v>
      </c>
      <c r="Q1273" s="18">
        <f t="shared" si="554"/>
        <v>10.029999999999999</v>
      </c>
      <c r="R1273" s="65">
        <v>10</v>
      </c>
      <c r="S1273" s="8">
        <v>0.03</v>
      </c>
      <c r="T1273" s="107">
        <f t="shared" si="560"/>
        <v>10.029999999999999</v>
      </c>
      <c r="U1273" s="8">
        <v>5.05</v>
      </c>
      <c r="V1273" s="8"/>
      <c r="W1273" s="107">
        <f t="shared" si="559"/>
        <v>5.05</v>
      </c>
    </row>
    <row r="1274" spans="1:23" ht="18">
      <c r="A1274" s="13">
        <v>133</v>
      </c>
      <c r="B1274" s="5" t="s">
        <v>942</v>
      </c>
      <c r="C1274" s="8">
        <v>4260</v>
      </c>
      <c r="D1274" s="8"/>
      <c r="E1274" s="9">
        <f t="shared" si="555"/>
        <v>4260</v>
      </c>
      <c r="F1274" s="2">
        <v>50</v>
      </c>
      <c r="G1274" s="2">
        <v>0</v>
      </c>
      <c r="H1274" s="3">
        <f t="shared" si="556"/>
        <v>50</v>
      </c>
      <c r="I1274" s="10">
        <v>65.64</v>
      </c>
      <c r="J1274" s="10"/>
      <c r="K1274" s="213">
        <f t="shared" si="557"/>
        <v>65.64</v>
      </c>
      <c r="L1274" s="65">
        <v>39.799999999999997</v>
      </c>
      <c r="M1274" s="65"/>
      <c r="N1274" s="18">
        <f t="shared" ref="N1274:N1337" si="561">SUM(L1274:M1274)</f>
        <v>39.799999999999997</v>
      </c>
      <c r="O1274" s="65">
        <v>50</v>
      </c>
      <c r="P1274" s="65">
        <v>0</v>
      </c>
      <c r="Q1274" s="18">
        <f t="shared" ref="Q1274:Q1337" si="562">SUM(O1274:P1274)</f>
        <v>50</v>
      </c>
      <c r="R1274" s="65">
        <v>50</v>
      </c>
      <c r="S1274" s="8">
        <v>0</v>
      </c>
      <c r="T1274" s="107">
        <f t="shared" si="560"/>
        <v>50</v>
      </c>
      <c r="U1274" s="8">
        <v>50.15</v>
      </c>
      <c r="V1274" s="8"/>
      <c r="W1274" s="107">
        <f t="shared" si="559"/>
        <v>50.15</v>
      </c>
    </row>
    <row r="1275" spans="1:23" ht="18">
      <c r="A1275" s="13">
        <v>134</v>
      </c>
      <c r="B1275" s="5" t="s">
        <v>943</v>
      </c>
      <c r="C1275" s="8">
        <v>3000</v>
      </c>
      <c r="D1275" s="8">
        <v>0.03</v>
      </c>
      <c r="E1275" s="9">
        <f t="shared" si="555"/>
        <v>3000.03</v>
      </c>
      <c r="F1275" s="2">
        <v>1500</v>
      </c>
      <c r="G1275" s="2">
        <v>0.03</v>
      </c>
      <c r="H1275" s="3">
        <f t="shared" si="556"/>
        <v>1500.03</v>
      </c>
      <c r="I1275" s="10">
        <v>123.27</v>
      </c>
      <c r="J1275" s="10">
        <v>0.03</v>
      </c>
      <c r="K1275" s="213">
        <f t="shared" si="557"/>
        <v>123.3</v>
      </c>
      <c r="L1275" s="65">
        <v>150</v>
      </c>
      <c r="M1275" s="65">
        <v>0.03</v>
      </c>
      <c r="N1275" s="18">
        <f t="shared" si="561"/>
        <v>150.03</v>
      </c>
      <c r="O1275" s="65">
        <v>616.41999999999996</v>
      </c>
      <c r="P1275" s="65">
        <v>0.03</v>
      </c>
      <c r="Q1275" s="18">
        <f t="shared" si="562"/>
        <v>616.44999999999993</v>
      </c>
      <c r="R1275" s="65">
        <v>616.41999999999996</v>
      </c>
      <c r="S1275" s="8">
        <v>0.03</v>
      </c>
      <c r="T1275" s="107">
        <f t="shared" si="560"/>
        <v>616.44999999999993</v>
      </c>
      <c r="U1275" s="8">
        <v>528.46</v>
      </c>
      <c r="V1275" s="8"/>
      <c r="W1275" s="107">
        <f t="shared" si="559"/>
        <v>528.46</v>
      </c>
    </row>
    <row r="1276" spans="1:23" ht="18">
      <c r="A1276" s="13">
        <v>135</v>
      </c>
      <c r="B1276" s="5" t="s">
        <v>944</v>
      </c>
      <c r="C1276" s="8">
        <v>0.04</v>
      </c>
      <c r="D1276" s="8"/>
      <c r="E1276" s="9">
        <f t="shared" si="555"/>
        <v>0.04</v>
      </c>
      <c r="F1276" s="2">
        <v>1000</v>
      </c>
      <c r="G1276" s="2">
        <v>0</v>
      </c>
      <c r="H1276" s="3">
        <f t="shared" si="556"/>
        <v>1000</v>
      </c>
      <c r="I1276" s="10">
        <v>53.58</v>
      </c>
      <c r="J1276" s="10"/>
      <c r="K1276" s="213">
        <f t="shared" si="557"/>
        <v>53.58</v>
      </c>
      <c r="L1276" s="65">
        <v>0.01</v>
      </c>
      <c r="M1276" s="65"/>
      <c r="N1276" s="18">
        <f t="shared" si="561"/>
        <v>0.01</v>
      </c>
      <c r="O1276" s="65">
        <v>0.01</v>
      </c>
      <c r="P1276" s="65"/>
      <c r="Q1276" s="18">
        <f t="shared" si="562"/>
        <v>0.01</v>
      </c>
      <c r="R1276" s="65">
        <v>0.01</v>
      </c>
      <c r="S1276" s="8"/>
      <c r="T1276" s="107">
        <f t="shared" si="560"/>
        <v>0.01</v>
      </c>
      <c r="U1276" s="8">
        <v>0.01</v>
      </c>
      <c r="V1276" s="8"/>
      <c r="W1276" s="107">
        <f t="shared" si="559"/>
        <v>0.01</v>
      </c>
    </row>
    <row r="1277" spans="1:23" ht="18">
      <c r="A1277" s="13">
        <v>136</v>
      </c>
      <c r="B1277" s="5" t="s">
        <v>945</v>
      </c>
      <c r="C1277" s="8">
        <v>1513.62</v>
      </c>
      <c r="D1277" s="8"/>
      <c r="E1277" s="9">
        <f t="shared" si="555"/>
        <v>1513.62</v>
      </c>
      <c r="F1277" s="2">
        <v>24000</v>
      </c>
      <c r="G1277" s="2">
        <v>0</v>
      </c>
      <c r="H1277" s="3">
        <f t="shared" si="556"/>
        <v>24000</v>
      </c>
      <c r="I1277" s="10">
        <v>2724.06</v>
      </c>
      <c r="J1277" s="10"/>
      <c r="K1277" s="213">
        <f t="shared" si="557"/>
        <v>2724.06</v>
      </c>
      <c r="L1277" s="65">
        <v>739.34</v>
      </c>
      <c r="M1277" s="65"/>
      <c r="N1277" s="18">
        <f t="shared" si="561"/>
        <v>739.34</v>
      </c>
      <c r="O1277" s="65">
        <v>1460.96</v>
      </c>
      <c r="P1277" s="65"/>
      <c r="Q1277" s="18">
        <f t="shared" si="562"/>
        <v>1460.96</v>
      </c>
      <c r="R1277" s="65">
        <v>1460.96</v>
      </c>
      <c r="S1277" s="8"/>
      <c r="T1277" s="107">
        <f t="shared" si="560"/>
        <v>1460.96</v>
      </c>
      <c r="U1277" s="8">
        <v>312.42</v>
      </c>
      <c r="V1277" s="8"/>
      <c r="W1277" s="107">
        <f t="shared" si="559"/>
        <v>312.42</v>
      </c>
    </row>
    <row r="1278" spans="1:23" ht="18">
      <c r="A1278" s="13">
        <v>137</v>
      </c>
      <c r="B1278" s="5" t="s">
        <v>946</v>
      </c>
      <c r="C1278" s="8">
        <v>27.5</v>
      </c>
      <c r="D1278" s="8">
        <v>0.03</v>
      </c>
      <c r="E1278" s="9">
        <f t="shared" si="555"/>
        <v>27.53</v>
      </c>
      <c r="F1278" s="2">
        <v>6000</v>
      </c>
      <c r="G1278" s="2">
        <v>0</v>
      </c>
      <c r="H1278" s="3">
        <f t="shared" si="556"/>
        <v>6000</v>
      </c>
      <c r="I1278" s="10">
        <v>399.77</v>
      </c>
      <c r="J1278" s="10"/>
      <c r="K1278" s="213">
        <f t="shared" si="557"/>
        <v>399.77</v>
      </c>
      <c r="L1278" s="65">
        <v>332.56</v>
      </c>
      <c r="M1278" s="65"/>
      <c r="N1278" s="18">
        <f t="shared" si="561"/>
        <v>332.56</v>
      </c>
      <c r="O1278" s="65">
        <v>354.78</v>
      </c>
      <c r="P1278" s="65"/>
      <c r="Q1278" s="18">
        <f t="shared" si="562"/>
        <v>354.78</v>
      </c>
      <c r="R1278" s="65">
        <v>354.78</v>
      </c>
      <c r="S1278" s="8"/>
      <c r="T1278" s="107">
        <f t="shared" si="560"/>
        <v>354.78</v>
      </c>
      <c r="U1278" s="8">
        <v>140</v>
      </c>
      <c r="V1278" s="8"/>
      <c r="W1278" s="107">
        <f t="shared" si="559"/>
        <v>140</v>
      </c>
    </row>
    <row r="1279" spans="1:23" ht="18">
      <c r="A1279" s="13">
        <v>138</v>
      </c>
      <c r="B1279" s="5" t="s">
        <v>947</v>
      </c>
      <c r="C1279" s="8">
        <v>5095.07</v>
      </c>
      <c r="D1279" s="8"/>
      <c r="E1279" s="9">
        <f t="shared" si="555"/>
        <v>5095.07</v>
      </c>
      <c r="F1279" s="2">
        <v>1250</v>
      </c>
      <c r="G1279" s="2">
        <v>1250</v>
      </c>
      <c r="H1279" s="3">
        <f t="shared" si="556"/>
        <v>2500</v>
      </c>
      <c r="I1279" s="10">
        <v>21622.26</v>
      </c>
      <c r="J1279" s="10">
        <v>0.03</v>
      </c>
      <c r="K1279" s="213">
        <f t="shared" si="557"/>
        <v>21622.289999999997</v>
      </c>
      <c r="L1279" s="65">
        <v>5931.3</v>
      </c>
      <c r="M1279" s="65">
        <v>0.03</v>
      </c>
      <c r="N1279" s="18">
        <f t="shared" si="561"/>
        <v>5931.33</v>
      </c>
      <c r="O1279" s="65">
        <v>6000</v>
      </c>
      <c r="P1279" s="65">
        <v>0.03</v>
      </c>
      <c r="Q1279" s="18">
        <f t="shared" si="562"/>
        <v>6000.03</v>
      </c>
      <c r="R1279" s="65">
        <v>3390</v>
      </c>
      <c r="S1279" s="8">
        <v>0.03</v>
      </c>
      <c r="T1279" s="107">
        <f t="shared" si="560"/>
        <v>3390.03</v>
      </c>
      <c r="U1279" s="8">
        <v>271.68</v>
      </c>
      <c r="V1279" s="8">
        <v>0.03</v>
      </c>
      <c r="W1279" s="107">
        <f t="shared" si="559"/>
        <v>271.70999999999998</v>
      </c>
    </row>
    <row r="1280" spans="1:23" ht="18">
      <c r="A1280" s="13">
        <v>139</v>
      </c>
      <c r="B1280" s="5" t="s">
        <v>1974</v>
      </c>
      <c r="C1280" s="8">
        <v>1034</v>
      </c>
      <c r="D1280" s="8"/>
      <c r="E1280" s="9">
        <f t="shared" si="555"/>
        <v>1034</v>
      </c>
      <c r="F1280" s="2">
        <v>23000</v>
      </c>
      <c r="G1280" s="2">
        <v>0</v>
      </c>
      <c r="H1280" s="3">
        <f t="shared" si="556"/>
        <v>23000</v>
      </c>
      <c r="I1280" s="10">
        <v>3388.85</v>
      </c>
      <c r="J1280" s="10"/>
      <c r="K1280" s="213">
        <f t="shared" si="557"/>
        <v>3388.85</v>
      </c>
      <c r="L1280" s="65">
        <v>0.03</v>
      </c>
      <c r="M1280" s="65"/>
      <c r="N1280" s="18">
        <f t="shared" si="561"/>
        <v>0.03</v>
      </c>
      <c r="O1280" s="65">
        <v>0.01</v>
      </c>
      <c r="P1280" s="65"/>
      <c r="Q1280" s="18">
        <f t="shared" si="562"/>
        <v>0.01</v>
      </c>
      <c r="R1280" s="65">
        <v>0.01</v>
      </c>
      <c r="S1280" s="8"/>
      <c r="T1280" s="107">
        <f t="shared" si="560"/>
        <v>0.01</v>
      </c>
      <c r="U1280" s="8"/>
      <c r="V1280" s="8">
        <v>0.01</v>
      </c>
      <c r="W1280" s="107">
        <f t="shared" si="559"/>
        <v>0.01</v>
      </c>
    </row>
    <row r="1281" spans="1:23" ht="18">
      <c r="A1281" s="13">
        <v>140</v>
      </c>
      <c r="B1281" s="5" t="s">
        <v>2257</v>
      </c>
      <c r="C1281" s="8"/>
      <c r="D1281" s="8"/>
      <c r="E1281" s="9"/>
      <c r="F1281" s="2"/>
      <c r="G1281" s="2"/>
      <c r="H1281" s="3"/>
      <c r="I1281" s="10">
        <v>0.03</v>
      </c>
      <c r="J1281" s="10"/>
      <c r="K1281" s="213">
        <f t="shared" si="557"/>
        <v>0.03</v>
      </c>
      <c r="L1281" s="65">
        <v>0.03</v>
      </c>
      <c r="M1281" s="65"/>
      <c r="N1281" s="18">
        <f t="shared" si="561"/>
        <v>0.03</v>
      </c>
      <c r="O1281" s="65">
        <v>0.03</v>
      </c>
      <c r="P1281" s="65"/>
      <c r="Q1281" s="18">
        <f t="shared" si="562"/>
        <v>0.03</v>
      </c>
      <c r="R1281" s="65">
        <v>0.03</v>
      </c>
      <c r="S1281" s="8"/>
      <c r="T1281" s="107">
        <f t="shared" si="560"/>
        <v>0.03</v>
      </c>
      <c r="U1281" s="8">
        <v>0.03</v>
      </c>
      <c r="V1281" s="8"/>
      <c r="W1281" s="107">
        <f t="shared" si="559"/>
        <v>0.03</v>
      </c>
    </row>
    <row r="1282" spans="1:23" ht="18">
      <c r="A1282" s="13">
        <v>141</v>
      </c>
      <c r="B1282" s="179" t="s">
        <v>2500</v>
      </c>
      <c r="C1282" s="8">
        <v>500</v>
      </c>
      <c r="D1282" s="8"/>
      <c r="E1282" s="9">
        <f t="shared" si="555"/>
        <v>500</v>
      </c>
      <c r="F1282" s="2">
        <v>1774.97</v>
      </c>
      <c r="G1282" s="2">
        <v>0</v>
      </c>
      <c r="H1282" s="3">
        <f t="shared" si="556"/>
        <v>1774.97</v>
      </c>
      <c r="I1282" s="10">
        <v>2650.33</v>
      </c>
      <c r="J1282" s="10"/>
      <c r="K1282" s="213">
        <f t="shared" si="557"/>
        <v>2650.33</v>
      </c>
      <c r="L1282" s="65">
        <v>0.03</v>
      </c>
      <c r="M1282" s="65"/>
      <c r="N1282" s="18">
        <f t="shared" si="561"/>
        <v>0.03</v>
      </c>
      <c r="O1282" s="65">
        <v>0.01</v>
      </c>
      <c r="P1282" s="65"/>
      <c r="Q1282" s="18">
        <f t="shared" si="562"/>
        <v>0.01</v>
      </c>
      <c r="R1282" s="65">
        <v>0.01</v>
      </c>
      <c r="S1282" s="8"/>
      <c r="T1282" s="107">
        <f t="shared" si="560"/>
        <v>0.01</v>
      </c>
      <c r="U1282" s="8"/>
      <c r="V1282" s="8"/>
      <c r="W1282" s="107">
        <f t="shared" si="559"/>
        <v>0</v>
      </c>
    </row>
    <row r="1283" spans="1:23" ht="18">
      <c r="A1283" s="13">
        <v>142</v>
      </c>
      <c r="B1283" s="179" t="s">
        <v>2501</v>
      </c>
      <c r="C1283" s="8">
        <v>305</v>
      </c>
      <c r="D1283" s="8">
        <v>0.03</v>
      </c>
      <c r="E1283" s="9">
        <f t="shared" si="555"/>
        <v>305.02999999999997</v>
      </c>
      <c r="F1283" s="2">
        <v>500</v>
      </c>
      <c r="G1283" s="2">
        <v>0</v>
      </c>
      <c r="H1283" s="3">
        <f t="shared" si="556"/>
        <v>500</v>
      </c>
      <c r="I1283" s="10">
        <v>0.03</v>
      </c>
      <c r="J1283" s="10"/>
      <c r="K1283" s="213">
        <f t="shared" si="557"/>
        <v>0.03</v>
      </c>
      <c r="L1283" s="65">
        <v>0.03</v>
      </c>
      <c r="M1283" s="65"/>
      <c r="N1283" s="18">
        <f t="shared" si="561"/>
        <v>0.03</v>
      </c>
      <c r="O1283" s="65">
        <v>0.01</v>
      </c>
      <c r="P1283" s="65"/>
      <c r="Q1283" s="18">
        <f t="shared" si="562"/>
        <v>0.01</v>
      </c>
      <c r="R1283" s="65">
        <v>0.01</v>
      </c>
      <c r="S1283" s="8"/>
      <c r="T1283" s="107">
        <f t="shared" si="560"/>
        <v>0.01</v>
      </c>
      <c r="U1283" s="8"/>
      <c r="V1283" s="8"/>
      <c r="W1283" s="107">
        <f t="shared" si="559"/>
        <v>0</v>
      </c>
    </row>
    <row r="1284" spans="1:23" ht="18">
      <c r="A1284" s="13">
        <v>143</v>
      </c>
      <c r="B1284" s="179" t="s">
        <v>2502</v>
      </c>
      <c r="C1284" s="8">
        <v>10700.7</v>
      </c>
      <c r="D1284" s="8"/>
      <c r="E1284" s="9">
        <f t="shared" si="555"/>
        <v>10700.7</v>
      </c>
      <c r="F1284" s="2">
        <v>4000</v>
      </c>
      <c r="G1284" s="2">
        <v>0</v>
      </c>
      <c r="H1284" s="3">
        <f t="shared" si="556"/>
        <v>4000</v>
      </c>
      <c r="I1284" s="10">
        <v>0.03</v>
      </c>
      <c r="J1284" s="10"/>
      <c r="K1284" s="213">
        <f t="shared" si="557"/>
        <v>0.03</v>
      </c>
      <c r="L1284" s="65">
        <v>0.03</v>
      </c>
      <c r="M1284" s="65"/>
      <c r="N1284" s="18">
        <f t="shared" si="561"/>
        <v>0.03</v>
      </c>
      <c r="O1284" s="65">
        <v>0.01</v>
      </c>
      <c r="P1284" s="65"/>
      <c r="Q1284" s="18">
        <f t="shared" si="562"/>
        <v>0.01</v>
      </c>
      <c r="R1284" s="65">
        <v>0.01</v>
      </c>
      <c r="S1284" s="8"/>
      <c r="T1284" s="107">
        <f t="shared" si="560"/>
        <v>0.01</v>
      </c>
      <c r="U1284" s="8"/>
      <c r="V1284" s="8"/>
      <c r="W1284" s="107">
        <f t="shared" si="559"/>
        <v>0</v>
      </c>
    </row>
    <row r="1285" spans="1:23" ht="18">
      <c r="A1285" s="13">
        <v>144</v>
      </c>
      <c r="B1285" s="179" t="s">
        <v>2503</v>
      </c>
      <c r="C1285" s="8">
        <v>23</v>
      </c>
      <c r="D1285" s="8">
        <v>0.03</v>
      </c>
      <c r="E1285" s="9">
        <f t="shared" si="555"/>
        <v>23.03</v>
      </c>
      <c r="F1285" s="2">
        <v>7500</v>
      </c>
      <c r="G1285" s="2">
        <v>0</v>
      </c>
      <c r="H1285" s="3">
        <f t="shared" si="556"/>
        <v>7500</v>
      </c>
      <c r="I1285" s="10">
        <v>6823.93</v>
      </c>
      <c r="J1285" s="10"/>
      <c r="K1285" s="213">
        <f t="shared" si="557"/>
        <v>6823.93</v>
      </c>
      <c r="L1285" s="65">
        <v>0.03</v>
      </c>
      <c r="M1285" s="65"/>
      <c r="N1285" s="18">
        <f t="shared" si="561"/>
        <v>0.03</v>
      </c>
      <c r="O1285" s="65">
        <v>0.03</v>
      </c>
      <c r="P1285" s="65"/>
      <c r="Q1285" s="18">
        <f t="shared" si="562"/>
        <v>0.03</v>
      </c>
      <c r="R1285" s="65">
        <v>0.03</v>
      </c>
      <c r="S1285" s="8"/>
      <c r="T1285" s="107">
        <f t="shared" si="560"/>
        <v>0.03</v>
      </c>
      <c r="U1285" s="8"/>
      <c r="V1285" s="8"/>
      <c r="W1285" s="107">
        <f t="shared" si="559"/>
        <v>0</v>
      </c>
    </row>
    <row r="1286" spans="1:23" ht="18">
      <c r="A1286" s="13">
        <v>145</v>
      </c>
      <c r="B1286" s="179" t="s">
        <v>2504</v>
      </c>
      <c r="C1286" s="8">
        <v>0.03</v>
      </c>
      <c r="D1286" s="8"/>
      <c r="E1286" s="9">
        <f t="shared" si="555"/>
        <v>0.03</v>
      </c>
      <c r="F1286" s="2">
        <v>13500</v>
      </c>
      <c r="G1286" s="2">
        <v>0</v>
      </c>
      <c r="H1286" s="3">
        <f t="shared" si="556"/>
        <v>13500</v>
      </c>
      <c r="I1286" s="10">
        <v>2159.46</v>
      </c>
      <c r="J1286" s="10"/>
      <c r="K1286" s="213">
        <f t="shared" si="557"/>
        <v>2159.46</v>
      </c>
      <c r="L1286" s="65">
        <v>0.03</v>
      </c>
      <c r="M1286" s="65"/>
      <c r="N1286" s="18">
        <f t="shared" si="561"/>
        <v>0.03</v>
      </c>
      <c r="O1286" s="65">
        <v>0.03</v>
      </c>
      <c r="P1286" s="65"/>
      <c r="Q1286" s="18">
        <f t="shared" si="562"/>
        <v>0.03</v>
      </c>
      <c r="R1286" s="65">
        <v>0.03</v>
      </c>
      <c r="S1286" s="8"/>
      <c r="T1286" s="107">
        <f t="shared" si="560"/>
        <v>0.03</v>
      </c>
      <c r="U1286" s="8"/>
      <c r="V1286" s="8"/>
      <c r="W1286" s="107">
        <f t="shared" si="559"/>
        <v>0</v>
      </c>
    </row>
    <row r="1287" spans="1:23" ht="18">
      <c r="A1287" s="13">
        <v>146</v>
      </c>
      <c r="B1287" s="5" t="s">
        <v>2059</v>
      </c>
      <c r="C1287" s="8"/>
      <c r="D1287" s="8"/>
      <c r="E1287" s="9"/>
      <c r="F1287" s="2"/>
      <c r="G1287" s="2"/>
      <c r="H1287" s="3"/>
      <c r="I1287" s="10"/>
      <c r="J1287" s="10"/>
      <c r="L1287" s="65">
        <v>0.03</v>
      </c>
      <c r="M1287" s="65"/>
      <c r="N1287" s="18">
        <f t="shared" si="561"/>
        <v>0.03</v>
      </c>
      <c r="O1287" s="65">
        <v>0.03</v>
      </c>
      <c r="P1287" s="65"/>
      <c r="Q1287" s="18">
        <f t="shared" si="562"/>
        <v>0.03</v>
      </c>
      <c r="R1287" s="65">
        <v>0.03</v>
      </c>
      <c r="S1287" s="8"/>
      <c r="T1287" s="107">
        <f t="shared" si="560"/>
        <v>0.03</v>
      </c>
      <c r="U1287" s="8">
        <v>0.03</v>
      </c>
      <c r="V1287" s="8"/>
      <c r="W1287" s="107">
        <f t="shared" si="559"/>
        <v>0.03</v>
      </c>
    </row>
    <row r="1288" spans="1:23" ht="18">
      <c r="A1288" s="13">
        <v>147</v>
      </c>
      <c r="B1288" s="5" t="s">
        <v>1485</v>
      </c>
      <c r="C1288" s="8">
        <v>0.03</v>
      </c>
      <c r="D1288" s="8"/>
      <c r="E1288" s="9">
        <f t="shared" si="555"/>
        <v>0.03</v>
      </c>
      <c r="F1288" s="2">
        <v>660</v>
      </c>
      <c r="G1288" s="2">
        <v>0</v>
      </c>
      <c r="H1288" s="3">
        <f t="shared" si="556"/>
        <v>660</v>
      </c>
      <c r="I1288" s="10">
        <v>0.03</v>
      </c>
      <c r="J1288" s="10"/>
      <c r="K1288" s="213">
        <f t="shared" ref="K1288:K1351" si="563">SUM(I1288:J1288)</f>
        <v>0.03</v>
      </c>
      <c r="L1288" s="120">
        <v>660</v>
      </c>
      <c r="M1288" s="120"/>
      <c r="N1288" s="18">
        <f t="shared" si="561"/>
        <v>660</v>
      </c>
      <c r="O1288" s="120">
        <v>0.01</v>
      </c>
      <c r="P1288" s="120"/>
      <c r="Q1288" s="18">
        <f t="shared" si="562"/>
        <v>0.01</v>
      </c>
      <c r="R1288" s="120">
        <v>0.01</v>
      </c>
      <c r="S1288" s="121"/>
      <c r="T1288" s="107">
        <f t="shared" si="560"/>
        <v>0.01</v>
      </c>
      <c r="U1288" s="121">
        <v>0.01</v>
      </c>
      <c r="V1288" s="121"/>
      <c r="W1288" s="107">
        <f t="shared" si="559"/>
        <v>0.01</v>
      </c>
    </row>
    <row r="1289" spans="1:23" ht="18">
      <c r="A1289" s="13">
        <v>148</v>
      </c>
      <c r="B1289" s="5" t="s">
        <v>948</v>
      </c>
      <c r="C1289" s="8">
        <v>117</v>
      </c>
      <c r="D1289" s="8"/>
      <c r="E1289" s="9">
        <f t="shared" si="555"/>
        <v>117</v>
      </c>
      <c r="F1289" s="2">
        <v>1701.62</v>
      </c>
      <c r="G1289" s="2">
        <v>0</v>
      </c>
      <c r="H1289" s="3">
        <f t="shared" si="556"/>
        <v>1701.62</v>
      </c>
      <c r="I1289" s="10">
        <v>660</v>
      </c>
      <c r="J1289" s="10"/>
      <c r="K1289" s="213">
        <f t="shared" si="563"/>
        <v>660</v>
      </c>
      <c r="L1289" s="65">
        <v>2173.42</v>
      </c>
      <c r="M1289" s="65"/>
      <c r="N1289" s="18">
        <f t="shared" si="561"/>
        <v>2173.42</v>
      </c>
      <c r="O1289" s="65">
        <v>2389.14</v>
      </c>
      <c r="P1289" s="65"/>
      <c r="Q1289" s="18">
        <f t="shared" si="562"/>
        <v>2389.14</v>
      </c>
      <c r="R1289" s="65">
        <v>2389.14</v>
      </c>
      <c r="S1289" s="8"/>
      <c r="T1289" s="107">
        <f t="shared" si="560"/>
        <v>2389.14</v>
      </c>
      <c r="U1289" s="8">
        <v>2929.15</v>
      </c>
      <c r="V1289" s="8"/>
      <c r="W1289" s="107">
        <f t="shared" si="559"/>
        <v>2929.15</v>
      </c>
    </row>
    <row r="1290" spans="1:23" ht="18">
      <c r="A1290" s="13">
        <v>149</v>
      </c>
      <c r="B1290" s="5" t="s">
        <v>949</v>
      </c>
      <c r="C1290" s="8">
        <v>52</v>
      </c>
      <c r="D1290" s="8"/>
      <c r="E1290" s="9">
        <f t="shared" si="555"/>
        <v>52</v>
      </c>
      <c r="F1290" s="2">
        <v>2000</v>
      </c>
      <c r="G1290" s="2">
        <v>2000</v>
      </c>
      <c r="H1290" s="3">
        <f t="shared" si="556"/>
        <v>4000</v>
      </c>
      <c r="I1290" s="10">
        <v>1964.28</v>
      </c>
      <c r="J1290" s="10"/>
      <c r="K1290" s="213">
        <f t="shared" si="563"/>
        <v>1964.28</v>
      </c>
      <c r="L1290" s="65">
        <v>1124.25</v>
      </c>
      <c r="M1290" s="65">
        <v>0.03</v>
      </c>
      <c r="N1290" s="18">
        <f t="shared" si="561"/>
        <v>1124.28</v>
      </c>
      <c r="O1290" s="65">
        <v>3000</v>
      </c>
      <c r="P1290" s="65">
        <v>0.03</v>
      </c>
      <c r="Q1290" s="18">
        <f t="shared" si="562"/>
        <v>3000.03</v>
      </c>
      <c r="R1290" s="65">
        <v>3000</v>
      </c>
      <c r="S1290" s="8">
        <v>0.03</v>
      </c>
      <c r="T1290" s="107">
        <f t="shared" si="560"/>
        <v>3000.03</v>
      </c>
      <c r="U1290" s="8">
        <v>1570</v>
      </c>
      <c r="V1290" s="8">
        <v>0.03</v>
      </c>
      <c r="W1290" s="107">
        <f t="shared" si="559"/>
        <v>1570.03</v>
      </c>
    </row>
    <row r="1291" spans="1:23" ht="18">
      <c r="A1291" s="13">
        <v>150</v>
      </c>
      <c r="B1291" s="5" t="s">
        <v>950</v>
      </c>
      <c r="C1291" s="8">
        <v>564</v>
      </c>
      <c r="D1291" s="8"/>
      <c r="E1291" s="9">
        <f t="shared" si="555"/>
        <v>564</v>
      </c>
      <c r="F1291" s="2">
        <v>5712.79</v>
      </c>
      <c r="G1291" s="2">
        <v>0</v>
      </c>
      <c r="H1291" s="3">
        <f t="shared" si="556"/>
        <v>5712.79</v>
      </c>
      <c r="I1291" s="10">
        <v>1280.01</v>
      </c>
      <c r="J1291" s="10">
        <v>0.03</v>
      </c>
      <c r="K1291" s="213">
        <f t="shared" si="563"/>
        <v>1280.04</v>
      </c>
      <c r="L1291" s="65">
        <v>7206.96</v>
      </c>
      <c r="M1291" s="65"/>
      <c r="N1291" s="18">
        <f t="shared" si="561"/>
        <v>7206.96</v>
      </c>
      <c r="O1291" s="65">
        <v>7403.84</v>
      </c>
      <c r="P1291" s="65"/>
      <c r="Q1291" s="18">
        <f t="shared" si="562"/>
        <v>7403.84</v>
      </c>
      <c r="R1291" s="65">
        <v>7403.84</v>
      </c>
      <c r="S1291" s="8"/>
      <c r="T1291" s="107">
        <f t="shared" si="560"/>
        <v>7403.84</v>
      </c>
      <c r="U1291" s="8">
        <v>7394.97</v>
      </c>
      <c r="V1291" s="8"/>
      <c r="W1291" s="107">
        <f t="shared" si="559"/>
        <v>7394.97</v>
      </c>
    </row>
    <row r="1292" spans="1:23" ht="18">
      <c r="A1292" s="13">
        <v>151</v>
      </c>
      <c r="B1292" s="5" t="s">
        <v>951</v>
      </c>
      <c r="C1292" s="8">
        <v>356</v>
      </c>
      <c r="D1292" s="8"/>
      <c r="E1292" s="9">
        <f t="shared" ref="E1292:E1364" si="564">SUM(C1292:D1292)</f>
        <v>356</v>
      </c>
      <c r="F1292" s="2">
        <v>500</v>
      </c>
      <c r="G1292" s="2">
        <v>0</v>
      </c>
      <c r="H1292" s="3">
        <f t="shared" si="556"/>
        <v>500</v>
      </c>
      <c r="I1292" s="10">
        <v>6250.96</v>
      </c>
      <c r="J1292" s="10"/>
      <c r="K1292" s="213">
        <f t="shared" si="563"/>
        <v>6250.96</v>
      </c>
      <c r="L1292" s="65">
        <v>650</v>
      </c>
      <c r="M1292" s="65"/>
      <c r="N1292" s="18">
        <f t="shared" si="561"/>
        <v>650</v>
      </c>
      <c r="O1292" s="65">
        <v>800</v>
      </c>
      <c r="P1292" s="65"/>
      <c r="Q1292" s="18">
        <f t="shared" si="562"/>
        <v>800</v>
      </c>
      <c r="R1292" s="65">
        <v>800</v>
      </c>
      <c r="S1292" s="8"/>
      <c r="T1292" s="107">
        <f t="shared" si="560"/>
        <v>800</v>
      </c>
      <c r="U1292" s="8">
        <v>600</v>
      </c>
      <c r="V1292" s="8"/>
      <c r="W1292" s="107">
        <f t="shared" si="559"/>
        <v>600</v>
      </c>
    </row>
    <row r="1293" spans="1:23" ht="18">
      <c r="A1293" s="13">
        <v>152</v>
      </c>
      <c r="B1293" s="5" t="s">
        <v>2060</v>
      </c>
      <c r="C1293" s="8">
        <v>1000</v>
      </c>
      <c r="D1293" s="8"/>
      <c r="E1293" s="9">
        <f t="shared" si="564"/>
        <v>1000</v>
      </c>
      <c r="F1293" s="2">
        <v>5000</v>
      </c>
      <c r="G1293" s="2">
        <v>0</v>
      </c>
      <c r="H1293" s="3">
        <f t="shared" ref="H1293:H1339" si="565">SUM(F1293:G1293)</f>
        <v>5000</v>
      </c>
      <c r="I1293" s="10">
        <v>605.47</v>
      </c>
      <c r="J1293" s="10"/>
      <c r="K1293" s="213">
        <f t="shared" si="563"/>
        <v>605.47</v>
      </c>
      <c r="L1293" s="65">
        <v>10000</v>
      </c>
      <c r="M1293" s="65"/>
      <c r="N1293" s="18">
        <f t="shared" si="561"/>
        <v>10000</v>
      </c>
      <c r="O1293" s="65">
        <v>3680.21</v>
      </c>
      <c r="P1293" s="65"/>
      <c r="Q1293" s="18">
        <f t="shared" si="562"/>
        <v>3680.21</v>
      </c>
      <c r="R1293" s="65">
        <v>3680.21</v>
      </c>
      <c r="S1293" s="8"/>
      <c r="T1293" s="107">
        <f t="shared" si="560"/>
        <v>3680.21</v>
      </c>
      <c r="U1293" s="8">
        <v>8000</v>
      </c>
      <c r="V1293" s="8"/>
      <c r="W1293" s="107">
        <f t="shared" si="559"/>
        <v>8000</v>
      </c>
    </row>
    <row r="1294" spans="1:23" ht="18">
      <c r="A1294" s="13">
        <v>153</v>
      </c>
      <c r="B1294" s="5" t="s">
        <v>952</v>
      </c>
      <c r="C1294" s="8">
        <v>9704.49</v>
      </c>
      <c r="D1294" s="8">
        <v>4983.58</v>
      </c>
      <c r="E1294" s="9">
        <f t="shared" si="564"/>
        <v>14688.07</v>
      </c>
      <c r="F1294" s="2">
        <v>1250</v>
      </c>
      <c r="G1294" s="2">
        <v>1250</v>
      </c>
      <c r="H1294" s="3">
        <f t="shared" si="565"/>
        <v>2500</v>
      </c>
      <c r="I1294" s="10">
        <v>0.03</v>
      </c>
      <c r="J1294" s="10"/>
      <c r="K1294" s="213">
        <f t="shared" si="563"/>
        <v>0.03</v>
      </c>
      <c r="L1294" s="65">
        <v>288</v>
      </c>
      <c r="M1294" s="65">
        <v>0.03</v>
      </c>
      <c r="N1294" s="18">
        <f t="shared" si="561"/>
        <v>288.02999999999997</v>
      </c>
      <c r="O1294" s="65">
        <v>288</v>
      </c>
      <c r="P1294" s="65">
        <v>0.03</v>
      </c>
      <c r="Q1294" s="18">
        <f t="shared" si="562"/>
        <v>288.02999999999997</v>
      </c>
      <c r="R1294" s="65">
        <v>288</v>
      </c>
      <c r="S1294" s="8">
        <v>0.03</v>
      </c>
      <c r="T1294" s="107">
        <f t="shared" si="560"/>
        <v>288.02999999999997</v>
      </c>
      <c r="U1294" s="8">
        <v>300</v>
      </c>
      <c r="V1294" s="8"/>
      <c r="W1294" s="107">
        <f t="shared" si="559"/>
        <v>300</v>
      </c>
    </row>
    <row r="1295" spans="1:23" ht="18">
      <c r="A1295" s="13">
        <v>154</v>
      </c>
      <c r="B1295" s="179" t="s">
        <v>953</v>
      </c>
      <c r="C1295" s="8">
        <v>0.03</v>
      </c>
      <c r="D1295" s="8"/>
      <c r="E1295" s="9">
        <f t="shared" si="564"/>
        <v>0.03</v>
      </c>
      <c r="F1295" s="2">
        <v>11883.28</v>
      </c>
      <c r="G1295" s="2">
        <v>0</v>
      </c>
      <c r="H1295" s="3">
        <f t="shared" si="565"/>
        <v>11883.28</v>
      </c>
      <c r="I1295" s="10">
        <v>550.32000000000005</v>
      </c>
      <c r="J1295" s="10">
        <v>0.03</v>
      </c>
      <c r="K1295" s="213">
        <f t="shared" si="563"/>
        <v>550.35</v>
      </c>
      <c r="L1295" s="65"/>
      <c r="M1295" s="65"/>
      <c r="N1295" s="18">
        <f t="shared" si="561"/>
        <v>0</v>
      </c>
      <c r="O1295" s="65"/>
      <c r="P1295" s="65"/>
      <c r="Q1295" s="18">
        <f t="shared" si="562"/>
        <v>0</v>
      </c>
      <c r="R1295" s="65"/>
      <c r="S1295" s="8"/>
      <c r="T1295" s="107">
        <f t="shared" si="560"/>
        <v>0</v>
      </c>
      <c r="U1295" s="8"/>
      <c r="V1295" s="8"/>
      <c r="W1295" s="107">
        <f t="shared" si="559"/>
        <v>0</v>
      </c>
    </row>
    <row r="1296" spans="1:23" ht="18">
      <c r="A1296" s="13">
        <v>155</v>
      </c>
      <c r="B1296" s="61" t="s">
        <v>1975</v>
      </c>
      <c r="C1296" s="8">
        <v>470</v>
      </c>
      <c r="D1296" s="8">
        <v>36</v>
      </c>
      <c r="E1296" s="9">
        <f t="shared" si="564"/>
        <v>506</v>
      </c>
      <c r="F1296" s="2">
        <v>1000</v>
      </c>
      <c r="G1296" s="2">
        <v>1000</v>
      </c>
      <c r="H1296" s="3">
        <f t="shared" si="565"/>
        <v>2000</v>
      </c>
      <c r="I1296" s="10">
        <v>1920</v>
      </c>
      <c r="J1296" s="10">
        <v>0.03</v>
      </c>
      <c r="K1296" s="213">
        <f t="shared" si="563"/>
        <v>1920.03</v>
      </c>
      <c r="L1296" s="65">
        <v>212.19</v>
      </c>
      <c r="M1296" s="65">
        <v>0.03</v>
      </c>
      <c r="N1296" s="18">
        <f t="shared" si="561"/>
        <v>212.22</v>
      </c>
      <c r="O1296" s="65">
        <v>2500</v>
      </c>
      <c r="P1296" s="65">
        <v>0.03</v>
      </c>
      <c r="Q1296" s="18">
        <f t="shared" si="562"/>
        <v>2500.0300000000002</v>
      </c>
      <c r="R1296" s="65">
        <v>1500</v>
      </c>
      <c r="S1296" s="8">
        <v>0.03</v>
      </c>
      <c r="T1296" s="107">
        <f t="shared" si="560"/>
        <v>1500.03</v>
      </c>
      <c r="U1296" s="8">
        <v>20</v>
      </c>
      <c r="V1296" s="8">
        <v>0.03</v>
      </c>
      <c r="W1296" s="107">
        <f t="shared" si="559"/>
        <v>20.03</v>
      </c>
    </row>
    <row r="1297" spans="1:23" ht="18">
      <c r="A1297" s="13">
        <v>156</v>
      </c>
      <c r="B1297" s="5" t="s">
        <v>954</v>
      </c>
      <c r="C1297" s="8">
        <v>164.5</v>
      </c>
      <c r="D1297" s="8"/>
      <c r="E1297" s="9">
        <f t="shared" si="564"/>
        <v>164.5</v>
      </c>
      <c r="F1297" s="2">
        <v>0.03</v>
      </c>
      <c r="G1297" s="2">
        <v>0.03</v>
      </c>
      <c r="H1297" s="3">
        <f t="shared" si="565"/>
        <v>0.06</v>
      </c>
      <c r="I1297" s="34">
        <v>0.03</v>
      </c>
      <c r="J1297" s="30">
        <v>0.03</v>
      </c>
      <c r="K1297" s="213">
        <f t="shared" si="563"/>
        <v>0.06</v>
      </c>
      <c r="L1297" s="65">
        <v>0.03</v>
      </c>
      <c r="M1297" s="65">
        <v>0.03</v>
      </c>
      <c r="N1297" s="18">
        <f t="shared" si="561"/>
        <v>0.06</v>
      </c>
      <c r="O1297" s="65">
        <v>20</v>
      </c>
      <c r="P1297" s="65">
        <v>0.03</v>
      </c>
      <c r="Q1297" s="18">
        <f t="shared" si="562"/>
        <v>20.03</v>
      </c>
      <c r="R1297" s="65">
        <v>20</v>
      </c>
      <c r="S1297" s="8">
        <v>0.03</v>
      </c>
      <c r="T1297" s="107">
        <f t="shared" si="560"/>
        <v>20.03</v>
      </c>
      <c r="U1297" s="8">
        <v>23.49</v>
      </c>
      <c r="V1297" s="8"/>
      <c r="W1297" s="107">
        <f t="shared" si="559"/>
        <v>23.49</v>
      </c>
    </row>
    <row r="1298" spans="1:23" ht="18">
      <c r="A1298" s="13">
        <v>157</v>
      </c>
      <c r="B1298" s="5" t="s">
        <v>955</v>
      </c>
      <c r="C1298" s="8">
        <v>0.01</v>
      </c>
      <c r="D1298" s="8"/>
      <c r="E1298" s="9">
        <f t="shared" si="564"/>
        <v>0.01</v>
      </c>
      <c r="F1298" s="2">
        <v>50</v>
      </c>
      <c r="G1298" s="2">
        <v>0</v>
      </c>
      <c r="H1298" s="3">
        <f t="shared" si="565"/>
        <v>50</v>
      </c>
      <c r="I1298" s="10">
        <v>14.35</v>
      </c>
      <c r="J1298" s="10"/>
      <c r="K1298" s="213">
        <f t="shared" si="563"/>
        <v>14.35</v>
      </c>
      <c r="L1298" s="65">
        <v>18</v>
      </c>
      <c r="M1298" s="65"/>
      <c r="N1298" s="18">
        <f t="shared" si="561"/>
        <v>18</v>
      </c>
      <c r="O1298" s="65">
        <v>20</v>
      </c>
      <c r="P1298" s="65"/>
      <c r="Q1298" s="18">
        <f t="shared" si="562"/>
        <v>20</v>
      </c>
      <c r="R1298" s="65">
        <v>20</v>
      </c>
      <c r="S1298" s="8"/>
      <c r="T1298" s="107">
        <f t="shared" si="560"/>
        <v>20</v>
      </c>
      <c r="U1298" s="8">
        <v>23.49</v>
      </c>
      <c r="V1298" s="8"/>
      <c r="W1298" s="107">
        <f t="shared" si="559"/>
        <v>23.49</v>
      </c>
    </row>
    <row r="1299" spans="1:23" ht="18">
      <c r="A1299" s="13">
        <v>158</v>
      </c>
      <c r="B1299" s="5" t="s">
        <v>2258</v>
      </c>
      <c r="C1299" s="8">
        <v>189</v>
      </c>
      <c r="D1299" s="8">
        <v>0.03</v>
      </c>
      <c r="E1299" s="9">
        <f t="shared" si="564"/>
        <v>189.03</v>
      </c>
      <c r="F1299" s="2">
        <v>0.03</v>
      </c>
      <c r="G1299" s="2">
        <v>0</v>
      </c>
      <c r="H1299" s="3">
        <f t="shared" si="565"/>
        <v>0.03</v>
      </c>
      <c r="I1299" s="10">
        <v>10000</v>
      </c>
      <c r="J1299" s="10"/>
      <c r="K1299" s="213">
        <f t="shared" si="563"/>
        <v>10000</v>
      </c>
      <c r="L1299" s="65">
        <v>20000</v>
      </c>
      <c r="M1299" s="65"/>
      <c r="N1299" s="18">
        <f t="shared" si="561"/>
        <v>20000</v>
      </c>
      <c r="O1299" s="65">
        <v>14063.19</v>
      </c>
      <c r="P1299" s="65"/>
      <c r="Q1299" s="18">
        <f t="shared" si="562"/>
        <v>14063.19</v>
      </c>
      <c r="R1299" s="65">
        <v>14063.19</v>
      </c>
      <c r="S1299" s="8"/>
      <c r="T1299" s="107">
        <f t="shared" si="560"/>
        <v>14063.19</v>
      </c>
      <c r="U1299" s="8">
        <v>14440</v>
      </c>
      <c r="V1299" s="8"/>
      <c r="W1299" s="107">
        <f t="shared" si="559"/>
        <v>14440</v>
      </c>
    </row>
    <row r="1300" spans="1:23" ht="18">
      <c r="A1300" s="13">
        <v>159</v>
      </c>
      <c r="B1300" s="5" t="s">
        <v>956</v>
      </c>
      <c r="C1300" s="8">
        <v>0.02</v>
      </c>
      <c r="D1300" s="8"/>
      <c r="E1300" s="9">
        <f t="shared" si="564"/>
        <v>0.02</v>
      </c>
      <c r="F1300" s="2">
        <v>34.35</v>
      </c>
      <c r="G1300" s="2">
        <v>0</v>
      </c>
      <c r="H1300" s="3">
        <f t="shared" si="565"/>
        <v>34.35</v>
      </c>
      <c r="I1300" s="10">
        <v>24.23</v>
      </c>
      <c r="J1300" s="10"/>
      <c r="K1300" s="213">
        <f t="shared" si="563"/>
        <v>24.23</v>
      </c>
      <c r="L1300" s="65">
        <v>27.48</v>
      </c>
      <c r="M1300" s="65"/>
      <c r="N1300" s="18">
        <f t="shared" si="561"/>
        <v>27.48</v>
      </c>
      <c r="O1300" s="65">
        <v>25.08</v>
      </c>
      <c r="P1300" s="65"/>
      <c r="Q1300" s="18">
        <f t="shared" si="562"/>
        <v>25.08</v>
      </c>
      <c r="R1300" s="65">
        <v>25.08</v>
      </c>
      <c r="S1300" s="8"/>
      <c r="T1300" s="107">
        <f t="shared" si="560"/>
        <v>25.08</v>
      </c>
      <c r="U1300" s="8">
        <v>25.08</v>
      </c>
      <c r="V1300" s="8"/>
      <c r="W1300" s="107">
        <f t="shared" si="559"/>
        <v>25.08</v>
      </c>
    </row>
    <row r="1301" spans="1:23" ht="18">
      <c r="A1301" s="13">
        <v>160</v>
      </c>
      <c r="B1301" s="5" t="s">
        <v>957</v>
      </c>
      <c r="C1301" s="8">
        <v>24</v>
      </c>
      <c r="D1301" s="8">
        <v>0.01</v>
      </c>
      <c r="E1301" s="9">
        <f t="shared" si="564"/>
        <v>24.01</v>
      </c>
      <c r="F1301" s="2">
        <v>15.65</v>
      </c>
      <c r="G1301" s="2">
        <v>0</v>
      </c>
      <c r="H1301" s="3">
        <f t="shared" si="565"/>
        <v>15.65</v>
      </c>
      <c r="I1301" s="10">
        <v>11.02</v>
      </c>
      <c r="J1301" s="10"/>
      <c r="K1301" s="213">
        <f t="shared" si="563"/>
        <v>11.02</v>
      </c>
      <c r="L1301" s="65">
        <v>12.52</v>
      </c>
      <c r="M1301" s="65"/>
      <c r="N1301" s="18">
        <f t="shared" si="561"/>
        <v>12.52</v>
      </c>
      <c r="O1301" s="65">
        <v>11.43</v>
      </c>
      <c r="P1301" s="65"/>
      <c r="Q1301" s="18">
        <f t="shared" si="562"/>
        <v>11.43</v>
      </c>
      <c r="R1301" s="65">
        <v>11.43</v>
      </c>
      <c r="S1301" s="8"/>
      <c r="T1301" s="107">
        <f t="shared" si="560"/>
        <v>11.43</v>
      </c>
      <c r="U1301" s="8">
        <v>11.44</v>
      </c>
      <c r="V1301" s="8"/>
      <c r="W1301" s="107">
        <f t="shared" si="559"/>
        <v>11.44</v>
      </c>
    </row>
    <row r="1302" spans="1:23" ht="18">
      <c r="A1302" s="13">
        <v>161</v>
      </c>
      <c r="B1302" s="5" t="s">
        <v>958</v>
      </c>
      <c r="C1302" s="8">
        <v>-0.01</v>
      </c>
      <c r="D1302" s="8"/>
      <c r="E1302" s="9">
        <f t="shared" si="564"/>
        <v>-0.01</v>
      </c>
      <c r="F1302" s="2">
        <v>25</v>
      </c>
      <c r="G1302" s="2">
        <v>0</v>
      </c>
      <c r="H1302" s="3">
        <f t="shared" si="565"/>
        <v>25</v>
      </c>
      <c r="I1302" s="10">
        <v>27.6</v>
      </c>
      <c r="J1302" s="10"/>
      <c r="K1302" s="213">
        <f t="shared" si="563"/>
        <v>27.6</v>
      </c>
      <c r="L1302" s="65">
        <v>0.03</v>
      </c>
      <c r="M1302" s="65"/>
      <c r="N1302" s="18">
        <f t="shared" si="561"/>
        <v>0.03</v>
      </c>
      <c r="O1302" s="65">
        <v>56.91</v>
      </c>
      <c r="P1302" s="65"/>
      <c r="Q1302" s="18">
        <f t="shared" si="562"/>
        <v>56.91</v>
      </c>
      <c r="R1302" s="65">
        <v>56.91</v>
      </c>
      <c r="S1302" s="8"/>
      <c r="T1302" s="107">
        <f t="shared" si="560"/>
        <v>56.91</v>
      </c>
      <c r="U1302" s="8">
        <v>100</v>
      </c>
      <c r="V1302" s="8"/>
      <c r="W1302" s="107">
        <f t="shared" si="559"/>
        <v>100</v>
      </c>
    </row>
    <row r="1303" spans="1:23" ht="18">
      <c r="A1303" s="13">
        <v>162</v>
      </c>
      <c r="B1303" s="5" t="s">
        <v>2259</v>
      </c>
      <c r="C1303" s="8">
        <v>-0.01</v>
      </c>
      <c r="D1303" s="8"/>
      <c r="E1303" s="9">
        <f t="shared" si="564"/>
        <v>-0.01</v>
      </c>
      <c r="F1303" s="2">
        <v>250</v>
      </c>
      <c r="G1303" s="2">
        <v>0</v>
      </c>
      <c r="H1303" s="3">
        <f t="shared" si="565"/>
        <v>250</v>
      </c>
      <c r="I1303" s="10">
        <v>200</v>
      </c>
      <c r="J1303" s="10"/>
      <c r="K1303" s="213">
        <f t="shared" si="563"/>
        <v>200</v>
      </c>
      <c r="L1303" s="65">
        <v>132.80000000000001</v>
      </c>
      <c r="M1303" s="65"/>
      <c r="N1303" s="18">
        <f t="shared" si="561"/>
        <v>132.80000000000001</v>
      </c>
      <c r="O1303" s="65">
        <v>86</v>
      </c>
      <c r="P1303" s="65"/>
      <c r="Q1303" s="18">
        <f t="shared" si="562"/>
        <v>86</v>
      </c>
      <c r="R1303" s="65">
        <v>86</v>
      </c>
      <c r="S1303" s="8"/>
      <c r="T1303" s="107">
        <f t="shared" si="560"/>
        <v>86</v>
      </c>
      <c r="U1303" s="8">
        <v>80</v>
      </c>
      <c r="V1303" s="8"/>
      <c r="W1303" s="107">
        <f t="shared" si="559"/>
        <v>80</v>
      </c>
    </row>
    <row r="1304" spans="1:23" ht="18">
      <c r="A1304" s="13">
        <v>163</v>
      </c>
      <c r="B1304" s="5" t="s">
        <v>2260</v>
      </c>
      <c r="C1304" s="8">
        <v>-6711.15</v>
      </c>
      <c r="D1304" s="8"/>
      <c r="E1304" s="9">
        <f t="shared" si="564"/>
        <v>-6711.15</v>
      </c>
      <c r="F1304" s="2">
        <v>0.03</v>
      </c>
      <c r="G1304" s="2">
        <v>0</v>
      </c>
      <c r="H1304" s="3">
        <f t="shared" si="565"/>
        <v>0.03</v>
      </c>
      <c r="I1304" s="10">
        <v>0.03</v>
      </c>
      <c r="J1304" s="10"/>
      <c r="K1304" s="213">
        <f t="shared" si="563"/>
        <v>0.03</v>
      </c>
      <c r="L1304" s="65">
        <v>0.03</v>
      </c>
      <c r="M1304" s="65"/>
      <c r="N1304" s="18">
        <f t="shared" si="561"/>
        <v>0.03</v>
      </c>
      <c r="O1304" s="65">
        <v>0.03</v>
      </c>
      <c r="P1304" s="65"/>
      <c r="Q1304" s="18">
        <f t="shared" si="562"/>
        <v>0.03</v>
      </c>
      <c r="R1304" s="65">
        <v>0.03</v>
      </c>
      <c r="S1304" s="8"/>
      <c r="T1304" s="107">
        <f t="shared" si="560"/>
        <v>0.03</v>
      </c>
      <c r="U1304" s="8">
        <v>0.03</v>
      </c>
      <c r="V1304" s="8"/>
      <c r="W1304" s="107">
        <f t="shared" si="559"/>
        <v>0.03</v>
      </c>
    </row>
    <row r="1305" spans="1:23" ht="18">
      <c r="A1305" s="13">
        <v>164</v>
      </c>
      <c r="B1305" s="5" t="s">
        <v>959</v>
      </c>
      <c r="C1305" s="8">
        <v>5528</v>
      </c>
      <c r="D1305" s="8">
        <v>1453</v>
      </c>
      <c r="E1305" s="9">
        <f t="shared" si="564"/>
        <v>6981</v>
      </c>
      <c r="F1305" s="2">
        <v>10000</v>
      </c>
      <c r="G1305" s="2">
        <v>10000</v>
      </c>
      <c r="H1305" s="3">
        <f t="shared" si="565"/>
        <v>20000</v>
      </c>
      <c r="I1305" s="10">
        <v>1320.76</v>
      </c>
      <c r="J1305" s="10">
        <v>0.03</v>
      </c>
      <c r="K1305" s="213">
        <f t="shared" si="563"/>
        <v>1320.79</v>
      </c>
      <c r="L1305" s="65">
        <v>1201</v>
      </c>
      <c r="M1305" s="65">
        <v>0.03</v>
      </c>
      <c r="N1305" s="18">
        <f t="shared" si="561"/>
        <v>1201.03</v>
      </c>
      <c r="O1305" s="65">
        <v>1000</v>
      </c>
      <c r="P1305" s="65">
        <v>0.03</v>
      </c>
      <c r="Q1305" s="18">
        <f t="shared" si="562"/>
        <v>1000.03</v>
      </c>
      <c r="R1305" s="65">
        <v>1000</v>
      </c>
      <c r="S1305" s="8">
        <v>0.03</v>
      </c>
      <c r="T1305" s="107">
        <f t="shared" si="560"/>
        <v>1000.03</v>
      </c>
      <c r="U1305" s="8">
        <v>1000</v>
      </c>
      <c r="V1305" s="8">
        <v>0.03</v>
      </c>
      <c r="W1305" s="107">
        <f t="shared" si="559"/>
        <v>1000.03</v>
      </c>
    </row>
    <row r="1306" spans="1:23" ht="18">
      <c r="A1306" s="13">
        <v>165</v>
      </c>
      <c r="B1306" s="5" t="s">
        <v>960</v>
      </c>
      <c r="C1306" s="8">
        <v>700</v>
      </c>
      <c r="D1306" s="8">
        <v>700</v>
      </c>
      <c r="E1306" s="9">
        <f t="shared" si="564"/>
        <v>1400</v>
      </c>
      <c r="F1306" s="2">
        <v>400</v>
      </c>
      <c r="G1306" s="2">
        <v>0</v>
      </c>
      <c r="H1306" s="3">
        <f t="shared" si="565"/>
        <v>400</v>
      </c>
      <c r="I1306" s="10">
        <v>231.91</v>
      </c>
      <c r="J1306" s="10"/>
      <c r="K1306" s="213">
        <f t="shared" si="563"/>
        <v>231.91</v>
      </c>
      <c r="L1306" s="65">
        <v>100</v>
      </c>
      <c r="M1306" s="65"/>
      <c r="N1306" s="18">
        <f t="shared" si="561"/>
        <v>100</v>
      </c>
      <c r="O1306" s="65">
        <v>125</v>
      </c>
      <c r="P1306" s="65"/>
      <c r="Q1306" s="18">
        <f t="shared" si="562"/>
        <v>125</v>
      </c>
      <c r="R1306" s="65">
        <v>125</v>
      </c>
      <c r="S1306" s="8"/>
      <c r="T1306" s="107">
        <f t="shared" si="560"/>
        <v>125</v>
      </c>
      <c r="U1306" s="8">
        <v>329</v>
      </c>
      <c r="V1306" s="8"/>
      <c r="W1306" s="107">
        <f t="shared" si="559"/>
        <v>329</v>
      </c>
    </row>
    <row r="1307" spans="1:23" ht="18">
      <c r="A1307" s="13">
        <v>166</v>
      </c>
      <c r="B1307" s="5" t="s">
        <v>961</v>
      </c>
      <c r="C1307" s="8">
        <v>9400</v>
      </c>
      <c r="D1307" s="8">
        <v>4449</v>
      </c>
      <c r="E1307" s="9">
        <f t="shared" si="564"/>
        <v>13849</v>
      </c>
      <c r="F1307" s="2">
        <v>0.03</v>
      </c>
      <c r="G1307" s="2">
        <v>0.03</v>
      </c>
      <c r="H1307" s="3">
        <f t="shared" si="565"/>
        <v>0.06</v>
      </c>
      <c r="I1307" s="10">
        <v>121.06</v>
      </c>
      <c r="J1307" s="10">
        <v>0.03</v>
      </c>
      <c r="K1307" s="213">
        <f t="shared" si="563"/>
        <v>121.09</v>
      </c>
      <c r="L1307" s="65">
        <v>245</v>
      </c>
      <c r="M1307" s="65">
        <v>0.03</v>
      </c>
      <c r="N1307" s="18">
        <f t="shared" si="561"/>
        <v>245.03</v>
      </c>
      <c r="O1307" s="65">
        <v>125</v>
      </c>
      <c r="P1307" s="65">
        <v>0.03</v>
      </c>
      <c r="Q1307" s="18">
        <f t="shared" si="562"/>
        <v>125.03</v>
      </c>
      <c r="R1307" s="65">
        <v>125</v>
      </c>
      <c r="S1307" s="8">
        <v>0.03</v>
      </c>
      <c r="T1307" s="107">
        <f t="shared" si="560"/>
        <v>125.03</v>
      </c>
      <c r="U1307" s="8">
        <v>221</v>
      </c>
      <c r="V1307" s="8"/>
      <c r="W1307" s="107">
        <f t="shared" si="559"/>
        <v>221</v>
      </c>
    </row>
    <row r="1308" spans="1:23" ht="20.25" customHeight="1">
      <c r="A1308" s="13">
        <v>167</v>
      </c>
      <c r="B1308" s="60" t="s">
        <v>962</v>
      </c>
      <c r="C1308" s="8">
        <v>300</v>
      </c>
      <c r="D1308" s="8">
        <v>1543.03</v>
      </c>
      <c r="E1308" s="9">
        <f t="shared" si="564"/>
        <v>1843.03</v>
      </c>
      <c r="F1308" s="2">
        <v>15</v>
      </c>
      <c r="G1308" s="2">
        <v>0</v>
      </c>
      <c r="H1308" s="3">
        <f t="shared" si="565"/>
        <v>15</v>
      </c>
      <c r="I1308" s="10">
        <v>15</v>
      </c>
      <c r="J1308" s="10"/>
      <c r="K1308" s="213">
        <f t="shared" si="563"/>
        <v>15</v>
      </c>
      <c r="L1308" s="65">
        <v>20</v>
      </c>
      <c r="M1308" s="65"/>
      <c r="N1308" s="18">
        <f t="shared" si="561"/>
        <v>20</v>
      </c>
      <c r="O1308" s="65">
        <v>10</v>
      </c>
      <c r="P1308" s="65"/>
      <c r="Q1308" s="18">
        <f t="shared" si="562"/>
        <v>10</v>
      </c>
      <c r="R1308" s="65">
        <v>10</v>
      </c>
      <c r="S1308" s="8"/>
      <c r="T1308" s="107">
        <f t="shared" si="560"/>
        <v>10</v>
      </c>
      <c r="U1308" s="8">
        <v>8</v>
      </c>
      <c r="V1308" s="8"/>
      <c r="W1308" s="107">
        <f t="shared" si="559"/>
        <v>8</v>
      </c>
    </row>
    <row r="1309" spans="1:23" ht="18">
      <c r="A1309" s="13">
        <v>168</v>
      </c>
      <c r="B1309" s="5" t="s">
        <v>963</v>
      </c>
      <c r="C1309" s="8">
        <v>657</v>
      </c>
      <c r="D1309" s="8">
        <v>3627</v>
      </c>
      <c r="E1309" s="9">
        <f t="shared" si="564"/>
        <v>4284</v>
      </c>
      <c r="F1309" s="2">
        <v>0.01</v>
      </c>
      <c r="G1309" s="2">
        <v>0</v>
      </c>
      <c r="H1309" s="3">
        <f t="shared" si="565"/>
        <v>0.01</v>
      </c>
      <c r="I1309" s="10">
        <v>0.01</v>
      </c>
      <c r="J1309" s="10"/>
      <c r="K1309" s="213">
        <f t="shared" si="563"/>
        <v>0.01</v>
      </c>
      <c r="L1309" s="65">
        <v>0.01</v>
      </c>
      <c r="M1309" s="65"/>
      <c r="N1309" s="18">
        <f t="shared" si="561"/>
        <v>0.01</v>
      </c>
      <c r="O1309" s="65">
        <v>0.01</v>
      </c>
      <c r="P1309" s="65"/>
      <c r="Q1309" s="18">
        <f t="shared" si="562"/>
        <v>0.01</v>
      </c>
      <c r="R1309" s="65">
        <v>0.01</v>
      </c>
      <c r="S1309" s="8"/>
      <c r="T1309" s="107">
        <f t="shared" si="560"/>
        <v>0.01</v>
      </c>
      <c r="U1309" s="8">
        <v>0.01</v>
      </c>
      <c r="V1309" s="8"/>
      <c r="W1309" s="107">
        <f t="shared" si="559"/>
        <v>0.01</v>
      </c>
    </row>
    <row r="1310" spans="1:23" ht="18">
      <c r="A1310" s="13">
        <v>169</v>
      </c>
      <c r="B1310" s="5" t="s">
        <v>964</v>
      </c>
      <c r="C1310" s="8">
        <v>0.01</v>
      </c>
      <c r="D1310" s="8"/>
      <c r="E1310" s="9">
        <f t="shared" si="564"/>
        <v>0.01</v>
      </c>
      <c r="F1310" s="2">
        <v>200</v>
      </c>
      <c r="G1310" s="2">
        <v>0.03</v>
      </c>
      <c r="H1310" s="3">
        <f t="shared" si="565"/>
        <v>200.03</v>
      </c>
      <c r="I1310" s="10">
        <v>159.59</v>
      </c>
      <c r="J1310" s="10">
        <v>0.03</v>
      </c>
      <c r="K1310" s="213">
        <f t="shared" si="563"/>
        <v>159.62</v>
      </c>
      <c r="L1310" s="65">
        <v>121.42</v>
      </c>
      <c r="M1310" s="65">
        <v>0.03</v>
      </c>
      <c r="N1310" s="18">
        <f t="shared" si="561"/>
        <v>121.45</v>
      </c>
      <c r="O1310" s="65">
        <v>121.47</v>
      </c>
      <c r="P1310" s="65">
        <v>0.03</v>
      </c>
      <c r="Q1310" s="18">
        <f t="shared" si="562"/>
        <v>121.5</v>
      </c>
      <c r="R1310" s="65">
        <v>121.47</v>
      </c>
      <c r="S1310" s="8">
        <v>0.03</v>
      </c>
      <c r="T1310" s="107">
        <f t="shared" si="560"/>
        <v>121.5</v>
      </c>
      <c r="U1310" s="8">
        <v>121.47</v>
      </c>
      <c r="V1310" s="8"/>
      <c r="W1310" s="107">
        <f t="shared" si="559"/>
        <v>121.47</v>
      </c>
    </row>
    <row r="1311" spans="1:23" ht="18">
      <c r="A1311" s="13">
        <v>170</v>
      </c>
      <c r="B1311" s="5" t="s">
        <v>965</v>
      </c>
      <c r="C1311" s="8">
        <v>0.01</v>
      </c>
      <c r="D1311" s="8"/>
      <c r="E1311" s="9">
        <f t="shared" si="564"/>
        <v>0.01</v>
      </c>
      <c r="F1311" s="2">
        <v>0.02</v>
      </c>
      <c r="G1311" s="2">
        <v>0</v>
      </c>
      <c r="H1311" s="3">
        <f t="shared" si="565"/>
        <v>0.02</v>
      </c>
      <c r="I1311" s="10">
        <v>0.01</v>
      </c>
      <c r="J1311" s="10"/>
      <c r="K1311" s="213">
        <f t="shared" si="563"/>
        <v>0.01</v>
      </c>
      <c r="L1311" s="65">
        <v>0.01</v>
      </c>
      <c r="M1311" s="65"/>
      <c r="N1311" s="18">
        <f t="shared" si="561"/>
        <v>0.01</v>
      </c>
      <c r="O1311" s="65">
        <v>0.01</v>
      </c>
      <c r="P1311" s="65"/>
      <c r="Q1311" s="18">
        <f t="shared" si="562"/>
        <v>0.01</v>
      </c>
      <c r="R1311" s="65">
        <v>0.01</v>
      </c>
      <c r="S1311" s="8"/>
      <c r="T1311" s="107">
        <f t="shared" si="560"/>
        <v>0.01</v>
      </c>
      <c r="U1311" s="8">
        <v>0.01</v>
      </c>
      <c r="V1311" s="8"/>
      <c r="W1311" s="107">
        <f t="shared" si="559"/>
        <v>0.01</v>
      </c>
    </row>
    <row r="1312" spans="1:23" ht="18">
      <c r="A1312" s="13">
        <v>171</v>
      </c>
      <c r="B1312" s="5" t="s">
        <v>966</v>
      </c>
      <c r="C1312" s="8">
        <v>2800</v>
      </c>
      <c r="D1312" s="8">
        <v>359</v>
      </c>
      <c r="E1312" s="9">
        <f t="shared" si="564"/>
        <v>3159</v>
      </c>
      <c r="F1312" s="2">
        <v>0.01</v>
      </c>
      <c r="G1312" s="2">
        <v>0.01</v>
      </c>
      <c r="H1312" s="3">
        <f t="shared" si="565"/>
        <v>0.02</v>
      </c>
      <c r="I1312" s="10">
        <v>106.91</v>
      </c>
      <c r="J1312" s="10">
        <v>0.01</v>
      </c>
      <c r="K1312" s="213">
        <f t="shared" si="563"/>
        <v>106.92</v>
      </c>
      <c r="L1312" s="65">
        <v>0.01</v>
      </c>
      <c r="M1312" s="65">
        <v>0.01</v>
      </c>
      <c r="N1312" s="18">
        <f t="shared" si="561"/>
        <v>0.02</v>
      </c>
      <c r="O1312" s="65">
        <v>19</v>
      </c>
      <c r="P1312" s="65">
        <v>0.01</v>
      </c>
      <c r="Q1312" s="18">
        <f t="shared" si="562"/>
        <v>19.010000000000002</v>
      </c>
      <c r="R1312" s="65">
        <v>19</v>
      </c>
      <c r="S1312" s="8">
        <v>0.01</v>
      </c>
      <c r="T1312" s="107">
        <f t="shared" si="560"/>
        <v>19.010000000000002</v>
      </c>
      <c r="U1312" s="8">
        <v>25</v>
      </c>
      <c r="V1312" s="8">
        <v>0.01</v>
      </c>
      <c r="W1312" s="107">
        <f t="shared" si="559"/>
        <v>25.01</v>
      </c>
    </row>
    <row r="1313" spans="1:23" ht="18">
      <c r="A1313" s="13">
        <v>172</v>
      </c>
      <c r="B1313" s="5" t="s">
        <v>967</v>
      </c>
      <c r="C1313" s="8">
        <v>14696</v>
      </c>
      <c r="D1313" s="8">
        <v>9500</v>
      </c>
      <c r="E1313" s="9">
        <f t="shared" si="564"/>
        <v>24196</v>
      </c>
      <c r="F1313" s="2">
        <v>-0.01</v>
      </c>
      <c r="G1313" s="2">
        <v>0</v>
      </c>
      <c r="H1313" s="3">
        <f t="shared" si="565"/>
        <v>-0.01</v>
      </c>
      <c r="I1313" s="10">
        <v>-0.01</v>
      </c>
      <c r="J1313" s="10"/>
      <c r="K1313" s="213">
        <f t="shared" si="563"/>
        <v>-0.01</v>
      </c>
      <c r="L1313" s="65">
        <v>-0.01</v>
      </c>
      <c r="M1313" s="65"/>
      <c r="N1313" s="18">
        <f t="shared" si="561"/>
        <v>-0.01</v>
      </c>
      <c r="O1313" s="65">
        <v>-0.01</v>
      </c>
      <c r="P1313" s="65"/>
      <c r="Q1313" s="18">
        <f t="shared" si="562"/>
        <v>-0.01</v>
      </c>
      <c r="R1313" s="65">
        <v>-0.01</v>
      </c>
      <c r="S1313" s="8"/>
      <c r="T1313" s="107">
        <f t="shared" si="560"/>
        <v>-0.01</v>
      </c>
      <c r="U1313" s="8">
        <v>-0.01</v>
      </c>
      <c r="V1313" s="8"/>
      <c r="W1313" s="107">
        <f t="shared" si="559"/>
        <v>-0.01</v>
      </c>
    </row>
    <row r="1314" spans="1:23" ht="18">
      <c r="A1314" s="13">
        <v>173</v>
      </c>
      <c r="B1314" s="5" t="s">
        <v>968</v>
      </c>
      <c r="C1314" s="8">
        <v>1033</v>
      </c>
      <c r="D1314" s="8">
        <v>388</v>
      </c>
      <c r="E1314" s="9">
        <f t="shared" si="564"/>
        <v>1421</v>
      </c>
      <c r="F1314" s="2">
        <v>-0.01</v>
      </c>
      <c r="G1314" s="2">
        <v>0</v>
      </c>
      <c r="H1314" s="3">
        <f t="shared" si="565"/>
        <v>-0.01</v>
      </c>
      <c r="I1314" s="10">
        <v>-0.01</v>
      </c>
      <c r="J1314" s="10"/>
      <c r="K1314" s="213">
        <f t="shared" si="563"/>
        <v>-0.01</v>
      </c>
      <c r="L1314" s="65">
        <v>-0.01</v>
      </c>
      <c r="M1314" s="65"/>
      <c r="N1314" s="18">
        <f t="shared" si="561"/>
        <v>-0.01</v>
      </c>
      <c r="O1314" s="65">
        <v>-0.01</v>
      </c>
      <c r="P1314" s="65"/>
      <c r="Q1314" s="18">
        <f t="shared" si="562"/>
        <v>-0.01</v>
      </c>
      <c r="R1314" s="65">
        <v>-0.01</v>
      </c>
      <c r="S1314" s="8"/>
      <c r="T1314" s="107">
        <f t="shared" si="560"/>
        <v>-0.01</v>
      </c>
      <c r="U1314" s="8">
        <v>-0.01</v>
      </c>
      <c r="V1314" s="8"/>
      <c r="W1314" s="107">
        <f t="shared" si="559"/>
        <v>-0.01</v>
      </c>
    </row>
    <row r="1315" spans="1:23" ht="18">
      <c r="A1315" s="13">
        <v>174</v>
      </c>
      <c r="B1315" s="5" t="s">
        <v>969</v>
      </c>
      <c r="C1315" s="8">
        <v>340</v>
      </c>
      <c r="D1315" s="8">
        <v>130</v>
      </c>
      <c r="E1315" s="9">
        <f t="shared" si="564"/>
        <v>470</v>
      </c>
      <c r="F1315" s="2">
        <v>-6711.15</v>
      </c>
      <c r="G1315" s="2">
        <v>0</v>
      </c>
      <c r="H1315" s="3">
        <f t="shared" si="565"/>
        <v>-6711.15</v>
      </c>
      <c r="I1315" s="10">
        <v>-0.01</v>
      </c>
      <c r="J1315" s="10"/>
      <c r="K1315" s="213">
        <f t="shared" si="563"/>
        <v>-0.01</v>
      </c>
      <c r="L1315" s="65">
        <v>-0.01</v>
      </c>
      <c r="M1315" s="65"/>
      <c r="N1315" s="18">
        <f t="shared" si="561"/>
        <v>-0.01</v>
      </c>
      <c r="O1315" s="65">
        <v>-0.01</v>
      </c>
      <c r="P1315" s="65"/>
      <c r="Q1315" s="18">
        <f t="shared" si="562"/>
        <v>-0.01</v>
      </c>
      <c r="R1315" s="65">
        <v>-0.01</v>
      </c>
      <c r="S1315" s="8"/>
      <c r="T1315" s="107">
        <f t="shared" si="560"/>
        <v>-0.01</v>
      </c>
      <c r="U1315" s="8">
        <v>-0.01</v>
      </c>
      <c r="V1315" s="8"/>
      <c r="W1315" s="107">
        <f t="shared" si="559"/>
        <v>-0.01</v>
      </c>
    </row>
    <row r="1316" spans="1:23" ht="18">
      <c r="A1316" s="13">
        <v>175</v>
      </c>
      <c r="B1316" s="5" t="s">
        <v>970</v>
      </c>
      <c r="C1316" s="8">
        <v>156.5</v>
      </c>
      <c r="D1316" s="8">
        <v>161.5</v>
      </c>
      <c r="E1316" s="9">
        <f t="shared" si="564"/>
        <v>318</v>
      </c>
      <c r="F1316" s="2">
        <v>50</v>
      </c>
      <c r="G1316" s="2">
        <v>0.03</v>
      </c>
      <c r="H1316" s="3">
        <f t="shared" si="565"/>
        <v>50.03</v>
      </c>
      <c r="I1316" s="10">
        <v>325.77999999999997</v>
      </c>
      <c r="J1316" s="10">
        <v>0.03</v>
      </c>
      <c r="K1316" s="213">
        <f t="shared" si="563"/>
        <v>325.80999999999995</v>
      </c>
      <c r="L1316" s="65">
        <v>0.03</v>
      </c>
      <c r="M1316" s="65">
        <v>0.03</v>
      </c>
      <c r="N1316" s="18">
        <f t="shared" si="561"/>
        <v>0.06</v>
      </c>
      <c r="O1316" s="65">
        <v>265.35000000000002</v>
      </c>
      <c r="P1316" s="65">
        <v>0.03</v>
      </c>
      <c r="Q1316" s="18">
        <f t="shared" si="562"/>
        <v>265.38</v>
      </c>
      <c r="R1316" s="65">
        <v>265.35000000000002</v>
      </c>
      <c r="S1316" s="8">
        <v>0.03</v>
      </c>
      <c r="T1316" s="107">
        <f t="shared" si="560"/>
        <v>265.38</v>
      </c>
      <c r="U1316" s="8">
        <v>90.04</v>
      </c>
      <c r="V1316" s="8"/>
      <c r="W1316" s="107">
        <f t="shared" si="559"/>
        <v>90.04</v>
      </c>
    </row>
    <row r="1317" spans="1:23" ht="18">
      <c r="A1317" s="13">
        <v>176</v>
      </c>
      <c r="B1317" s="5" t="s">
        <v>971</v>
      </c>
      <c r="C1317" s="8">
        <v>80.3</v>
      </c>
      <c r="D1317" s="8">
        <v>95</v>
      </c>
      <c r="E1317" s="9">
        <f t="shared" si="564"/>
        <v>175.3</v>
      </c>
      <c r="F1317" s="2">
        <v>0.03</v>
      </c>
      <c r="G1317" s="2">
        <v>2900</v>
      </c>
      <c r="H1317" s="3">
        <f t="shared" si="565"/>
        <v>2900.03</v>
      </c>
      <c r="I1317" s="10">
        <v>1412.62</v>
      </c>
      <c r="J1317" s="10">
        <v>0.03</v>
      </c>
      <c r="K1317" s="213">
        <f t="shared" si="563"/>
        <v>1412.6499999999999</v>
      </c>
      <c r="L1317" s="65">
        <v>1444.21</v>
      </c>
      <c r="M1317" s="65">
        <v>0.03</v>
      </c>
      <c r="N1317" s="18">
        <f t="shared" si="561"/>
        <v>1444.24</v>
      </c>
      <c r="O1317" s="65">
        <v>4000</v>
      </c>
      <c r="P1317" s="65">
        <v>0.03</v>
      </c>
      <c r="Q1317" s="18">
        <f t="shared" si="562"/>
        <v>4000.03</v>
      </c>
      <c r="R1317" s="65">
        <v>2000</v>
      </c>
      <c r="S1317" s="8">
        <v>0.03</v>
      </c>
      <c r="T1317" s="107">
        <f t="shared" si="560"/>
        <v>2000.03</v>
      </c>
      <c r="U1317" s="8">
        <v>2000</v>
      </c>
      <c r="V1317" s="8">
        <v>0.03</v>
      </c>
      <c r="W1317" s="107">
        <f t="shared" si="559"/>
        <v>2000.03</v>
      </c>
    </row>
    <row r="1318" spans="1:23" ht="18">
      <c r="A1318" s="13">
        <v>177</v>
      </c>
      <c r="B1318" s="5" t="s">
        <v>1488</v>
      </c>
      <c r="C1318" s="8">
        <v>156.5</v>
      </c>
      <c r="D1318" s="8">
        <v>161.5</v>
      </c>
      <c r="E1318" s="9">
        <f t="shared" si="564"/>
        <v>318</v>
      </c>
      <c r="F1318" s="2">
        <v>0.03</v>
      </c>
      <c r="G1318" s="2">
        <v>10000</v>
      </c>
      <c r="H1318" s="3">
        <f t="shared" si="565"/>
        <v>10000.030000000001</v>
      </c>
      <c r="I1318" s="10">
        <v>1280.01</v>
      </c>
      <c r="J1318" s="10">
        <v>0.03</v>
      </c>
      <c r="K1318" s="213">
        <f t="shared" si="563"/>
        <v>1280.04</v>
      </c>
      <c r="L1318" s="65">
        <v>1076.74</v>
      </c>
      <c r="M1318" s="65">
        <v>0.03</v>
      </c>
      <c r="N1318" s="18">
        <f t="shared" si="561"/>
        <v>1076.77</v>
      </c>
      <c r="O1318" s="65">
        <v>3000</v>
      </c>
      <c r="P1318" s="65">
        <v>0.03</v>
      </c>
      <c r="Q1318" s="18">
        <f t="shared" si="562"/>
        <v>3000.03</v>
      </c>
      <c r="R1318" s="65">
        <v>3000</v>
      </c>
      <c r="S1318" s="8">
        <v>0.03</v>
      </c>
      <c r="T1318" s="107">
        <f t="shared" si="560"/>
        <v>3000.03</v>
      </c>
      <c r="U1318" s="8">
        <v>100</v>
      </c>
      <c r="V1318" s="8">
        <v>0.03</v>
      </c>
      <c r="W1318" s="107">
        <f t="shared" si="559"/>
        <v>100.03</v>
      </c>
    </row>
    <row r="1319" spans="1:23" ht="18">
      <c r="A1319" s="13">
        <v>178</v>
      </c>
      <c r="B1319" s="5" t="s">
        <v>972</v>
      </c>
      <c r="C1319" s="8">
        <v>2800</v>
      </c>
      <c r="D1319" s="8"/>
      <c r="E1319" s="9">
        <f t="shared" si="564"/>
        <v>2800</v>
      </c>
      <c r="F1319" s="2">
        <v>0.03</v>
      </c>
      <c r="G1319" s="2">
        <v>1500</v>
      </c>
      <c r="H1319" s="3">
        <f t="shared" si="565"/>
        <v>1500.03</v>
      </c>
      <c r="I1319" s="10">
        <v>0.03</v>
      </c>
      <c r="J1319" s="10">
        <v>0.03</v>
      </c>
      <c r="K1319" s="213">
        <f t="shared" si="563"/>
        <v>0.06</v>
      </c>
      <c r="L1319" s="65">
        <v>0.03</v>
      </c>
      <c r="M1319" s="65">
        <v>0.03</v>
      </c>
      <c r="N1319" s="18">
        <f t="shared" si="561"/>
        <v>0.06</v>
      </c>
      <c r="O1319" s="65">
        <v>50</v>
      </c>
      <c r="P1319" s="65">
        <v>0.03</v>
      </c>
      <c r="Q1319" s="18">
        <f t="shared" si="562"/>
        <v>50.03</v>
      </c>
      <c r="R1319" s="65">
        <v>50</v>
      </c>
      <c r="S1319" s="8">
        <v>0.03</v>
      </c>
      <c r="T1319" s="107">
        <f t="shared" si="560"/>
        <v>50.03</v>
      </c>
      <c r="U1319" s="8">
        <v>50</v>
      </c>
      <c r="V1319" s="8">
        <v>0.03</v>
      </c>
      <c r="W1319" s="107">
        <f t="shared" si="559"/>
        <v>50.03</v>
      </c>
    </row>
    <row r="1320" spans="1:23" ht="18">
      <c r="A1320" s="13">
        <v>179</v>
      </c>
      <c r="B1320" s="5" t="s">
        <v>973</v>
      </c>
      <c r="C1320" s="8">
        <v>95</v>
      </c>
      <c r="D1320" s="8"/>
      <c r="E1320" s="9">
        <f t="shared" si="564"/>
        <v>95</v>
      </c>
      <c r="F1320" s="2">
        <v>0.03</v>
      </c>
      <c r="G1320" s="2">
        <v>5000</v>
      </c>
      <c r="H1320" s="3">
        <f t="shared" si="565"/>
        <v>5000.03</v>
      </c>
      <c r="I1320" s="10"/>
      <c r="J1320" s="10">
        <v>0.03</v>
      </c>
      <c r="K1320" s="213">
        <f t="shared" si="563"/>
        <v>0.03</v>
      </c>
      <c r="L1320" s="65"/>
      <c r="M1320" s="65">
        <v>0.03</v>
      </c>
      <c r="N1320" s="18">
        <f t="shared" si="561"/>
        <v>0.03</v>
      </c>
      <c r="O1320" s="65"/>
      <c r="P1320" s="65">
        <v>0.03</v>
      </c>
      <c r="Q1320" s="18">
        <f t="shared" si="562"/>
        <v>0.03</v>
      </c>
      <c r="R1320" s="65"/>
      <c r="S1320" s="8">
        <v>0.03</v>
      </c>
      <c r="T1320" s="107">
        <f t="shared" si="560"/>
        <v>0.03</v>
      </c>
      <c r="U1320" s="8"/>
      <c r="V1320" s="8">
        <v>0.03</v>
      </c>
      <c r="W1320" s="107">
        <f t="shared" si="559"/>
        <v>0.03</v>
      </c>
    </row>
    <row r="1321" spans="1:23" ht="18">
      <c r="A1321" s="13">
        <v>180</v>
      </c>
      <c r="B1321" s="5" t="s">
        <v>974</v>
      </c>
      <c r="C1321" s="8">
        <v>2260</v>
      </c>
      <c r="D1321" s="8"/>
      <c r="E1321" s="9">
        <f t="shared" si="564"/>
        <v>2260</v>
      </c>
      <c r="F1321" s="2">
        <v>0.01</v>
      </c>
      <c r="G1321" s="2">
        <v>0</v>
      </c>
      <c r="H1321" s="3">
        <f t="shared" si="565"/>
        <v>0.01</v>
      </c>
      <c r="I1321" s="10">
        <v>0.01</v>
      </c>
      <c r="J1321" s="10"/>
      <c r="K1321" s="213">
        <f t="shared" si="563"/>
        <v>0.01</v>
      </c>
      <c r="L1321" s="65">
        <v>0.01</v>
      </c>
      <c r="M1321" s="65"/>
      <c r="N1321" s="18">
        <f t="shared" si="561"/>
        <v>0.01</v>
      </c>
      <c r="O1321" s="65">
        <v>0.01</v>
      </c>
      <c r="P1321" s="65"/>
      <c r="Q1321" s="18">
        <f t="shared" si="562"/>
        <v>0.01</v>
      </c>
      <c r="R1321" s="65">
        <v>0.01</v>
      </c>
      <c r="S1321" s="8"/>
      <c r="T1321" s="107">
        <f t="shared" si="560"/>
        <v>0.01</v>
      </c>
      <c r="U1321" s="8">
        <v>0.01</v>
      </c>
      <c r="V1321" s="8"/>
      <c r="W1321" s="107">
        <f t="shared" si="559"/>
        <v>0.01</v>
      </c>
    </row>
    <row r="1322" spans="1:23" ht="18">
      <c r="A1322" s="13">
        <v>181</v>
      </c>
      <c r="B1322" s="5" t="s">
        <v>975</v>
      </c>
      <c r="C1322" s="8">
        <v>1034</v>
      </c>
      <c r="D1322" s="8"/>
      <c r="E1322" s="9">
        <f t="shared" si="564"/>
        <v>1034</v>
      </c>
      <c r="F1322" s="2">
        <v>0.01</v>
      </c>
      <c r="G1322" s="2">
        <v>0</v>
      </c>
      <c r="H1322" s="3">
        <f t="shared" si="565"/>
        <v>0.01</v>
      </c>
      <c r="I1322" s="10">
        <v>0.01</v>
      </c>
      <c r="J1322" s="10"/>
      <c r="K1322" s="213">
        <f t="shared" si="563"/>
        <v>0.01</v>
      </c>
      <c r="L1322" s="65">
        <v>0.01</v>
      </c>
      <c r="M1322" s="65"/>
      <c r="N1322" s="18">
        <f t="shared" si="561"/>
        <v>0.01</v>
      </c>
      <c r="O1322" s="65">
        <v>0.01</v>
      </c>
      <c r="P1322" s="65"/>
      <c r="Q1322" s="18">
        <f t="shared" si="562"/>
        <v>0.01</v>
      </c>
      <c r="R1322" s="65">
        <v>0.01</v>
      </c>
      <c r="S1322" s="8"/>
      <c r="T1322" s="107">
        <f t="shared" si="560"/>
        <v>0.01</v>
      </c>
      <c r="U1322" s="8">
        <v>0.01</v>
      </c>
      <c r="V1322" s="8"/>
      <c r="W1322" s="107">
        <f t="shared" si="559"/>
        <v>0.01</v>
      </c>
    </row>
    <row r="1323" spans="1:23" ht="18">
      <c r="A1323" s="13">
        <v>182</v>
      </c>
      <c r="B1323" s="5" t="s">
        <v>1486</v>
      </c>
      <c r="C1323" s="8">
        <v>0.03</v>
      </c>
      <c r="D1323" s="8">
        <v>0.03</v>
      </c>
      <c r="E1323" s="9">
        <f t="shared" si="564"/>
        <v>0.06</v>
      </c>
      <c r="F1323" s="2">
        <v>500</v>
      </c>
      <c r="G1323" s="2">
        <v>1500</v>
      </c>
      <c r="H1323" s="3">
        <f t="shared" si="565"/>
        <v>2000</v>
      </c>
      <c r="I1323" s="10">
        <v>1280.01</v>
      </c>
      <c r="J1323" s="10">
        <v>0.03</v>
      </c>
      <c r="K1323" s="213">
        <f t="shared" si="563"/>
        <v>1280.04</v>
      </c>
      <c r="L1323" s="65">
        <v>1214.3800000000001</v>
      </c>
      <c r="M1323" s="65">
        <v>0.03</v>
      </c>
      <c r="N1323" s="18">
        <f t="shared" si="561"/>
        <v>1214.4100000000001</v>
      </c>
      <c r="O1323" s="65">
        <v>700</v>
      </c>
      <c r="P1323" s="65">
        <v>0.03</v>
      </c>
      <c r="Q1323" s="18">
        <f t="shared" si="562"/>
        <v>700.03</v>
      </c>
      <c r="R1323" s="65">
        <v>700</v>
      </c>
      <c r="S1323" s="8">
        <v>0.03</v>
      </c>
      <c r="T1323" s="107">
        <f t="shared" si="560"/>
        <v>700.03</v>
      </c>
      <c r="U1323" s="8">
        <v>698.6</v>
      </c>
      <c r="V1323" s="8">
        <v>0.03</v>
      </c>
      <c r="W1323" s="107">
        <f t="shared" si="559"/>
        <v>698.63</v>
      </c>
    </row>
    <row r="1324" spans="1:23" ht="18">
      <c r="A1324" s="13">
        <v>183</v>
      </c>
      <c r="B1324" s="5" t="s">
        <v>1487</v>
      </c>
      <c r="C1324" s="8">
        <v>0.01</v>
      </c>
      <c r="D1324" s="8"/>
      <c r="E1324" s="9">
        <f t="shared" si="564"/>
        <v>0.01</v>
      </c>
      <c r="F1324" s="2">
        <v>0.03</v>
      </c>
      <c r="G1324" s="2">
        <v>7500</v>
      </c>
      <c r="H1324" s="3">
        <f t="shared" si="565"/>
        <v>7500.03</v>
      </c>
      <c r="I1324" s="10">
        <v>0.03</v>
      </c>
      <c r="J1324" s="10">
        <v>0.03</v>
      </c>
      <c r="K1324" s="213">
        <f t="shared" si="563"/>
        <v>0.06</v>
      </c>
      <c r="L1324" s="65">
        <v>9054.8799999999992</v>
      </c>
      <c r="M1324" s="65">
        <v>0.03</v>
      </c>
      <c r="N1324" s="18">
        <f t="shared" si="561"/>
        <v>9054.91</v>
      </c>
      <c r="O1324" s="65">
        <v>3500</v>
      </c>
      <c r="P1324" s="65">
        <v>0.03</v>
      </c>
      <c r="Q1324" s="18">
        <f t="shared" si="562"/>
        <v>3500.03</v>
      </c>
      <c r="R1324" s="65">
        <v>3500</v>
      </c>
      <c r="S1324" s="8">
        <v>0.03</v>
      </c>
      <c r="T1324" s="107">
        <f t="shared" si="560"/>
        <v>3500.03</v>
      </c>
      <c r="U1324" s="8">
        <v>3500</v>
      </c>
      <c r="V1324" s="8">
        <v>0.03</v>
      </c>
      <c r="W1324" s="107">
        <f t="shared" si="559"/>
        <v>3500.03</v>
      </c>
    </row>
    <row r="1325" spans="1:23" ht="18">
      <c r="A1325" s="13">
        <v>184</v>
      </c>
      <c r="B1325" s="5" t="s">
        <v>1489</v>
      </c>
      <c r="C1325" s="8"/>
      <c r="D1325" s="8"/>
      <c r="E1325" s="9"/>
      <c r="F1325" s="2"/>
      <c r="G1325" s="2"/>
      <c r="H1325" s="3"/>
      <c r="I1325" s="10">
        <v>1523.4</v>
      </c>
      <c r="J1325" s="10">
        <v>0.03</v>
      </c>
      <c r="K1325" s="213">
        <f t="shared" si="563"/>
        <v>1523.43</v>
      </c>
      <c r="L1325" s="65">
        <v>4455.9799999999996</v>
      </c>
      <c r="M1325" s="65">
        <v>0.03</v>
      </c>
      <c r="N1325" s="18">
        <f t="shared" si="561"/>
        <v>4456.0099999999993</v>
      </c>
      <c r="O1325" s="65">
        <v>1000</v>
      </c>
      <c r="P1325" s="65">
        <v>0.03</v>
      </c>
      <c r="Q1325" s="18">
        <f t="shared" si="562"/>
        <v>1000.03</v>
      </c>
      <c r="R1325" s="65">
        <v>1000</v>
      </c>
      <c r="S1325" s="8">
        <v>0.03</v>
      </c>
      <c r="T1325" s="107">
        <f t="shared" si="560"/>
        <v>1000.03</v>
      </c>
      <c r="U1325" s="8">
        <v>1000</v>
      </c>
      <c r="V1325" s="8">
        <v>0.03</v>
      </c>
      <c r="W1325" s="107">
        <f t="shared" si="559"/>
        <v>1000.03</v>
      </c>
    </row>
    <row r="1326" spans="1:23" ht="18">
      <c r="A1326" s="13">
        <v>185</v>
      </c>
      <c r="B1326" s="5" t="s">
        <v>976</v>
      </c>
      <c r="C1326" s="8">
        <v>0.03</v>
      </c>
      <c r="D1326" s="8"/>
      <c r="E1326" s="9">
        <f t="shared" si="564"/>
        <v>0.03</v>
      </c>
      <c r="F1326" s="2">
        <v>1500</v>
      </c>
      <c r="G1326" s="2">
        <v>1500</v>
      </c>
      <c r="H1326" s="3">
        <f t="shared" si="565"/>
        <v>3000</v>
      </c>
      <c r="I1326" s="10">
        <v>1280.01</v>
      </c>
      <c r="J1326" s="10">
        <v>0.03</v>
      </c>
      <c r="K1326" s="213">
        <f t="shared" si="563"/>
        <v>1280.04</v>
      </c>
      <c r="L1326" s="65">
        <v>331.54</v>
      </c>
      <c r="M1326" s="65">
        <v>0.03</v>
      </c>
      <c r="N1326" s="18">
        <f t="shared" si="561"/>
        <v>331.57</v>
      </c>
      <c r="O1326" s="65">
        <v>100</v>
      </c>
      <c r="P1326" s="65">
        <v>0.03</v>
      </c>
      <c r="Q1326" s="18">
        <f t="shared" si="562"/>
        <v>100.03</v>
      </c>
      <c r="R1326" s="65">
        <v>100</v>
      </c>
      <c r="S1326" s="8">
        <v>0.03</v>
      </c>
      <c r="T1326" s="107">
        <f t="shared" si="560"/>
        <v>100.03</v>
      </c>
      <c r="U1326" s="8">
        <v>100</v>
      </c>
      <c r="V1326" s="8">
        <v>0.03</v>
      </c>
      <c r="W1326" s="107">
        <f t="shared" si="559"/>
        <v>100.03</v>
      </c>
    </row>
    <row r="1327" spans="1:23" ht="18">
      <c r="A1327" s="13">
        <v>186</v>
      </c>
      <c r="B1327" s="5" t="s">
        <v>1490</v>
      </c>
      <c r="C1327" s="8"/>
      <c r="D1327" s="8"/>
      <c r="E1327" s="9"/>
      <c r="F1327" s="2"/>
      <c r="G1327" s="2"/>
      <c r="H1327" s="3"/>
      <c r="I1327" s="10">
        <v>3200</v>
      </c>
      <c r="J1327" s="10">
        <v>0.03</v>
      </c>
      <c r="K1327" s="213">
        <f t="shared" si="563"/>
        <v>3200.03</v>
      </c>
      <c r="L1327" s="65">
        <v>2221.85</v>
      </c>
      <c r="M1327" s="65">
        <v>0.03</v>
      </c>
      <c r="N1327" s="18">
        <f t="shared" si="561"/>
        <v>2221.88</v>
      </c>
      <c r="O1327" s="65">
        <v>2500</v>
      </c>
      <c r="P1327" s="65">
        <v>0.03</v>
      </c>
      <c r="Q1327" s="18">
        <f t="shared" si="562"/>
        <v>2500.0300000000002</v>
      </c>
      <c r="R1327" s="65">
        <v>2500</v>
      </c>
      <c r="S1327" s="8">
        <v>0.03</v>
      </c>
      <c r="T1327" s="107">
        <f t="shared" si="560"/>
        <v>2500.0300000000002</v>
      </c>
      <c r="U1327" s="8">
        <v>1086</v>
      </c>
      <c r="V1327" s="8">
        <v>0.03</v>
      </c>
      <c r="W1327" s="107">
        <f t="shared" si="559"/>
        <v>1086.03</v>
      </c>
    </row>
    <row r="1328" spans="1:23" ht="18">
      <c r="A1328" s="13">
        <v>187</v>
      </c>
      <c r="B1328" s="5" t="s">
        <v>1491</v>
      </c>
      <c r="C1328" s="8"/>
      <c r="D1328" s="8"/>
      <c r="E1328" s="9"/>
      <c r="F1328" s="2"/>
      <c r="G1328" s="2"/>
      <c r="H1328" s="3"/>
      <c r="I1328" s="10">
        <v>3840</v>
      </c>
      <c r="J1328" s="10">
        <v>0.03</v>
      </c>
      <c r="K1328" s="213">
        <f t="shared" si="563"/>
        <v>3840.03</v>
      </c>
      <c r="L1328" s="65">
        <v>4999.16</v>
      </c>
      <c r="M1328" s="65">
        <v>0.03</v>
      </c>
      <c r="N1328" s="18">
        <f t="shared" si="561"/>
        <v>4999.1899999999996</v>
      </c>
      <c r="O1328" s="65">
        <v>1000</v>
      </c>
      <c r="P1328" s="65">
        <v>0.03</v>
      </c>
      <c r="Q1328" s="18">
        <f t="shared" si="562"/>
        <v>1000.03</v>
      </c>
      <c r="R1328" s="65">
        <v>1000</v>
      </c>
      <c r="S1328" s="8">
        <v>0.03</v>
      </c>
      <c r="T1328" s="107">
        <f t="shared" si="560"/>
        <v>1000.03</v>
      </c>
      <c r="U1328" s="8">
        <v>1000</v>
      </c>
      <c r="V1328" s="8">
        <v>0.03</v>
      </c>
      <c r="W1328" s="107">
        <f t="shared" si="559"/>
        <v>1000.03</v>
      </c>
    </row>
    <row r="1329" spans="1:23" ht="18">
      <c r="A1329" s="13">
        <v>188</v>
      </c>
      <c r="B1329" s="5" t="s">
        <v>1492</v>
      </c>
      <c r="C1329" s="8"/>
      <c r="D1329" s="8"/>
      <c r="E1329" s="9"/>
      <c r="F1329" s="2"/>
      <c r="G1329" s="2"/>
      <c r="H1329" s="3"/>
      <c r="I1329" s="10">
        <v>3840</v>
      </c>
      <c r="J1329" s="10">
        <v>0.03</v>
      </c>
      <c r="K1329" s="213">
        <f t="shared" si="563"/>
        <v>3840.03</v>
      </c>
      <c r="L1329" s="65">
        <v>3666.05</v>
      </c>
      <c r="M1329" s="65">
        <v>0.03</v>
      </c>
      <c r="N1329" s="18">
        <f t="shared" si="561"/>
        <v>3666.0800000000004</v>
      </c>
      <c r="O1329" s="65">
        <v>4000</v>
      </c>
      <c r="P1329" s="65">
        <v>0.03</v>
      </c>
      <c r="Q1329" s="18">
        <f t="shared" si="562"/>
        <v>4000.03</v>
      </c>
      <c r="R1329" s="65">
        <v>4000</v>
      </c>
      <c r="S1329" s="8">
        <v>0.03</v>
      </c>
      <c r="T1329" s="107">
        <f t="shared" si="560"/>
        <v>4000.03</v>
      </c>
      <c r="U1329" s="8">
        <v>4000</v>
      </c>
      <c r="V1329" s="8">
        <v>0.03</v>
      </c>
      <c r="W1329" s="107">
        <f t="shared" si="559"/>
        <v>4000.03</v>
      </c>
    </row>
    <row r="1330" spans="1:23" ht="18">
      <c r="A1330" s="13">
        <v>189</v>
      </c>
      <c r="B1330" s="5" t="s">
        <v>1493</v>
      </c>
      <c r="C1330" s="8"/>
      <c r="D1330" s="8"/>
      <c r="E1330" s="9"/>
      <c r="F1330" s="2"/>
      <c r="G1330" s="2"/>
      <c r="H1330" s="3"/>
      <c r="I1330" s="10">
        <v>0.03</v>
      </c>
      <c r="J1330" s="10"/>
      <c r="K1330" s="213">
        <f t="shared" si="563"/>
        <v>0.03</v>
      </c>
      <c r="L1330" s="65">
        <v>0.03</v>
      </c>
      <c r="M1330" s="65"/>
      <c r="N1330" s="18">
        <f t="shared" si="561"/>
        <v>0.03</v>
      </c>
      <c r="O1330" s="65">
        <v>0.03</v>
      </c>
      <c r="P1330" s="65"/>
      <c r="Q1330" s="18">
        <f t="shared" si="562"/>
        <v>0.03</v>
      </c>
      <c r="R1330" s="65">
        <v>0.03</v>
      </c>
      <c r="S1330" s="8"/>
      <c r="T1330" s="107">
        <f t="shared" si="560"/>
        <v>0.03</v>
      </c>
      <c r="U1330" s="8">
        <v>2000</v>
      </c>
      <c r="V1330" s="8"/>
      <c r="W1330" s="107">
        <f t="shared" si="559"/>
        <v>2000</v>
      </c>
    </row>
    <row r="1331" spans="1:23" ht="18">
      <c r="A1331" s="13">
        <v>190</v>
      </c>
      <c r="B1331" s="5" t="s">
        <v>977</v>
      </c>
      <c r="C1331" s="8">
        <v>58</v>
      </c>
      <c r="D1331" s="8">
        <v>0.03</v>
      </c>
      <c r="E1331" s="9">
        <f t="shared" si="564"/>
        <v>58.03</v>
      </c>
      <c r="F1331" s="2">
        <v>1500</v>
      </c>
      <c r="G1331" s="2">
        <v>1500</v>
      </c>
      <c r="H1331" s="3">
        <f t="shared" si="565"/>
        <v>3000</v>
      </c>
      <c r="I1331" s="10">
        <v>1536</v>
      </c>
      <c r="J1331" s="10">
        <v>0.03</v>
      </c>
      <c r="K1331" s="213">
        <f t="shared" si="563"/>
        <v>1536.03</v>
      </c>
      <c r="L1331" s="65">
        <v>300.85000000000002</v>
      </c>
      <c r="M1331" s="65">
        <v>0.03</v>
      </c>
      <c r="N1331" s="18">
        <f t="shared" si="561"/>
        <v>300.88</v>
      </c>
      <c r="O1331" s="65">
        <v>100</v>
      </c>
      <c r="P1331" s="65">
        <v>0.03</v>
      </c>
      <c r="Q1331" s="18">
        <f t="shared" si="562"/>
        <v>100.03</v>
      </c>
      <c r="R1331" s="65">
        <v>100</v>
      </c>
      <c r="S1331" s="8">
        <v>0.03</v>
      </c>
      <c r="T1331" s="107">
        <f t="shared" si="560"/>
        <v>100.03</v>
      </c>
      <c r="U1331" s="8">
        <v>100</v>
      </c>
      <c r="V1331" s="8">
        <v>0.03</v>
      </c>
      <c r="W1331" s="107">
        <f t="shared" si="559"/>
        <v>100.03</v>
      </c>
    </row>
    <row r="1332" spans="1:23" ht="18">
      <c r="A1332" s="13">
        <v>191</v>
      </c>
      <c r="B1332" s="5" t="s">
        <v>978</v>
      </c>
      <c r="C1332" s="8">
        <v>0.03</v>
      </c>
      <c r="D1332" s="8"/>
      <c r="E1332" s="9">
        <f t="shared" si="564"/>
        <v>0.03</v>
      </c>
      <c r="F1332" s="2">
        <v>2000</v>
      </c>
      <c r="G1332" s="2">
        <v>2000</v>
      </c>
      <c r="H1332" s="3">
        <f t="shared" si="565"/>
        <v>4000</v>
      </c>
      <c r="I1332" s="10">
        <v>1920</v>
      </c>
      <c r="J1332" s="10">
        <v>0.03</v>
      </c>
      <c r="K1332" s="213">
        <f t="shared" si="563"/>
        <v>1920.03</v>
      </c>
      <c r="L1332" s="65">
        <v>189.16</v>
      </c>
      <c r="M1332" s="65">
        <v>0.03</v>
      </c>
      <c r="N1332" s="18">
        <f t="shared" si="561"/>
        <v>189.19</v>
      </c>
      <c r="O1332" s="65">
        <v>100</v>
      </c>
      <c r="P1332" s="65">
        <v>0.03</v>
      </c>
      <c r="Q1332" s="18">
        <f t="shared" si="562"/>
        <v>100.03</v>
      </c>
      <c r="R1332" s="65">
        <v>100</v>
      </c>
      <c r="S1332" s="8">
        <v>0.03</v>
      </c>
      <c r="T1332" s="107">
        <f t="shared" si="560"/>
        <v>100.03</v>
      </c>
      <c r="U1332" s="8">
        <v>138</v>
      </c>
      <c r="V1332" s="8">
        <v>0.03</v>
      </c>
      <c r="W1332" s="107">
        <f t="shared" si="559"/>
        <v>138.03</v>
      </c>
    </row>
    <row r="1333" spans="1:23" ht="18">
      <c r="A1333" s="13">
        <v>192</v>
      </c>
      <c r="B1333" s="5" t="s">
        <v>979</v>
      </c>
      <c r="C1333" s="8">
        <v>0.03</v>
      </c>
      <c r="D1333" s="8"/>
      <c r="E1333" s="9">
        <f t="shared" si="564"/>
        <v>0.03</v>
      </c>
      <c r="F1333" s="2">
        <v>500</v>
      </c>
      <c r="G1333" s="2">
        <v>500</v>
      </c>
      <c r="H1333" s="3">
        <f t="shared" si="565"/>
        <v>1000</v>
      </c>
      <c r="I1333" s="10">
        <v>127.99</v>
      </c>
      <c r="J1333" s="10">
        <v>0.03</v>
      </c>
      <c r="K1333" s="213">
        <f t="shared" si="563"/>
        <v>128.01999999999998</v>
      </c>
      <c r="L1333" s="65">
        <v>0.03</v>
      </c>
      <c r="M1333" s="65">
        <v>0.03</v>
      </c>
      <c r="N1333" s="18">
        <f t="shared" si="561"/>
        <v>0.06</v>
      </c>
      <c r="O1333" s="65">
        <v>50</v>
      </c>
      <c r="P1333" s="65">
        <v>0.03</v>
      </c>
      <c r="Q1333" s="18">
        <f t="shared" si="562"/>
        <v>50.03</v>
      </c>
      <c r="R1333" s="65">
        <v>50</v>
      </c>
      <c r="S1333" s="8">
        <v>0.03</v>
      </c>
      <c r="T1333" s="107">
        <f t="shared" si="560"/>
        <v>50.03</v>
      </c>
      <c r="U1333" s="8">
        <v>0.03</v>
      </c>
      <c r="V1333" s="8">
        <v>0.03</v>
      </c>
      <c r="W1333" s="107">
        <f t="shared" si="559"/>
        <v>0.06</v>
      </c>
    </row>
    <row r="1334" spans="1:23" ht="18">
      <c r="A1334" s="13">
        <v>193</v>
      </c>
      <c r="B1334" s="5" t="s">
        <v>980</v>
      </c>
      <c r="C1334" s="8">
        <v>0.01</v>
      </c>
      <c r="D1334" s="8"/>
      <c r="E1334" s="9">
        <f t="shared" si="564"/>
        <v>0.01</v>
      </c>
      <c r="F1334" s="2">
        <v>1000</v>
      </c>
      <c r="G1334" s="2">
        <v>1000</v>
      </c>
      <c r="H1334" s="3">
        <f t="shared" si="565"/>
        <v>2000</v>
      </c>
      <c r="I1334" s="10">
        <v>640</v>
      </c>
      <c r="J1334" s="10">
        <v>0.03</v>
      </c>
      <c r="K1334" s="213">
        <f t="shared" si="563"/>
        <v>640.03</v>
      </c>
      <c r="L1334" s="65">
        <v>300.26</v>
      </c>
      <c r="M1334" s="65">
        <v>0.03</v>
      </c>
      <c r="N1334" s="18">
        <f t="shared" si="561"/>
        <v>300.28999999999996</v>
      </c>
      <c r="O1334" s="65">
        <v>100</v>
      </c>
      <c r="P1334" s="65">
        <v>0.03</v>
      </c>
      <c r="Q1334" s="18">
        <f t="shared" si="562"/>
        <v>100.03</v>
      </c>
      <c r="R1334" s="65">
        <v>100</v>
      </c>
      <c r="S1334" s="8">
        <v>0.03</v>
      </c>
      <c r="T1334" s="107">
        <f t="shared" si="560"/>
        <v>100.03</v>
      </c>
      <c r="U1334" s="8">
        <v>100</v>
      </c>
      <c r="V1334" s="8">
        <v>0.03</v>
      </c>
      <c r="W1334" s="107">
        <f t="shared" ref="W1334:W1397" si="566">SUM(U1334:V1334)</f>
        <v>100.03</v>
      </c>
    </row>
    <row r="1335" spans="1:23" ht="18">
      <c r="A1335" s="13">
        <v>194</v>
      </c>
      <c r="B1335" s="5" t="s">
        <v>981</v>
      </c>
      <c r="C1335" s="8">
        <v>14.4</v>
      </c>
      <c r="D1335" s="8">
        <v>0.03</v>
      </c>
      <c r="E1335" s="9">
        <f t="shared" si="564"/>
        <v>14.43</v>
      </c>
      <c r="F1335" s="2">
        <v>500</v>
      </c>
      <c r="G1335" s="2">
        <v>0</v>
      </c>
      <c r="H1335" s="3">
        <f t="shared" si="565"/>
        <v>500</v>
      </c>
      <c r="I1335" s="10">
        <v>145.77000000000001</v>
      </c>
      <c r="J1335" s="10"/>
      <c r="K1335" s="213">
        <f t="shared" si="563"/>
        <v>145.77000000000001</v>
      </c>
      <c r="L1335" s="65">
        <v>280</v>
      </c>
      <c r="M1335" s="65"/>
      <c r="N1335" s="18">
        <f t="shared" si="561"/>
        <v>280</v>
      </c>
      <c r="O1335" s="65">
        <v>156</v>
      </c>
      <c r="P1335" s="65"/>
      <c r="Q1335" s="18">
        <f t="shared" si="562"/>
        <v>156</v>
      </c>
      <c r="R1335" s="65">
        <v>156</v>
      </c>
      <c r="S1335" s="8"/>
      <c r="T1335" s="107">
        <f t="shared" si="560"/>
        <v>156</v>
      </c>
      <c r="U1335" s="8">
        <v>177.01</v>
      </c>
      <c r="V1335" s="8"/>
      <c r="W1335" s="107">
        <f t="shared" si="566"/>
        <v>177.01</v>
      </c>
    </row>
    <row r="1336" spans="1:23" ht="18">
      <c r="A1336" s="13">
        <v>195</v>
      </c>
      <c r="B1336" s="5" t="s">
        <v>982</v>
      </c>
      <c r="C1336" s="8">
        <v>2350</v>
      </c>
      <c r="D1336" s="8">
        <v>4490</v>
      </c>
      <c r="E1336" s="9">
        <f t="shared" si="564"/>
        <v>6840</v>
      </c>
      <c r="F1336" s="2">
        <v>200</v>
      </c>
      <c r="G1336" s="2">
        <v>0</v>
      </c>
      <c r="H1336" s="3">
        <f t="shared" si="565"/>
        <v>200</v>
      </c>
      <c r="I1336" s="10">
        <v>0.03</v>
      </c>
      <c r="J1336" s="10"/>
      <c r="K1336" s="213">
        <f t="shared" si="563"/>
        <v>0.03</v>
      </c>
      <c r="L1336" s="65">
        <v>0.01</v>
      </c>
      <c r="M1336" s="65"/>
      <c r="N1336" s="18">
        <f t="shared" si="561"/>
        <v>0.01</v>
      </c>
      <c r="O1336" s="65">
        <v>0.01</v>
      </c>
      <c r="P1336" s="65"/>
      <c r="Q1336" s="18">
        <f t="shared" si="562"/>
        <v>0.01</v>
      </c>
      <c r="R1336" s="65">
        <v>0.01</v>
      </c>
      <c r="S1336" s="8"/>
      <c r="T1336" s="107">
        <f t="shared" si="560"/>
        <v>0.01</v>
      </c>
      <c r="U1336" s="8">
        <v>1726.17</v>
      </c>
      <c r="V1336" s="8"/>
      <c r="W1336" s="107">
        <f t="shared" si="566"/>
        <v>1726.17</v>
      </c>
    </row>
    <row r="1337" spans="1:23" ht="18">
      <c r="A1337" s="13">
        <v>196</v>
      </c>
      <c r="B1337" s="5" t="s">
        <v>983</v>
      </c>
      <c r="C1337" s="8">
        <v>2821</v>
      </c>
      <c r="D1337" s="8"/>
      <c r="E1337" s="9">
        <f t="shared" si="564"/>
        <v>2821</v>
      </c>
      <c r="F1337" s="2">
        <v>4594.3900000000003</v>
      </c>
      <c r="G1337" s="2">
        <v>0</v>
      </c>
      <c r="H1337" s="3">
        <f t="shared" si="565"/>
        <v>4594.3900000000003</v>
      </c>
      <c r="I1337" s="10">
        <v>6535.09</v>
      </c>
      <c r="J1337" s="10"/>
      <c r="K1337" s="213">
        <f t="shared" si="563"/>
        <v>6535.09</v>
      </c>
      <c r="L1337" s="65">
        <v>2262.1999999999998</v>
      </c>
      <c r="M1337" s="65"/>
      <c r="N1337" s="18">
        <f t="shared" si="561"/>
        <v>2262.1999999999998</v>
      </c>
      <c r="O1337" s="65">
        <v>385.05</v>
      </c>
      <c r="P1337" s="65"/>
      <c r="Q1337" s="18">
        <f t="shared" si="562"/>
        <v>385.05</v>
      </c>
      <c r="R1337" s="65">
        <v>385.05</v>
      </c>
      <c r="S1337" s="8"/>
      <c r="T1337" s="107">
        <f t="shared" ref="T1337:T1362" si="567">SUM(R1337:S1337)</f>
        <v>385.05</v>
      </c>
      <c r="U1337" s="8">
        <v>6799.82</v>
      </c>
      <c r="V1337" s="8"/>
      <c r="W1337" s="107">
        <f t="shared" si="566"/>
        <v>6799.82</v>
      </c>
    </row>
    <row r="1338" spans="1:23" ht="18">
      <c r="A1338" s="13">
        <v>197</v>
      </c>
      <c r="B1338" s="5" t="s">
        <v>984</v>
      </c>
      <c r="C1338" s="8">
        <v>0.01</v>
      </c>
      <c r="D1338" s="8"/>
      <c r="E1338" s="9">
        <f t="shared" si="564"/>
        <v>0.01</v>
      </c>
      <c r="F1338" s="2">
        <v>1400</v>
      </c>
      <c r="G1338" s="2">
        <v>0</v>
      </c>
      <c r="H1338" s="3">
        <f t="shared" si="565"/>
        <v>1400</v>
      </c>
      <c r="I1338" s="34">
        <v>2940.24</v>
      </c>
      <c r="J1338" s="30"/>
      <c r="K1338" s="213">
        <f t="shared" si="563"/>
        <v>2940.24</v>
      </c>
      <c r="L1338" s="65">
        <v>1027.8</v>
      </c>
      <c r="M1338" s="65"/>
      <c r="N1338" s="18">
        <f t="shared" ref="N1338:N1379" si="568">SUM(L1338:M1338)</f>
        <v>1027.8</v>
      </c>
      <c r="O1338" s="65">
        <v>174.95</v>
      </c>
      <c r="P1338" s="65"/>
      <c r="Q1338" s="18">
        <f t="shared" ref="Q1338:Q1396" si="569">SUM(O1338:P1338)</f>
        <v>174.95</v>
      </c>
      <c r="R1338" s="65">
        <v>174.95</v>
      </c>
      <c r="S1338" s="8"/>
      <c r="T1338" s="107">
        <f t="shared" si="567"/>
        <v>174.95</v>
      </c>
      <c r="U1338" s="8">
        <v>3111.18</v>
      </c>
      <c r="V1338" s="8"/>
      <c r="W1338" s="107">
        <f t="shared" si="566"/>
        <v>3111.18</v>
      </c>
    </row>
    <row r="1339" spans="1:23" ht="18">
      <c r="A1339" s="13">
        <v>198</v>
      </c>
      <c r="B1339" s="5" t="s">
        <v>985</v>
      </c>
      <c r="C1339" s="8">
        <v>14</v>
      </c>
      <c r="D1339" s="8">
        <v>0.03</v>
      </c>
      <c r="E1339" s="9">
        <f t="shared" si="564"/>
        <v>14.03</v>
      </c>
      <c r="F1339" s="2">
        <v>2000</v>
      </c>
      <c r="G1339" s="2">
        <v>2000</v>
      </c>
      <c r="H1339" s="3">
        <f t="shared" si="565"/>
        <v>4000</v>
      </c>
      <c r="I1339" s="34">
        <v>3840</v>
      </c>
      <c r="J1339" s="30">
        <v>0.03</v>
      </c>
      <c r="K1339" s="213">
        <f t="shared" si="563"/>
        <v>3840.03</v>
      </c>
      <c r="L1339" s="65">
        <v>527.79999999999995</v>
      </c>
      <c r="M1339" s="65">
        <v>0.03</v>
      </c>
      <c r="N1339" s="18">
        <f t="shared" si="568"/>
        <v>527.82999999999993</v>
      </c>
      <c r="O1339" s="65">
        <v>1200</v>
      </c>
      <c r="P1339" s="65">
        <v>0.03</v>
      </c>
      <c r="Q1339" s="18">
        <f t="shared" si="569"/>
        <v>1200.03</v>
      </c>
      <c r="R1339" s="65">
        <v>1200</v>
      </c>
      <c r="S1339" s="8">
        <v>0.03</v>
      </c>
      <c r="T1339" s="107">
        <f t="shared" si="567"/>
        <v>1200.03</v>
      </c>
      <c r="U1339" s="8">
        <v>801</v>
      </c>
      <c r="V1339" s="8">
        <v>0.03</v>
      </c>
      <c r="W1339" s="107">
        <f t="shared" si="566"/>
        <v>801.03</v>
      </c>
    </row>
    <row r="1340" spans="1:23" ht="18">
      <c r="A1340" s="13">
        <v>199</v>
      </c>
      <c r="B1340" s="5" t="s">
        <v>986</v>
      </c>
      <c r="C1340" s="8">
        <v>41.03</v>
      </c>
      <c r="D1340" s="8"/>
      <c r="E1340" s="9">
        <f t="shared" si="564"/>
        <v>41.03</v>
      </c>
      <c r="F1340" s="2">
        <v>0.01</v>
      </c>
      <c r="G1340" s="2">
        <v>0</v>
      </c>
      <c r="H1340" s="3">
        <f>SUM(F1340:G1340)</f>
        <v>0.01</v>
      </c>
      <c r="I1340" s="34">
        <v>0.01</v>
      </c>
      <c r="J1340" s="30"/>
      <c r="K1340" s="213">
        <f t="shared" si="563"/>
        <v>0.01</v>
      </c>
      <c r="L1340" s="65">
        <v>0.01</v>
      </c>
      <c r="M1340" s="65"/>
      <c r="N1340" s="18">
        <f t="shared" si="568"/>
        <v>0.01</v>
      </c>
      <c r="O1340" s="65">
        <v>0.01</v>
      </c>
      <c r="P1340" s="65"/>
      <c r="Q1340" s="18">
        <f t="shared" si="569"/>
        <v>0.01</v>
      </c>
      <c r="R1340" s="65">
        <v>0.01</v>
      </c>
      <c r="S1340" s="8"/>
      <c r="T1340" s="107">
        <f t="shared" si="567"/>
        <v>0.01</v>
      </c>
      <c r="U1340" s="8">
        <v>0.01</v>
      </c>
      <c r="V1340" s="8"/>
      <c r="W1340" s="107">
        <f t="shared" si="566"/>
        <v>0.01</v>
      </c>
    </row>
    <row r="1341" spans="1:23" ht="18">
      <c r="A1341" s="13">
        <v>200</v>
      </c>
      <c r="B1341" s="5" t="s">
        <v>987</v>
      </c>
      <c r="C1341" s="8">
        <v>13599</v>
      </c>
      <c r="D1341" s="8">
        <v>0.03</v>
      </c>
      <c r="E1341" s="9">
        <f t="shared" si="564"/>
        <v>13599.03</v>
      </c>
      <c r="F1341" s="2">
        <v>2500</v>
      </c>
      <c r="G1341" s="2">
        <v>2500</v>
      </c>
      <c r="H1341" s="3">
        <f t="shared" ref="H1341:H1401" si="570">SUM(F1341:G1341)</f>
        <v>5000</v>
      </c>
      <c r="I1341" s="34">
        <v>97.44</v>
      </c>
      <c r="J1341" s="30">
        <v>0.03</v>
      </c>
      <c r="K1341" s="213">
        <f t="shared" si="563"/>
        <v>97.47</v>
      </c>
      <c r="L1341" s="65">
        <v>150</v>
      </c>
      <c r="M1341" s="65">
        <v>0.03</v>
      </c>
      <c r="N1341" s="18">
        <f t="shared" si="568"/>
        <v>150.03</v>
      </c>
      <c r="O1341" s="65">
        <v>181</v>
      </c>
      <c r="P1341" s="65">
        <v>0.03</v>
      </c>
      <c r="Q1341" s="18">
        <f t="shared" si="569"/>
        <v>181.03</v>
      </c>
      <c r="R1341" s="65">
        <v>181</v>
      </c>
      <c r="S1341" s="8">
        <v>0.03</v>
      </c>
      <c r="T1341" s="107">
        <f t="shared" si="567"/>
        <v>181.03</v>
      </c>
      <c r="U1341" s="8">
        <v>175</v>
      </c>
      <c r="V1341" s="8"/>
      <c r="W1341" s="107">
        <f t="shared" si="566"/>
        <v>175</v>
      </c>
    </row>
    <row r="1342" spans="1:23" ht="18">
      <c r="A1342" s="13">
        <v>201</v>
      </c>
      <c r="B1342" s="5" t="s">
        <v>988</v>
      </c>
      <c r="C1342" s="8">
        <v>6711.15</v>
      </c>
      <c r="D1342" s="8"/>
      <c r="E1342" s="9">
        <f t="shared" si="564"/>
        <v>6711.15</v>
      </c>
      <c r="F1342" s="2">
        <v>50</v>
      </c>
      <c r="G1342" s="2">
        <v>0.03</v>
      </c>
      <c r="H1342" s="3">
        <f t="shared" si="570"/>
        <v>50.03</v>
      </c>
      <c r="I1342" s="34">
        <v>62.73</v>
      </c>
      <c r="J1342" s="30">
        <v>0.03</v>
      </c>
      <c r="K1342" s="213">
        <f t="shared" si="563"/>
        <v>62.76</v>
      </c>
      <c r="L1342" s="65">
        <v>95.54</v>
      </c>
      <c r="M1342" s="65">
        <v>0.03</v>
      </c>
      <c r="N1342" s="18">
        <f t="shared" si="568"/>
        <v>95.570000000000007</v>
      </c>
      <c r="O1342" s="65">
        <v>64</v>
      </c>
      <c r="P1342" s="65">
        <v>0.03</v>
      </c>
      <c r="Q1342" s="18">
        <f t="shared" si="569"/>
        <v>64.03</v>
      </c>
      <c r="R1342" s="65">
        <v>64</v>
      </c>
      <c r="S1342" s="8">
        <v>0.03</v>
      </c>
      <c r="T1342" s="107">
        <f t="shared" si="567"/>
        <v>64.03</v>
      </c>
      <c r="U1342" s="8">
        <v>66</v>
      </c>
      <c r="V1342" s="8"/>
      <c r="W1342" s="107">
        <f t="shared" si="566"/>
        <v>66</v>
      </c>
    </row>
    <row r="1343" spans="1:23" ht="18">
      <c r="A1343" s="13">
        <v>202</v>
      </c>
      <c r="B1343" s="5" t="s">
        <v>1031</v>
      </c>
      <c r="C1343" s="8">
        <v>700</v>
      </c>
      <c r="D1343" s="8"/>
      <c r="E1343" s="9">
        <f t="shared" si="564"/>
        <v>700</v>
      </c>
      <c r="F1343" s="2">
        <v>0.03</v>
      </c>
      <c r="G1343" s="2">
        <v>0</v>
      </c>
      <c r="H1343" s="3">
        <f t="shared" si="570"/>
        <v>0.03</v>
      </c>
      <c r="I1343" s="10">
        <v>1559.34</v>
      </c>
      <c r="J1343" s="10"/>
      <c r="K1343" s="213">
        <f t="shared" si="563"/>
        <v>1559.34</v>
      </c>
      <c r="L1343" s="65">
        <v>0.03</v>
      </c>
      <c r="M1343" s="65"/>
      <c r="N1343" s="18">
        <f t="shared" si="568"/>
        <v>0.03</v>
      </c>
      <c r="O1343" s="65">
        <v>0.03</v>
      </c>
      <c r="P1343" s="65"/>
      <c r="Q1343" s="18">
        <f t="shared" si="569"/>
        <v>0.03</v>
      </c>
      <c r="R1343" s="65">
        <v>0.03</v>
      </c>
      <c r="S1343" s="8"/>
      <c r="T1343" s="107">
        <f t="shared" si="567"/>
        <v>0.03</v>
      </c>
      <c r="U1343" s="8">
        <v>0.03</v>
      </c>
      <c r="V1343" s="8"/>
      <c r="W1343" s="107">
        <f t="shared" si="566"/>
        <v>0.03</v>
      </c>
    </row>
    <row r="1344" spans="1:23" ht="18">
      <c r="A1344" s="13">
        <v>203</v>
      </c>
      <c r="B1344" s="179" t="s">
        <v>2061</v>
      </c>
      <c r="C1344" s="8">
        <v>217</v>
      </c>
      <c r="D1344" s="8"/>
      <c r="E1344" s="9">
        <f t="shared" si="564"/>
        <v>217</v>
      </c>
      <c r="F1344" s="2">
        <v>0.03</v>
      </c>
      <c r="G1344" s="2">
        <v>0</v>
      </c>
      <c r="H1344" s="3">
        <f t="shared" si="570"/>
        <v>0.03</v>
      </c>
      <c r="I1344" s="10">
        <v>0.03</v>
      </c>
      <c r="J1344" s="10"/>
      <c r="K1344" s="213">
        <f t="shared" si="563"/>
        <v>0.03</v>
      </c>
      <c r="L1344" s="65">
        <v>0.01</v>
      </c>
      <c r="M1344" s="65"/>
      <c r="N1344" s="18">
        <f t="shared" si="568"/>
        <v>0.01</v>
      </c>
      <c r="O1344" s="65"/>
      <c r="P1344" s="65"/>
      <c r="Q1344" s="18">
        <f t="shared" si="569"/>
        <v>0</v>
      </c>
      <c r="R1344" s="65"/>
      <c r="S1344" s="8"/>
      <c r="T1344" s="107"/>
      <c r="U1344" s="8"/>
      <c r="V1344" s="8"/>
      <c r="W1344" s="107">
        <f t="shared" si="566"/>
        <v>0</v>
      </c>
    </row>
    <row r="1345" spans="1:23" ht="18">
      <c r="A1345" s="13">
        <v>204</v>
      </c>
      <c r="B1345" s="179" t="s">
        <v>1030</v>
      </c>
      <c r="C1345" s="8">
        <v>94</v>
      </c>
      <c r="D1345" s="8"/>
      <c r="E1345" s="9">
        <f t="shared" si="564"/>
        <v>94</v>
      </c>
      <c r="F1345" s="2">
        <v>0.01</v>
      </c>
      <c r="G1345" s="2">
        <v>0</v>
      </c>
      <c r="H1345" s="3">
        <f t="shared" si="570"/>
        <v>0.01</v>
      </c>
      <c r="I1345" s="10">
        <v>0.01</v>
      </c>
      <c r="J1345" s="10"/>
      <c r="K1345" s="213">
        <f t="shared" si="563"/>
        <v>0.01</v>
      </c>
      <c r="L1345" s="65"/>
      <c r="M1345" s="65"/>
      <c r="N1345" s="18">
        <f t="shared" si="568"/>
        <v>0</v>
      </c>
      <c r="O1345" s="65"/>
      <c r="P1345" s="65"/>
      <c r="Q1345" s="18">
        <f t="shared" si="569"/>
        <v>0</v>
      </c>
      <c r="R1345" s="65"/>
      <c r="S1345" s="8"/>
      <c r="T1345" s="107"/>
      <c r="U1345" s="8"/>
      <c r="V1345" s="8"/>
      <c r="W1345" s="107">
        <f t="shared" si="566"/>
        <v>0</v>
      </c>
    </row>
    <row r="1346" spans="1:23" ht="18">
      <c r="A1346" s="13">
        <v>205</v>
      </c>
      <c r="B1346" s="5" t="s">
        <v>1029</v>
      </c>
      <c r="C1346" s="8">
        <v>320.02</v>
      </c>
      <c r="D1346" s="8"/>
      <c r="E1346" s="9">
        <f t="shared" si="564"/>
        <v>320.02</v>
      </c>
      <c r="F1346" s="2">
        <v>15</v>
      </c>
      <c r="G1346" s="2">
        <v>0.03</v>
      </c>
      <c r="H1346" s="3">
        <f t="shared" si="570"/>
        <v>15.03</v>
      </c>
      <c r="I1346" s="10">
        <v>30.82</v>
      </c>
      <c r="J1346" s="10">
        <v>0.03</v>
      </c>
      <c r="K1346" s="213">
        <f t="shared" si="563"/>
        <v>30.85</v>
      </c>
      <c r="L1346" s="65">
        <v>20</v>
      </c>
      <c r="M1346" s="65">
        <v>0.03</v>
      </c>
      <c r="N1346" s="18">
        <f t="shared" si="568"/>
        <v>20.03</v>
      </c>
      <c r="O1346" s="65">
        <v>20</v>
      </c>
      <c r="P1346" s="65">
        <v>0.03</v>
      </c>
      <c r="Q1346" s="18">
        <f t="shared" si="569"/>
        <v>20.03</v>
      </c>
      <c r="R1346" s="65">
        <v>20</v>
      </c>
      <c r="S1346" s="8">
        <v>0.03</v>
      </c>
      <c r="T1346" s="107">
        <f t="shared" si="567"/>
        <v>20.03</v>
      </c>
      <c r="U1346" s="8">
        <v>0.03</v>
      </c>
      <c r="V1346" s="8"/>
      <c r="W1346" s="107">
        <f t="shared" si="566"/>
        <v>0.03</v>
      </c>
    </row>
    <row r="1347" spans="1:23" ht="18">
      <c r="A1347" s="13">
        <v>206</v>
      </c>
      <c r="B1347" s="5" t="s">
        <v>1028</v>
      </c>
      <c r="C1347" s="8">
        <v>0.03</v>
      </c>
      <c r="D1347" s="8">
        <v>0.03</v>
      </c>
      <c r="E1347" s="9">
        <f t="shared" si="564"/>
        <v>0.06</v>
      </c>
      <c r="F1347" s="2">
        <v>1500</v>
      </c>
      <c r="G1347" s="2">
        <v>3500</v>
      </c>
      <c r="H1347" s="3">
        <f t="shared" si="570"/>
        <v>5000</v>
      </c>
      <c r="I1347" s="10">
        <v>3840</v>
      </c>
      <c r="J1347" s="10">
        <v>0.03</v>
      </c>
      <c r="K1347" s="213">
        <f t="shared" si="563"/>
        <v>3840.03</v>
      </c>
      <c r="L1347" s="65">
        <v>5476.6</v>
      </c>
      <c r="M1347" s="65">
        <v>0.03</v>
      </c>
      <c r="N1347" s="18">
        <f t="shared" si="568"/>
        <v>5476.63</v>
      </c>
      <c r="O1347" s="65">
        <v>5000</v>
      </c>
      <c r="P1347" s="65">
        <v>0.03</v>
      </c>
      <c r="Q1347" s="18">
        <f t="shared" si="569"/>
        <v>5000.03</v>
      </c>
      <c r="R1347" s="65">
        <v>2000</v>
      </c>
      <c r="S1347" s="8">
        <v>0.03</v>
      </c>
      <c r="T1347" s="107">
        <f t="shared" si="567"/>
        <v>2000.03</v>
      </c>
      <c r="U1347" s="8">
        <v>2000</v>
      </c>
      <c r="V1347" s="8">
        <v>0.03</v>
      </c>
      <c r="W1347" s="107">
        <f t="shared" si="566"/>
        <v>2000.03</v>
      </c>
    </row>
    <row r="1348" spans="1:23" ht="18">
      <c r="A1348" s="13">
        <v>207</v>
      </c>
      <c r="B1348" s="5" t="s">
        <v>1027</v>
      </c>
      <c r="C1348" s="8">
        <v>23</v>
      </c>
      <c r="D1348" s="8">
        <v>0.03</v>
      </c>
      <c r="E1348" s="9">
        <f t="shared" si="564"/>
        <v>23.03</v>
      </c>
      <c r="F1348" s="2">
        <v>2500</v>
      </c>
      <c r="G1348" s="2">
        <v>0</v>
      </c>
      <c r="H1348" s="3">
        <f t="shared" si="570"/>
        <v>2500</v>
      </c>
      <c r="I1348" s="10">
        <v>1293.2</v>
      </c>
      <c r="J1348" s="10"/>
      <c r="K1348" s="213">
        <f t="shared" si="563"/>
        <v>1293.2</v>
      </c>
      <c r="L1348" s="65">
        <v>610</v>
      </c>
      <c r="M1348" s="65"/>
      <c r="N1348" s="18">
        <f t="shared" si="568"/>
        <v>610</v>
      </c>
      <c r="O1348" s="65">
        <v>300</v>
      </c>
      <c r="P1348" s="65"/>
      <c r="Q1348" s="18">
        <f t="shared" si="569"/>
        <v>300</v>
      </c>
      <c r="R1348" s="65">
        <v>300</v>
      </c>
      <c r="S1348" s="8"/>
      <c r="T1348" s="107">
        <f t="shared" si="567"/>
        <v>300</v>
      </c>
      <c r="U1348" s="8">
        <v>132</v>
      </c>
      <c r="V1348" s="8"/>
      <c r="W1348" s="107">
        <f t="shared" si="566"/>
        <v>132</v>
      </c>
    </row>
    <row r="1349" spans="1:23" ht="18">
      <c r="A1349" s="13">
        <v>208</v>
      </c>
      <c r="B1349" s="5" t="s">
        <v>1026</v>
      </c>
      <c r="C1349" s="8">
        <v>0.03</v>
      </c>
      <c r="D1349" s="8">
        <v>0.03</v>
      </c>
      <c r="E1349" s="9">
        <f t="shared" si="564"/>
        <v>0.06</v>
      </c>
      <c r="F1349" s="2">
        <v>0.01</v>
      </c>
      <c r="G1349" s="2">
        <v>0</v>
      </c>
      <c r="H1349" s="3">
        <f t="shared" si="570"/>
        <v>0.01</v>
      </c>
      <c r="I1349" s="10">
        <v>0.01</v>
      </c>
      <c r="J1349" s="10"/>
      <c r="K1349" s="213">
        <f t="shared" si="563"/>
        <v>0.01</v>
      </c>
      <c r="L1349" s="65">
        <v>0.01</v>
      </c>
      <c r="M1349" s="65"/>
      <c r="N1349" s="18">
        <f t="shared" si="568"/>
        <v>0.01</v>
      </c>
      <c r="O1349" s="65">
        <v>0.01</v>
      </c>
      <c r="P1349" s="65"/>
      <c r="Q1349" s="18">
        <f t="shared" si="569"/>
        <v>0.01</v>
      </c>
      <c r="R1349" s="65">
        <v>0.01</v>
      </c>
      <c r="S1349" s="8"/>
      <c r="T1349" s="107">
        <f t="shared" si="567"/>
        <v>0.01</v>
      </c>
      <c r="U1349" s="8">
        <v>0.01</v>
      </c>
      <c r="V1349" s="8"/>
      <c r="W1349" s="107">
        <f t="shared" si="566"/>
        <v>0.01</v>
      </c>
    </row>
    <row r="1350" spans="1:23" ht="18">
      <c r="A1350" s="13">
        <v>209</v>
      </c>
      <c r="B1350" s="5" t="s">
        <v>1025</v>
      </c>
      <c r="C1350" s="8">
        <v>0.02</v>
      </c>
      <c r="D1350" s="8"/>
      <c r="E1350" s="9">
        <f t="shared" si="564"/>
        <v>0.02</v>
      </c>
      <c r="F1350" s="2">
        <v>10</v>
      </c>
      <c r="G1350" s="2">
        <v>0.03</v>
      </c>
      <c r="H1350" s="3">
        <f t="shared" si="570"/>
        <v>10.029999999999999</v>
      </c>
      <c r="I1350" s="10">
        <v>11.01</v>
      </c>
      <c r="J1350" s="10">
        <v>0.03</v>
      </c>
      <c r="K1350" s="213">
        <f t="shared" si="563"/>
        <v>11.04</v>
      </c>
      <c r="L1350" s="65">
        <v>15</v>
      </c>
      <c r="M1350" s="65">
        <v>0.03</v>
      </c>
      <c r="N1350" s="18">
        <f t="shared" si="568"/>
        <v>15.03</v>
      </c>
      <c r="O1350" s="65">
        <v>15</v>
      </c>
      <c r="P1350" s="65">
        <v>0.03</v>
      </c>
      <c r="Q1350" s="18">
        <f t="shared" si="569"/>
        <v>15.03</v>
      </c>
      <c r="R1350" s="65">
        <v>15</v>
      </c>
      <c r="S1350" s="8">
        <v>0.03</v>
      </c>
      <c r="T1350" s="107">
        <f t="shared" si="567"/>
        <v>15.03</v>
      </c>
      <c r="U1350" s="8">
        <v>0.03</v>
      </c>
      <c r="V1350" s="8"/>
      <c r="W1350" s="107">
        <f t="shared" si="566"/>
        <v>0.03</v>
      </c>
    </row>
    <row r="1351" spans="1:23" ht="18">
      <c r="A1351" s="13">
        <v>210</v>
      </c>
      <c r="B1351" s="5" t="s">
        <v>1024</v>
      </c>
      <c r="C1351" s="8">
        <v>0.03</v>
      </c>
      <c r="D1351" s="8"/>
      <c r="E1351" s="9">
        <f t="shared" si="564"/>
        <v>0.03</v>
      </c>
      <c r="F1351" s="2">
        <v>0.06</v>
      </c>
      <c r="G1351" s="2">
        <v>0</v>
      </c>
      <c r="H1351" s="3">
        <f t="shared" si="570"/>
        <v>0.06</v>
      </c>
      <c r="I1351" s="34">
        <v>0.06</v>
      </c>
      <c r="J1351" s="10"/>
      <c r="K1351" s="213">
        <f t="shared" si="563"/>
        <v>0.06</v>
      </c>
      <c r="L1351" s="65">
        <v>0.06</v>
      </c>
      <c r="M1351" s="65"/>
      <c r="N1351" s="18">
        <f t="shared" si="568"/>
        <v>0.06</v>
      </c>
      <c r="O1351" s="65">
        <v>0.06</v>
      </c>
      <c r="P1351" s="65"/>
      <c r="Q1351" s="18">
        <f t="shared" si="569"/>
        <v>0.06</v>
      </c>
      <c r="R1351" s="65">
        <v>0.06</v>
      </c>
      <c r="S1351" s="8"/>
      <c r="T1351" s="107">
        <f t="shared" si="567"/>
        <v>0.06</v>
      </c>
      <c r="U1351" s="8">
        <v>0.06</v>
      </c>
      <c r="V1351" s="8"/>
      <c r="W1351" s="107">
        <f t="shared" si="566"/>
        <v>0.06</v>
      </c>
    </row>
    <row r="1352" spans="1:23" ht="18">
      <c r="A1352" s="13">
        <v>211</v>
      </c>
      <c r="B1352" s="5" t="s">
        <v>1023</v>
      </c>
      <c r="C1352" s="8">
        <v>0.01</v>
      </c>
      <c r="D1352" s="8"/>
      <c r="E1352" s="9">
        <f t="shared" si="564"/>
        <v>0.01</v>
      </c>
      <c r="F1352" s="2">
        <v>0.03</v>
      </c>
      <c r="G1352" s="2">
        <v>0.03</v>
      </c>
      <c r="H1352" s="3">
        <f t="shared" si="570"/>
        <v>0.06</v>
      </c>
      <c r="I1352" s="10">
        <v>16116.86</v>
      </c>
      <c r="J1352" s="10">
        <v>0.03</v>
      </c>
      <c r="K1352" s="213">
        <f t="shared" ref="K1352:K1401" si="571">SUM(I1352:J1352)</f>
        <v>16116.890000000001</v>
      </c>
      <c r="L1352" s="65">
        <v>3200</v>
      </c>
      <c r="M1352" s="65">
        <v>0.03</v>
      </c>
      <c r="N1352" s="18">
        <f t="shared" si="568"/>
        <v>3200.03</v>
      </c>
      <c r="O1352" s="65">
        <v>1614.65</v>
      </c>
      <c r="P1352" s="65">
        <v>0.03</v>
      </c>
      <c r="Q1352" s="18">
        <f t="shared" si="569"/>
        <v>1614.68</v>
      </c>
      <c r="R1352" s="65">
        <v>1614.65</v>
      </c>
      <c r="S1352" s="8">
        <v>0.03</v>
      </c>
      <c r="T1352" s="107">
        <f t="shared" si="567"/>
        <v>1614.68</v>
      </c>
      <c r="U1352" s="8">
        <v>4480.0200000000004</v>
      </c>
      <c r="V1352" s="8">
        <v>0.03</v>
      </c>
      <c r="W1352" s="107">
        <f t="shared" si="566"/>
        <v>4480.05</v>
      </c>
    </row>
    <row r="1353" spans="1:23" ht="18">
      <c r="A1353" s="13"/>
      <c r="B1353" s="5" t="s">
        <v>2505</v>
      </c>
      <c r="C1353" s="8"/>
      <c r="D1353" s="8"/>
      <c r="E1353" s="9"/>
      <c r="F1353" s="2"/>
      <c r="G1353" s="2"/>
      <c r="H1353" s="3"/>
      <c r="I1353" s="10"/>
      <c r="J1353" s="10"/>
      <c r="L1353" s="65"/>
      <c r="M1353" s="65"/>
      <c r="O1353" s="65"/>
      <c r="P1353" s="65"/>
      <c r="Q1353" s="18"/>
      <c r="R1353" s="65"/>
      <c r="S1353" s="8"/>
      <c r="T1353" s="107"/>
      <c r="U1353" s="8">
        <v>20000</v>
      </c>
      <c r="V1353" s="8"/>
      <c r="W1353" s="107">
        <f t="shared" si="566"/>
        <v>20000</v>
      </c>
    </row>
    <row r="1354" spans="1:23" ht="18">
      <c r="A1354" s="13">
        <v>212</v>
      </c>
      <c r="B1354" s="5" t="s">
        <v>1496</v>
      </c>
      <c r="C1354" s="8">
        <v>0.01</v>
      </c>
      <c r="D1354" s="8"/>
      <c r="E1354" s="9">
        <f t="shared" si="564"/>
        <v>0.01</v>
      </c>
      <c r="F1354" s="2">
        <v>6711.15</v>
      </c>
      <c r="G1354" s="2">
        <v>0</v>
      </c>
      <c r="H1354" s="3">
        <f t="shared" si="570"/>
        <v>6711.15</v>
      </c>
      <c r="I1354" s="10">
        <v>0.01</v>
      </c>
      <c r="J1354" s="10"/>
      <c r="K1354" s="213">
        <f t="shared" si="571"/>
        <v>0.01</v>
      </c>
      <c r="L1354" s="65">
        <v>0.01</v>
      </c>
      <c r="M1354" s="65"/>
      <c r="N1354" s="18">
        <f t="shared" si="568"/>
        <v>0.01</v>
      </c>
      <c r="O1354" s="65">
        <v>0.01</v>
      </c>
      <c r="P1354" s="65"/>
      <c r="Q1354" s="18">
        <f t="shared" si="569"/>
        <v>0.01</v>
      </c>
      <c r="R1354" s="65">
        <v>0.01</v>
      </c>
      <c r="S1354" s="8"/>
      <c r="T1354" s="107">
        <f t="shared" si="567"/>
        <v>0.01</v>
      </c>
      <c r="U1354" s="8">
        <v>0.01</v>
      </c>
      <c r="V1354" s="8"/>
      <c r="W1354" s="107">
        <f t="shared" si="566"/>
        <v>0.01</v>
      </c>
    </row>
    <row r="1355" spans="1:23" ht="18">
      <c r="A1355" s="13">
        <v>213</v>
      </c>
      <c r="B1355" s="5" t="s">
        <v>1022</v>
      </c>
      <c r="C1355" s="8">
        <v>705</v>
      </c>
      <c r="D1355" s="8">
        <v>673</v>
      </c>
      <c r="E1355" s="9">
        <f t="shared" si="564"/>
        <v>1378</v>
      </c>
      <c r="F1355" s="2">
        <v>1080</v>
      </c>
      <c r="G1355" s="2">
        <v>0</v>
      </c>
      <c r="H1355" s="3">
        <f t="shared" si="570"/>
        <v>1080</v>
      </c>
      <c r="I1355" s="10">
        <v>1188</v>
      </c>
      <c r="J1355" s="10"/>
      <c r="K1355" s="213">
        <f t="shared" si="571"/>
        <v>1188</v>
      </c>
      <c r="L1355" s="65">
        <v>1155</v>
      </c>
      <c r="M1355" s="65"/>
      <c r="N1355" s="18">
        <f t="shared" si="568"/>
        <v>1155</v>
      </c>
      <c r="O1355" s="65">
        <v>1338</v>
      </c>
      <c r="P1355" s="65"/>
      <c r="Q1355" s="18">
        <f t="shared" si="569"/>
        <v>1338</v>
      </c>
      <c r="R1355" s="65">
        <v>1338</v>
      </c>
      <c r="S1355" s="8"/>
      <c r="T1355" s="107">
        <f t="shared" si="567"/>
        <v>1338</v>
      </c>
      <c r="U1355" s="8">
        <v>1338</v>
      </c>
      <c r="V1355" s="8"/>
      <c r="W1355" s="107">
        <f t="shared" si="566"/>
        <v>1338</v>
      </c>
    </row>
    <row r="1356" spans="1:23" ht="18">
      <c r="A1356" s="13">
        <v>214</v>
      </c>
      <c r="B1356" s="5" t="s">
        <v>1021</v>
      </c>
      <c r="C1356" s="8">
        <v>1787</v>
      </c>
      <c r="D1356" s="8">
        <v>0.01</v>
      </c>
      <c r="E1356" s="9">
        <f t="shared" si="564"/>
        <v>1787.01</v>
      </c>
      <c r="F1356" s="2">
        <v>260</v>
      </c>
      <c r="G1356" s="2">
        <v>0</v>
      </c>
      <c r="H1356" s="3">
        <f t="shared" si="570"/>
        <v>260</v>
      </c>
      <c r="I1356" s="10">
        <v>285</v>
      </c>
      <c r="J1356" s="10"/>
      <c r="K1356" s="213">
        <f t="shared" si="571"/>
        <v>285</v>
      </c>
      <c r="L1356" s="65">
        <v>355</v>
      </c>
      <c r="M1356" s="65"/>
      <c r="N1356" s="18">
        <f t="shared" si="568"/>
        <v>355</v>
      </c>
      <c r="O1356" s="65">
        <v>486</v>
      </c>
      <c r="P1356" s="65"/>
      <c r="Q1356" s="18">
        <f t="shared" si="569"/>
        <v>486</v>
      </c>
      <c r="R1356" s="65">
        <v>486</v>
      </c>
      <c r="S1356" s="8"/>
      <c r="T1356" s="107">
        <f t="shared" si="567"/>
        <v>486</v>
      </c>
      <c r="U1356" s="8">
        <v>425</v>
      </c>
      <c r="V1356" s="8"/>
      <c r="W1356" s="107">
        <f t="shared" si="566"/>
        <v>425</v>
      </c>
    </row>
    <row r="1357" spans="1:23" ht="18">
      <c r="A1357" s="13">
        <v>215</v>
      </c>
      <c r="B1357" s="5" t="s">
        <v>1020</v>
      </c>
      <c r="C1357" s="8">
        <v>470</v>
      </c>
      <c r="D1357" s="8">
        <v>449</v>
      </c>
      <c r="E1357" s="9">
        <f t="shared" si="564"/>
        <v>919</v>
      </c>
      <c r="F1357" s="2">
        <v>150</v>
      </c>
      <c r="G1357" s="2">
        <v>0</v>
      </c>
      <c r="H1357" s="3">
        <f t="shared" si="570"/>
        <v>150</v>
      </c>
      <c r="I1357" s="10">
        <v>215.91</v>
      </c>
      <c r="J1357" s="10"/>
      <c r="K1357" s="213">
        <f t="shared" si="571"/>
        <v>215.91</v>
      </c>
      <c r="L1357" s="65">
        <v>150</v>
      </c>
      <c r="M1357" s="65"/>
      <c r="N1357" s="18">
        <f t="shared" si="568"/>
        <v>150</v>
      </c>
      <c r="O1357" s="65">
        <v>205.53</v>
      </c>
      <c r="P1357" s="65"/>
      <c r="Q1357" s="18">
        <f t="shared" si="569"/>
        <v>205.53</v>
      </c>
      <c r="R1357" s="65">
        <v>205.53</v>
      </c>
      <c r="S1357" s="8"/>
      <c r="T1357" s="107">
        <f t="shared" si="567"/>
        <v>205.53</v>
      </c>
      <c r="U1357" s="8">
        <v>126.63</v>
      </c>
      <c r="V1357" s="8"/>
      <c r="W1357" s="107">
        <f t="shared" si="566"/>
        <v>126.63</v>
      </c>
    </row>
    <row r="1358" spans="1:23" ht="18">
      <c r="A1358" s="13">
        <v>216</v>
      </c>
      <c r="B1358" s="5" t="s">
        <v>1019</v>
      </c>
      <c r="C1358" s="8">
        <v>600</v>
      </c>
      <c r="D1358" s="8">
        <v>500</v>
      </c>
      <c r="E1358" s="9">
        <f t="shared" si="564"/>
        <v>1100</v>
      </c>
      <c r="F1358" s="2">
        <v>25.02</v>
      </c>
      <c r="G1358" s="2">
        <v>0</v>
      </c>
      <c r="H1358" s="3">
        <f t="shared" si="570"/>
        <v>25.02</v>
      </c>
      <c r="I1358" s="10">
        <v>33.04</v>
      </c>
      <c r="J1358" s="10"/>
      <c r="K1358" s="213">
        <f t="shared" si="571"/>
        <v>33.04</v>
      </c>
      <c r="L1358" s="65">
        <v>30.02</v>
      </c>
      <c r="M1358" s="65"/>
      <c r="N1358" s="18">
        <f t="shared" si="568"/>
        <v>30.02</v>
      </c>
      <c r="O1358" s="65">
        <v>30.02</v>
      </c>
      <c r="P1358" s="65"/>
      <c r="Q1358" s="18">
        <f t="shared" si="569"/>
        <v>30.02</v>
      </c>
      <c r="R1358" s="65">
        <v>30.02</v>
      </c>
      <c r="S1358" s="8"/>
      <c r="T1358" s="107">
        <f t="shared" si="567"/>
        <v>30.02</v>
      </c>
      <c r="U1358" s="8">
        <v>30.02</v>
      </c>
      <c r="V1358" s="8"/>
      <c r="W1358" s="107">
        <f t="shared" si="566"/>
        <v>30.02</v>
      </c>
    </row>
    <row r="1359" spans="1:23" ht="18">
      <c r="A1359" s="13">
        <v>217</v>
      </c>
      <c r="B1359" s="5" t="s">
        <v>1494</v>
      </c>
      <c r="C1359" s="8">
        <v>3760</v>
      </c>
      <c r="D1359" s="8"/>
      <c r="E1359" s="9">
        <f t="shared" si="564"/>
        <v>3760</v>
      </c>
      <c r="F1359" s="2">
        <v>0.03</v>
      </c>
      <c r="G1359" s="2">
        <v>0.03</v>
      </c>
      <c r="H1359" s="3">
        <f t="shared" si="570"/>
        <v>0.06</v>
      </c>
      <c r="I1359" s="10">
        <v>220.13</v>
      </c>
      <c r="J1359" s="10">
        <v>0.03</v>
      </c>
      <c r="K1359" s="213">
        <f t="shared" si="571"/>
        <v>220.16</v>
      </c>
      <c r="L1359" s="65">
        <v>150</v>
      </c>
      <c r="M1359" s="65">
        <v>0.03</v>
      </c>
      <c r="N1359" s="18">
        <f t="shared" si="568"/>
        <v>150.03</v>
      </c>
      <c r="O1359" s="65">
        <v>120.65</v>
      </c>
      <c r="P1359" s="65">
        <v>0.03</v>
      </c>
      <c r="Q1359" s="18">
        <f t="shared" si="569"/>
        <v>120.68</v>
      </c>
      <c r="R1359" s="65">
        <v>120.65</v>
      </c>
      <c r="S1359" s="8">
        <v>0.03</v>
      </c>
      <c r="T1359" s="107">
        <f t="shared" si="567"/>
        <v>120.68</v>
      </c>
      <c r="U1359" s="8">
        <v>96.75</v>
      </c>
      <c r="V1359" s="8"/>
      <c r="W1359" s="107">
        <f t="shared" si="566"/>
        <v>96.75</v>
      </c>
    </row>
    <row r="1360" spans="1:23" ht="18">
      <c r="A1360" s="13">
        <v>218</v>
      </c>
      <c r="B1360" s="5" t="s">
        <v>1495</v>
      </c>
      <c r="C1360" s="8"/>
      <c r="D1360" s="8"/>
      <c r="E1360" s="9"/>
      <c r="F1360" s="2"/>
      <c r="G1360" s="2"/>
      <c r="H1360" s="3"/>
      <c r="I1360" s="10">
        <v>5487</v>
      </c>
      <c r="J1360" s="10">
        <v>0.03</v>
      </c>
      <c r="K1360" s="213">
        <f t="shared" si="571"/>
        <v>5487.03</v>
      </c>
      <c r="L1360" s="65">
        <v>5043.6099999999997</v>
      </c>
      <c r="M1360" s="65">
        <v>0.03</v>
      </c>
      <c r="N1360" s="18">
        <f t="shared" si="568"/>
        <v>5043.6399999999994</v>
      </c>
      <c r="O1360" s="65">
        <v>7500</v>
      </c>
      <c r="P1360" s="65">
        <v>0.03</v>
      </c>
      <c r="Q1360" s="18">
        <f t="shared" si="569"/>
        <v>7500.03</v>
      </c>
      <c r="R1360" s="65">
        <v>7500</v>
      </c>
      <c r="S1360" s="8">
        <v>0.03</v>
      </c>
      <c r="T1360" s="107">
        <f t="shared" si="567"/>
        <v>7500.03</v>
      </c>
      <c r="U1360" s="8">
        <v>7500</v>
      </c>
      <c r="V1360" s="8">
        <v>0.03</v>
      </c>
      <c r="W1360" s="107">
        <f t="shared" si="566"/>
        <v>7500.03</v>
      </c>
    </row>
    <row r="1361" spans="1:23" ht="18">
      <c r="A1361" s="13">
        <v>219</v>
      </c>
      <c r="B1361" s="5" t="s">
        <v>2062</v>
      </c>
      <c r="C1361" s="8"/>
      <c r="D1361" s="8"/>
      <c r="E1361" s="9"/>
      <c r="F1361" s="2"/>
      <c r="G1361" s="2"/>
      <c r="H1361" s="3"/>
      <c r="I1361" s="10"/>
      <c r="J1361" s="10"/>
      <c r="L1361" s="65">
        <v>0.03</v>
      </c>
      <c r="M1361" s="65"/>
      <c r="N1361" s="18">
        <f t="shared" si="568"/>
        <v>0.03</v>
      </c>
      <c r="O1361" s="65">
        <v>3680.21</v>
      </c>
      <c r="P1361" s="65"/>
      <c r="Q1361" s="18">
        <f t="shared" si="569"/>
        <v>3680.21</v>
      </c>
      <c r="R1361" s="65">
        <v>3680.21</v>
      </c>
      <c r="S1361" s="8"/>
      <c r="T1361" s="107">
        <f t="shared" si="567"/>
        <v>3680.21</v>
      </c>
      <c r="U1361" s="8">
        <v>9000</v>
      </c>
      <c r="V1361" s="8"/>
      <c r="W1361" s="107">
        <f t="shared" si="566"/>
        <v>9000</v>
      </c>
    </row>
    <row r="1362" spans="1:23" ht="18">
      <c r="A1362" s="13">
        <v>220</v>
      </c>
      <c r="B1362" s="5" t="s">
        <v>1018</v>
      </c>
      <c r="C1362" s="8">
        <v>24</v>
      </c>
      <c r="D1362" s="8"/>
      <c r="E1362" s="9">
        <f t="shared" si="564"/>
        <v>24</v>
      </c>
      <c r="F1362" s="2">
        <v>200</v>
      </c>
      <c r="G1362" s="2">
        <v>0</v>
      </c>
      <c r="H1362" s="3">
        <f t="shared" si="570"/>
        <v>200</v>
      </c>
      <c r="I1362" s="10">
        <v>19199.990000000002</v>
      </c>
      <c r="J1362" s="10">
        <v>0.03</v>
      </c>
      <c r="K1362" s="213">
        <f t="shared" si="571"/>
        <v>19200.02</v>
      </c>
      <c r="L1362" s="65">
        <v>21053.1</v>
      </c>
      <c r="M1362" s="65">
        <v>0.03</v>
      </c>
      <c r="N1362" s="18">
        <f t="shared" si="568"/>
        <v>21053.129999999997</v>
      </c>
      <c r="O1362" s="65">
        <v>20000</v>
      </c>
      <c r="P1362" s="65">
        <v>0.03</v>
      </c>
      <c r="Q1362" s="18">
        <f t="shared" si="569"/>
        <v>20000.03</v>
      </c>
      <c r="R1362" s="65">
        <v>20000</v>
      </c>
      <c r="S1362" s="8">
        <v>0.03</v>
      </c>
      <c r="T1362" s="107">
        <f t="shared" si="567"/>
        <v>20000.03</v>
      </c>
      <c r="U1362" s="8">
        <v>10000</v>
      </c>
      <c r="V1362" s="8">
        <v>0.03</v>
      </c>
      <c r="W1362" s="107">
        <f t="shared" si="566"/>
        <v>10000.030000000001</v>
      </c>
    </row>
    <row r="1363" spans="1:23" ht="18">
      <c r="A1363" s="13">
        <v>221</v>
      </c>
      <c r="B1363" s="5" t="s">
        <v>2261</v>
      </c>
      <c r="C1363" s="8"/>
      <c r="D1363" s="8"/>
      <c r="E1363" s="9"/>
      <c r="F1363" s="2"/>
      <c r="G1363" s="2"/>
      <c r="H1363" s="3"/>
      <c r="I1363" s="10"/>
      <c r="J1363" s="10"/>
      <c r="L1363" s="65"/>
      <c r="M1363" s="65"/>
      <c r="O1363" s="65">
        <v>0.01</v>
      </c>
      <c r="P1363" s="65"/>
      <c r="Q1363" s="18">
        <v>1E-4</v>
      </c>
      <c r="R1363" s="65">
        <v>60000</v>
      </c>
      <c r="S1363" s="8"/>
      <c r="T1363" s="107">
        <v>1E-4</v>
      </c>
      <c r="U1363" s="8">
        <v>160000</v>
      </c>
      <c r="V1363" s="8"/>
      <c r="W1363" s="107">
        <f t="shared" si="566"/>
        <v>160000</v>
      </c>
    </row>
    <row r="1364" spans="1:23" ht="18">
      <c r="A1364" s="13">
        <v>222</v>
      </c>
      <c r="B1364" s="5" t="s">
        <v>1017</v>
      </c>
      <c r="C1364" s="8">
        <v>14.35</v>
      </c>
      <c r="D1364" s="8">
        <v>0.01</v>
      </c>
      <c r="E1364" s="9">
        <f t="shared" si="564"/>
        <v>14.36</v>
      </c>
      <c r="F1364" s="2">
        <v>50</v>
      </c>
      <c r="G1364" s="2">
        <v>0.03</v>
      </c>
      <c r="H1364" s="3">
        <f t="shared" si="570"/>
        <v>50.03</v>
      </c>
      <c r="I1364" s="10">
        <v>65</v>
      </c>
      <c r="J1364" s="10">
        <v>0.03</v>
      </c>
      <c r="K1364" s="213">
        <f t="shared" si="571"/>
        <v>65.03</v>
      </c>
      <c r="L1364" s="65">
        <v>65</v>
      </c>
      <c r="M1364" s="65">
        <v>0.03</v>
      </c>
      <c r="N1364" s="18">
        <f t="shared" si="568"/>
        <v>65.03</v>
      </c>
      <c r="O1364" s="65">
        <v>71.72</v>
      </c>
      <c r="P1364" s="65">
        <v>0.03</v>
      </c>
      <c r="Q1364" s="18">
        <f t="shared" si="569"/>
        <v>71.75</v>
      </c>
      <c r="R1364" s="65">
        <v>71.72</v>
      </c>
      <c r="S1364" s="8">
        <v>0.03</v>
      </c>
      <c r="T1364" s="107">
        <f t="shared" ref="T1364:T1376" si="572">SUM(R1364:S1364)</f>
        <v>71.75</v>
      </c>
      <c r="U1364" s="8">
        <v>75.56</v>
      </c>
      <c r="V1364" s="8"/>
      <c r="W1364" s="107">
        <f t="shared" si="566"/>
        <v>75.56</v>
      </c>
    </row>
    <row r="1365" spans="1:23" ht="18">
      <c r="A1365" s="13">
        <v>223</v>
      </c>
      <c r="B1365" s="5" t="s">
        <v>1016</v>
      </c>
      <c r="C1365" s="8">
        <v>450</v>
      </c>
      <c r="D1365" s="8"/>
      <c r="E1365" s="9">
        <f t="shared" ref="E1365:E1386" si="573">SUM(C1365:D1365)</f>
        <v>450</v>
      </c>
      <c r="F1365" s="2">
        <v>0.03</v>
      </c>
      <c r="G1365" s="2">
        <v>0.03</v>
      </c>
      <c r="H1365" s="3">
        <f t="shared" si="570"/>
        <v>0.06</v>
      </c>
      <c r="I1365" s="10">
        <v>96.86</v>
      </c>
      <c r="J1365" s="10">
        <v>0.03</v>
      </c>
      <c r="K1365" s="213">
        <f t="shared" si="571"/>
        <v>96.89</v>
      </c>
      <c r="L1365" s="65">
        <v>0.03</v>
      </c>
      <c r="M1365" s="65">
        <v>0.03</v>
      </c>
      <c r="N1365" s="18">
        <f t="shared" si="568"/>
        <v>0.06</v>
      </c>
      <c r="O1365" s="65">
        <v>110.87</v>
      </c>
      <c r="P1365" s="65">
        <v>0.03</v>
      </c>
      <c r="Q1365" s="18">
        <f t="shared" si="569"/>
        <v>110.9</v>
      </c>
      <c r="R1365" s="65">
        <v>110.87</v>
      </c>
      <c r="S1365" s="8">
        <v>0.03</v>
      </c>
      <c r="T1365" s="107">
        <f t="shared" si="572"/>
        <v>110.9</v>
      </c>
      <c r="U1365" s="8">
        <v>113.65</v>
      </c>
      <c r="V1365" s="8"/>
      <c r="W1365" s="107">
        <f t="shared" si="566"/>
        <v>113.65</v>
      </c>
    </row>
    <row r="1366" spans="1:23" ht="18">
      <c r="A1366" s="13">
        <v>224</v>
      </c>
      <c r="B1366" s="5" t="s">
        <v>1015</v>
      </c>
      <c r="C1366" s="8">
        <v>3000</v>
      </c>
      <c r="D1366" s="8"/>
      <c r="E1366" s="9">
        <f t="shared" si="573"/>
        <v>3000</v>
      </c>
      <c r="F1366" s="2">
        <v>3750</v>
      </c>
      <c r="G1366" s="2">
        <v>3750</v>
      </c>
      <c r="H1366" s="3">
        <f t="shared" si="570"/>
        <v>7500</v>
      </c>
      <c r="I1366" s="10">
        <v>0.03</v>
      </c>
      <c r="J1366" s="10">
        <v>0.03</v>
      </c>
      <c r="K1366" s="213">
        <f t="shared" si="571"/>
        <v>0.06</v>
      </c>
      <c r="L1366" s="65"/>
      <c r="M1366" s="65">
        <v>0.01</v>
      </c>
      <c r="N1366" s="18">
        <f t="shared" si="568"/>
        <v>0.01</v>
      </c>
      <c r="O1366" s="65">
        <v>0</v>
      </c>
      <c r="P1366" s="65">
        <v>0.01</v>
      </c>
      <c r="Q1366" s="18">
        <f t="shared" si="569"/>
        <v>0.01</v>
      </c>
      <c r="R1366" s="65">
        <v>0</v>
      </c>
      <c r="S1366" s="8">
        <v>0.01</v>
      </c>
      <c r="T1366" s="107">
        <f t="shared" si="572"/>
        <v>0.01</v>
      </c>
      <c r="U1366" s="8"/>
      <c r="V1366" s="8">
        <v>0.01</v>
      </c>
      <c r="W1366" s="107">
        <f t="shared" si="566"/>
        <v>0.01</v>
      </c>
    </row>
    <row r="1367" spans="1:23" ht="18">
      <c r="A1367" s="13">
        <v>225</v>
      </c>
      <c r="B1367" s="5" t="s">
        <v>1014</v>
      </c>
      <c r="C1367" s="8">
        <v>9.4</v>
      </c>
      <c r="D1367" s="8"/>
      <c r="E1367" s="9">
        <f t="shared" si="573"/>
        <v>9.4</v>
      </c>
      <c r="F1367" s="2">
        <v>0.03</v>
      </c>
      <c r="G1367" s="2">
        <v>0</v>
      </c>
      <c r="H1367" s="3">
        <f t="shared" si="570"/>
        <v>0.03</v>
      </c>
      <c r="I1367" s="10">
        <v>38495.25</v>
      </c>
      <c r="J1367" s="10"/>
      <c r="K1367" s="213">
        <f t="shared" si="571"/>
        <v>38495.25</v>
      </c>
      <c r="L1367" s="65">
        <v>51000</v>
      </c>
      <c r="M1367" s="65"/>
      <c r="N1367" s="18">
        <f t="shared" si="568"/>
        <v>51000</v>
      </c>
      <c r="O1367" s="65">
        <v>50000</v>
      </c>
      <c r="P1367" s="65"/>
      <c r="Q1367" s="18">
        <f t="shared" si="569"/>
        <v>50000</v>
      </c>
      <c r="R1367" s="65">
        <v>50000</v>
      </c>
      <c r="S1367" s="8"/>
      <c r="T1367" s="107">
        <f t="shared" si="572"/>
        <v>50000</v>
      </c>
      <c r="U1367" s="8">
        <v>45500</v>
      </c>
      <c r="V1367" s="8"/>
      <c r="W1367" s="107">
        <f t="shared" si="566"/>
        <v>45500</v>
      </c>
    </row>
    <row r="1368" spans="1:23" ht="18">
      <c r="A1368" s="13">
        <v>226</v>
      </c>
      <c r="B1368" s="179" t="s">
        <v>1013</v>
      </c>
      <c r="C1368" s="8">
        <v>1200</v>
      </c>
      <c r="D1368" s="8"/>
      <c r="E1368" s="9">
        <f t="shared" si="573"/>
        <v>1200</v>
      </c>
      <c r="F1368" s="2">
        <v>0.01</v>
      </c>
      <c r="G1368" s="2">
        <v>0</v>
      </c>
      <c r="H1368" s="3">
        <f t="shared" si="570"/>
        <v>0.01</v>
      </c>
      <c r="I1368" s="10">
        <v>0.01</v>
      </c>
      <c r="J1368" s="10"/>
      <c r="K1368" s="213">
        <f t="shared" si="571"/>
        <v>0.01</v>
      </c>
      <c r="L1368" s="65">
        <v>0.01</v>
      </c>
      <c r="M1368" s="65"/>
      <c r="N1368" s="18">
        <f t="shared" si="568"/>
        <v>0.01</v>
      </c>
      <c r="O1368" s="65"/>
      <c r="P1368" s="65"/>
      <c r="Q1368" s="18">
        <f t="shared" si="569"/>
        <v>0</v>
      </c>
      <c r="R1368" s="65"/>
      <c r="S1368" s="8"/>
      <c r="T1368" s="107"/>
      <c r="U1368" s="8"/>
      <c r="V1368" s="8"/>
      <c r="W1368" s="107">
        <f t="shared" si="566"/>
        <v>0</v>
      </c>
    </row>
    <row r="1369" spans="1:23" ht="18">
      <c r="A1369" s="13">
        <v>227</v>
      </c>
      <c r="B1369" s="179" t="s">
        <v>1012</v>
      </c>
      <c r="C1369" s="8">
        <v>26446</v>
      </c>
      <c r="D1369" s="8"/>
      <c r="E1369" s="9">
        <f t="shared" si="573"/>
        <v>26446</v>
      </c>
      <c r="F1369" s="2">
        <v>0.01</v>
      </c>
      <c r="G1369" s="2">
        <v>0</v>
      </c>
      <c r="H1369" s="3">
        <f t="shared" si="570"/>
        <v>0.01</v>
      </c>
      <c r="I1369" s="10">
        <v>0.01</v>
      </c>
      <c r="J1369" s="10"/>
      <c r="K1369" s="213">
        <f t="shared" si="571"/>
        <v>0.01</v>
      </c>
      <c r="L1369" s="65">
        <v>0.01</v>
      </c>
      <c r="M1369" s="65"/>
      <c r="N1369" s="18">
        <f t="shared" si="568"/>
        <v>0.01</v>
      </c>
      <c r="O1369" s="65"/>
      <c r="P1369" s="65"/>
      <c r="Q1369" s="18">
        <f t="shared" si="569"/>
        <v>0</v>
      </c>
      <c r="R1369" s="65"/>
      <c r="S1369" s="8"/>
      <c r="T1369" s="107"/>
      <c r="U1369" s="8"/>
      <c r="V1369" s="8"/>
      <c r="W1369" s="107">
        <f t="shared" si="566"/>
        <v>0</v>
      </c>
    </row>
    <row r="1370" spans="1:23" ht="18">
      <c r="A1370" s="13">
        <v>228</v>
      </c>
      <c r="B1370" s="179" t="s">
        <v>1011</v>
      </c>
      <c r="C1370" s="8">
        <v>10000</v>
      </c>
      <c r="D1370" s="8"/>
      <c r="E1370" s="9">
        <f t="shared" si="573"/>
        <v>10000</v>
      </c>
      <c r="F1370" s="2">
        <v>0.03</v>
      </c>
      <c r="G1370" s="2">
        <v>0</v>
      </c>
      <c r="H1370" s="3">
        <f t="shared" si="570"/>
        <v>0.03</v>
      </c>
      <c r="I1370" s="10">
        <v>2308.71</v>
      </c>
      <c r="J1370" s="10">
        <v>0.01</v>
      </c>
      <c r="K1370" s="213">
        <f t="shared" si="571"/>
        <v>2308.7200000000003</v>
      </c>
      <c r="L1370" s="65"/>
      <c r="M1370" s="65"/>
      <c r="N1370" s="18">
        <f t="shared" si="568"/>
        <v>0</v>
      </c>
      <c r="O1370" s="65"/>
      <c r="P1370" s="65"/>
      <c r="Q1370" s="18">
        <f t="shared" si="569"/>
        <v>0</v>
      </c>
      <c r="R1370" s="65"/>
      <c r="S1370" s="8"/>
      <c r="T1370" s="107"/>
      <c r="U1370" s="8"/>
      <c r="V1370" s="8"/>
      <c r="W1370" s="107">
        <f t="shared" si="566"/>
        <v>0</v>
      </c>
    </row>
    <row r="1371" spans="1:23" ht="18">
      <c r="A1371" s="13">
        <v>229</v>
      </c>
      <c r="B1371" s="179" t="s">
        <v>1010</v>
      </c>
      <c r="C1371" s="8">
        <v>23</v>
      </c>
      <c r="D1371" s="8"/>
      <c r="E1371" s="9">
        <f t="shared" si="573"/>
        <v>23</v>
      </c>
      <c r="F1371" s="2">
        <v>1787</v>
      </c>
      <c r="G1371" s="2">
        <v>0</v>
      </c>
      <c r="H1371" s="3">
        <f t="shared" si="570"/>
        <v>1787</v>
      </c>
      <c r="I1371" s="30"/>
      <c r="J1371" s="10"/>
      <c r="K1371" s="213">
        <f t="shared" si="571"/>
        <v>0</v>
      </c>
      <c r="L1371" s="65"/>
      <c r="M1371" s="65"/>
      <c r="N1371" s="18">
        <f t="shared" si="568"/>
        <v>0</v>
      </c>
      <c r="O1371" s="65"/>
      <c r="P1371" s="65"/>
      <c r="Q1371" s="18">
        <f t="shared" si="569"/>
        <v>0</v>
      </c>
      <c r="R1371" s="65"/>
      <c r="S1371" s="8"/>
      <c r="T1371" s="107"/>
      <c r="U1371" s="8"/>
      <c r="V1371" s="8"/>
      <c r="W1371" s="107">
        <f t="shared" si="566"/>
        <v>0</v>
      </c>
    </row>
    <row r="1372" spans="1:23" ht="18">
      <c r="A1372" s="13">
        <v>230</v>
      </c>
      <c r="B1372" s="179" t="s">
        <v>1009</v>
      </c>
      <c r="C1372" s="8">
        <v>71</v>
      </c>
      <c r="D1372" s="8"/>
      <c r="E1372" s="9">
        <f t="shared" si="573"/>
        <v>71</v>
      </c>
      <c r="F1372" s="2">
        <v>0.03</v>
      </c>
      <c r="G1372" s="2">
        <v>0</v>
      </c>
      <c r="H1372" s="3">
        <f t="shared" si="570"/>
        <v>0.03</v>
      </c>
      <c r="I1372" s="10"/>
      <c r="J1372" s="10"/>
      <c r="K1372" s="213">
        <f t="shared" si="571"/>
        <v>0</v>
      </c>
      <c r="L1372" s="65"/>
      <c r="M1372" s="65"/>
      <c r="N1372" s="18">
        <f t="shared" si="568"/>
        <v>0</v>
      </c>
      <c r="O1372" s="65"/>
      <c r="P1372" s="65"/>
      <c r="Q1372" s="18">
        <f t="shared" si="569"/>
        <v>0</v>
      </c>
      <c r="R1372" s="65"/>
      <c r="S1372" s="8"/>
      <c r="T1372" s="107"/>
      <c r="U1372" s="8"/>
      <c r="V1372" s="8"/>
      <c r="W1372" s="107">
        <f t="shared" si="566"/>
        <v>0</v>
      </c>
    </row>
    <row r="1373" spans="1:23" ht="18">
      <c r="A1373" s="13">
        <v>231</v>
      </c>
      <c r="B1373" s="5" t="s">
        <v>1008</v>
      </c>
      <c r="C1373" s="8">
        <v>4092.01</v>
      </c>
      <c r="D1373" s="8"/>
      <c r="E1373" s="9">
        <f t="shared" si="573"/>
        <v>4092.01</v>
      </c>
      <c r="F1373" s="2">
        <v>400</v>
      </c>
      <c r="G1373" s="2">
        <v>600</v>
      </c>
      <c r="H1373" s="3">
        <f t="shared" si="570"/>
        <v>1000</v>
      </c>
      <c r="I1373" s="10"/>
      <c r="J1373" s="10"/>
      <c r="K1373" s="213">
        <f t="shared" si="571"/>
        <v>0</v>
      </c>
      <c r="L1373" s="65">
        <v>1000</v>
      </c>
      <c r="M1373" s="65">
        <v>0.01</v>
      </c>
      <c r="N1373" s="18">
        <f t="shared" si="568"/>
        <v>1000.01</v>
      </c>
      <c r="O1373" s="65">
        <v>1000</v>
      </c>
      <c r="P1373" s="65">
        <v>0.01</v>
      </c>
      <c r="Q1373" s="18">
        <f t="shared" si="569"/>
        <v>1000.01</v>
      </c>
      <c r="R1373" s="65">
        <v>1000</v>
      </c>
      <c r="S1373" s="8">
        <v>0.01</v>
      </c>
      <c r="T1373" s="107">
        <f t="shared" si="572"/>
        <v>1000.01</v>
      </c>
      <c r="U1373" s="8">
        <v>1300</v>
      </c>
      <c r="V1373" s="8">
        <v>0.01</v>
      </c>
      <c r="W1373" s="107">
        <f t="shared" si="566"/>
        <v>1300.01</v>
      </c>
    </row>
    <row r="1374" spans="1:23" ht="18">
      <c r="A1374" s="13">
        <v>232</v>
      </c>
      <c r="B1374" s="5" t="s">
        <v>1976</v>
      </c>
      <c r="C1374" s="8">
        <v>353</v>
      </c>
      <c r="D1374" s="8"/>
      <c r="E1374" s="9">
        <f t="shared" si="573"/>
        <v>353</v>
      </c>
      <c r="F1374" s="2">
        <v>3925</v>
      </c>
      <c r="G1374" s="2">
        <v>0</v>
      </c>
      <c r="H1374" s="3">
        <f t="shared" si="570"/>
        <v>3925</v>
      </c>
      <c r="I1374" s="10">
        <v>2400</v>
      </c>
      <c r="J1374" s="10"/>
      <c r="K1374" s="213">
        <f t="shared" si="571"/>
        <v>2400</v>
      </c>
      <c r="L1374" s="65">
        <v>1500</v>
      </c>
      <c r="M1374" s="65"/>
      <c r="N1374" s="18">
        <f t="shared" si="568"/>
        <v>1500</v>
      </c>
      <c r="O1374" s="65">
        <v>1150</v>
      </c>
      <c r="P1374" s="65"/>
      <c r="Q1374" s="18">
        <f t="shared" si="569"/>
        <v>1150</v>
      </c>
      <c r="R1374" s="65">
        <v>1150</v>
      </c>
      <c r="S1374" s="8"/>
      <c r="T1374" s="107">
        <f t="shared" si="572"/>
        <v>1150</v>
      </c>
      <c r="U1374" s="8">
        <v>1701</v>
      </c>
      <c r="V1374" s="8"/>
      <c r="W1374" s="107">
        <f t="shared" si="566"/>
        <v>1701</v>
      </c>
    </row>
    <row r="1375" spans="1:23" ht="18">
      <c r="A1375" s="13">
        <v>233</v>
      </c>
      <c r="B1375" s="179" t="s">
        <v>1007</v>
      </c>
      <c r="C1375" s="8">
        <v>115.2</v>
      </c>
      <c r="D1375" s="8"/>
      <c r="E1375" s="9">
        <f t="shared" si="573"/>
        <v>115.2</v>
      </c>
      <c r="F1375" s="2">
        <v>0.01</v>
      </c>
      <c r="G1375" s="2">
        <v>0</v>
      </c>
      <c r="H1375" s="3">
        <f t="shared" si="570"/>
        <v>0.01</v>
      </c>
      <c r="I1375" s="10">
        <v>0.01</v>
      </c>
      <c r="J1375" s="10"/>
      <c r="K1375" s="213">
        <f t="shared" si="571"/>
        <v>0.01</v>
      </c>
      <c r="L1375" s="65"/>
      <c r="M1375" s="65"/>
      <c r="N1375" s="18">
        <f t="shared" si="568"/>
        <v>0</v>
      </c>
      <c r="O1375" s="65"/>
      <c r="P1375" s="65"/>
      <c r="Q1375" s="18">
        <f t="shared" si="569"/>
        <v>0</v>
      </c>
      <c r="R1375" s="65"/>
      <c r="S1375" s="8"/>
      <c r="T1375" s="107">
        <f t="shared" si="572"/>
        <v>0</v>
      </c>
      <c r="U1375" s="8"/>
      <c r="V1375" s="8"/>
      <c r="W1375" s="107">
        <f t="shared" si="566"/>
        <v>0</v>
      </c>
    </row>
    <row r="1376" spans="1:23" ht="18">
      <c r="A1376" s="13">
        <v>234</v>
      </c>
      <c r="B1376" s="5" t="s">
        <v>1006</v>
      </c>
      <c r="C1376" s="8">
        <v>24</v>
      </c>
      <c r="D1376" s="8"/>
      <c r="E1376" s="9">
        <f t="shared" si="573"/>
        <v>24</v>
      </c>
      <c r="F1376" s="2">
        <v>50</v>
      </c>
      <c r="G1376" s="2">
        <v>0.01</v>
      </c>
      <c r="H1376" s="3">
        <f t="shared" si="570"/>
        <v>50.01</v>
      </c>
      <c r="I1376" s="10">
        <v>0.03</v>
      </c>
      <c r="J1376" s="10">
        <v>0.01</v>
      </c>
      <c r="K1376" s="213">
        <f t="shared" si="571"/>
        <v>0.04</v>
      </c>
      <c r="L1376" s="65">
        <v>20</v>
      </c>
      <c r="M1376" s="65">
        <v>0.01</v>
      </c>
      <c r="N1376" s="18">
        <f t="shared" si="568"/>
        <v>20.010000000000002</v>
      </c>
      <c r="O1376" s="65">
        <v>17</v>
      </c>
      <c r="P1376" s="65">
        <v>0.01</v>
      </c>
      <c r="Q1376" s="18">
        <f t="shared" si="569"/>
        <v>17.010000000000002</v>
      </c>
      <c r="R1376" s="65">
        <v>17</v>
      </c>
      <c r="S1376" s="8">
        <v>0.01</v>
      </c>
      <c r="T1376" s="107">
        <f t="shared" si="572"/>
        <v>17.010000000000002</v>
      </c>
      <c r="U1376" s="8">
        <v>15.08</v>
      </c>
      <c r="V1376" s="8"/>
      <c r="W1376" s="107">
        <f t="shared" si="566"/>
        <v>15.08</v>
      </c>
    </row>
    <row r="1377" spans="1:23" ht="18">
      <c r="A1377" s="13">
        <v>235</v>
      </c>
      <c r="B1377" s="5" t="s">
        <v>2262</v>
      </c>
      <c r="C1377" s="8"/>
      <c r="D1377" s="8"/>
      <c r="E1377" s="9"/>
      <c r="F1377" s="2"/>
      <c r="G1377" s="2"/>
      <c r="H1377" s="3"/>
      <c r="I1377" s="10"/>
      <c r="J1377" s="10"/>
      <c r="L1377" s="65"/>
      <c r="M1377" s="65"/>
      <c r="O1377" s="65">
        <v>0.03</v>
      </c>
      <c r="P1377" s="65"/>
      <c r="Q1377" s="18">
        <v>2.9999999999999997E-4</v>
      </c>
      <c r="R1377" s="65">
        <v>0.03</v>
      </c>
      <c r="S1377" s="8"/>
      <c r="T1377" s="107">
        <v>2.9999999999999997E-4</v>
      </c>
      <c r="U1377" s="8">
        <v>40000</v>
      </c>
      <c r="V1377" s="8"/>
      <c r="W1377" s="107">
        <f t="shared" si="566"/>
        <v>40000</v>
      </c>
    </row>
    <row r="1378" spans="1:23" ht="18">
      <c r="A1378" s="13">
        <v>236</v>
      </c>
      <c r="B1378" s="5" t="s">
        <v>1498</v>
      </c>
      <c r="C1378" s="8"/>
      <c r="D1378" s="8"/>
      <c r="E1378" s="9"/>
      <c r="F1378" s="2"/>
      <c r="G1378" s="2"/>
      <c r="H1378" s="3"/>
      <c r="I1378" s="10">
        <v>46731.01</v>
      </c>
      <c r="J1378" s="10">
        <v>0.03</v>
      </c>
      <c r="K1378" s="213">
        <f t="shared" si="571"/>
        <v>46731.040000000001</v>
      </c>
      <c r="L1378" s="65">
        <v>72355.600000000006</v>
      </c>
      <c r="M1378" s="65">
        <v>0.03</v>
      </c>
      <c r="N1378" s="18">
        <f t="shared" si="568"/>
        <v>72355.63</v>
      </c>
      <c r="O1378" s="65">
        <v>130389.87</v>
      </c>
      <c r="P1378" s="65">
        <v>0.03</v>
      </c>
      <c r="Q1378" s="18">
        <f t="shared" si="569"/>
        <v>130389.9</v>
      </c>
      <c r="R1378" s="65">
        <v>90471.87</v>
      </c>
      <c r="S1378" s="8">
        <v>0.03</v>
      </c>
      <c r="T1378" s="107">
        <f t="shared" ref="T1378:T1402" si="574">SUM(R1378:S1378)</f>
        <v>90471.9</v>
      </c>
      <c r="U1378" s="8">
        <v>65470.51</v>
      </c>
      <c r="V1378" s="8">
        <v>0.03</v>
      </c>
      <c r="W1378" s="107">
        <f t="shared" si="566"/>
        <v>65470.54</v>
      </c>
    </row>
    <row r="1379" spans="1:23" ht="18">
      <c r="A1379" s="13">
        <v>237</v>
      </c>
      <c r="B1379" s="5" t="s">
        <v>1005</v>
      </c>
      <c r="C1379" s="8">
        <v>0.01</v>
      </c>
      <c r="D1379" s="8"/>
      <c r="E1379" s="9">
        <f t="shared" si="573"/>
        <v>0.01</v>
      </c>
      <c r="F1379" s="2">
        <v>500</v>
      </c>
      <c r="G1379" s="2">
        <v>0</v>
      </c>
      <c r="H1379" s="3">
        <f t="shared" si="570"/>
        <v>500</v>
      </c>
      <c r="I1379" s="10">
        <v>550</v>
      </c>
      <c r="J1379" s="10"/>
      <c r="K1379" s="213">
        <f t="shared" si="571"/>
        <v>550</v>
      </c>
      <c r="L1379" s="65">
        <v>600</v>
      </c>
      <c r="M1379" s="65"/>
      <c r="N1379" s="18">
        <f t="shared" si="568"/>
        <v>600</v>
      </c>
      <c r="O1379" s="65">
        <v>125</v>
      </c>
      <c r="P1379" s="65"/>
      <c r="Q1379" s="18">
        <f t="shared" si="569"/>
        <v>125</v>
      </c>
      <c r="R1379" s="65">
        <v>125</v>
      </c>
      <c r="S1379" s="8"/>
      <c r="T1379" s="107">
        <f t="shared" si="574"/>
        <v>125</v>
      </c>
      <c r="U1379" s="8">
        <v>55</v>
      </c>
      <c r="V1379" s="8"/>
      <c r="W1379" s="107">
        <f t="shared" si="566"/>
        <v>55</v>
      </c>
    </row>
    <row r="1380" spans="1:23" ht="18">
      <c r="A1380" s="13">
        <v>238</v>
      </c>
      <c r="B1380" s="5" t="s">
        <v>1004</v>
      </c>
      <c r="C1380" s="8">
        <v>9.4</v>
      </c>
      <c r="D1380" s="8"/>
      <c r="E1380" s="9">
        <f t="shared" si="573"/>
        <v>9.4</v>
      </c>
      <c r="F1380" s="2">
        <v>3450</v>
      </c>
      <c r="G1380" s="2">
        <v>0</v>
      </c>
      <c r="H1380" s="3">
        <f t="shared" si="570"/>
        <v>3450</v>
      </c>
      <c r="I1380" s="10">
        <v>3622.5</v>
      </c>
      <c r="J1380" s="10"/>
      <c r="K1380" s="213">
        <f t="shared" si="571"/>
        <v>3622.5</v>
      </c>
      <c r="L1380" s="65">
        <v>2785.99</v>
      </c>
      <c r="M1380" s="65"/>
      <c r="N1380" s="18">
        <f t="shared" ref="N1380:N1401" si="575">SUM(L1380:M1380)</f>
        <v>2785.99</v>
      </c>
      <c r="O1380" s="65">
        <v>2970</v>
      </c>
      <c r="P1380" s="65"/>
      <c r="Q1380" s="18">
        <f t="shared" si="569"/>
        <v>2970</v>
      </c>
      <c r="R1380" s="65">
        <v>2970</v>
      </c>
      <c r="S1380" s="8"/>
      <c r="T1380" s="107">
        <f t="shared" si="574"/>
        <v>2970</v>
      </c>
      <c r="U1380" s="8">
        <v>3267</v>
      </c>
      <c r="V1380" s="8"/>
      <c r="W1380" s="107">
        <f t="shared" si="566"/>
        <v>3267</v>
      </c>
    </row>
    <row r="1381" spans="1:23" ht="18">
      <c r="A1381" s="13">
        <v>239</v>
      </c>
      <c r="B1381" s="179" t="s">
        <v>1003</v>
      </c>
      <c r="C1381" s="8">
        <v>0.03</v>
      </c>
      <c r="D1381" s="8">
        <v>1500</v>
      </c>
      <c r="E1381" s="9">
        <f t="shared" si="573"/>
        <v>1500.03</v>
      </c>
      <c r="F1381" s="2">
        <v>0.01</v>
      </c>
      <c r="G1381" s="2">
        <v>0</v>
      </c>
      <c r="H1381" s="3">
        <f t="shared" si="570"/>
        <v>0.01</v>
      </c>
      <c r="I1381" s="10">
        <v>0.01</v>
      </c>
      <c r="J1381" s="10"/>
      <c r="K1381" s="213">
        <f t="shared" si="571"/>
        <v>0.01</v>
      </c>
      <c r="L1381" s="65"/>
      <c r="M1381" s="65"/>
      <c r="N1381" s="18">
        <f t="shared" si="575"/>
        <v>0</v>
      </c>
      <c r="O1381" s="65"/>
      <c r="P1381" s="65"/>
      <c r="Q1381" s="18">
        <f t="shared" si="569"/>
        <v>0</v>
      </c>
      <c r="R1381" s="65"/>
      <c r="S1381" s="8"/>
      <c r="T1381" s="107">
        <f t="shared" si="574"/>
        <v>0</v>
      </c>
      <c r="U1381" s="8"/>
      <c r="V1381" s="8"/>
      <c r="W1381" s="107">
        <f t="shared" si="566"/>
        <v>0</v>
      </c>
    </row>
    <row r="1382" spans="1:23" ht="18">
      <c r="A1382" s="13">
        <v>240</v>
      </c>
      <c r="B1382" s="5" t="s">
        <v>1002</v>
      </c>
      <c r="C1382" s="8">
        <v>940</v>
      </c>
      <c r="D1382" s="8"/>
      <c r="E1382" s="9">
        <f t="shared" si="573"/>
        <v>940</v>
      </c>
      <c r="F1382" s="2">
        <v>2200</v>
      </c>
      <c r="G1382" s="2">
        <v>0</v>
      </c>
      <c r="H1382" s="3">
        <f t="shared" si="570"/>
        <v>2200</v>
      </c>
      <c r="I1382" s="10">
        <v>2200</v>
      </c>
      <c r="J1382" s="10"/>
      <c r="K1382" s="213">
        <f t="shared" si="571"/>
        <v>2200</v>
      </c>
      <c r="L1382" s="65">
        <v>1200</v>
      </c>
      <c r="M1382" s="65"/>
      <c r="N1382" s="18">
        <f t="shared" si="575"/>
        <v>1200</v>
      </c>
      <c r="O1382" s="65">
        <v>1200</v>
      </c>
      <c r="P1382" s="65"/>
      <c r="Q1382" s="18">
        <f t="shared" si="569"/>
        <v>1200</v>
      </c>
      <c r="R1382" s="65">
        <v>2097.48</v>
      </c>
      <c r="S1382" s="8"/>
      <c r="T1382" s="107">
        <f t="shared" si="574"/>
        <v>2097.48</v>
      </c>
      <c r="U1382" s="8">
        <v>2500</v>
      </c>
      <c r="V1382" s="8"/>
      <c r="W1382" s="107">
        <f t="shared" si="566"/>
        <v>2500</v>
      </c>
    </row>
    <row r="1383" spans="1:23" ht="18">
      <c r="A1383" s="13">
        <v>241</v>
      </c>
      <c r="B1383" s="5" t="s">
        <v>1497</v>
      </c>
      <c r="C1383" s="8">
        <v>0.03</v>
      </c>
      <c r="D1383" s="8">
        <v>0.03</v>
      </c>
      <c r="E1383" s="9">
        <f t="shared" si="573"/>
        <v>0.06</v>
      </c>
      <c r="F1383" s="2">
        <v>36407.24</v>
      </c>
      <c r="G1383" s="2">
        <v>0</v>
      </c>
      <c r="H1383" s="3">
        <f t="shared" si="570"/>
        <v>36407.24</v>
      </c>
      <c r="I1383" s="10">
        <v>38823.06</v>
      </c>
      <c r="J1383" s="10"/>
      <c r="K1383" s="213">
        <f t="shared" si="571"/>
        <v>38823.06</v>
      </c>
      <c r="L1383" s="65">
        <v>39463.64</v>
      </c>
      <c r="M1383" s="65"/>
      <c r="N1383" s="18">
        <f t="shared" si="575"/>
        <v>39463.64</v>
      </c>
      <c r="O1383" s="65">
        <v>64902</v>
      </c>
      <c r="P1383" s="65"/>
      <c r="Q1383" s="18">
        <f t="shared" si="569"/>
        <v>64902</v>
      </c>
      <c r="R1383" s="65">
        <v>64902</v>
      </c>
      <c r="S1383" s="8"/>
      <c r="T1383" s="107">
        <f t="shared" si="574"/>
        <v>64902</v>
      </c>
      <c r="U1383" s="8">
        <v>85552</v>
      </c>
      <c r="V1383" s="8"/>
      <c r="W1383" s="107">
        <f t="shared" si="566"/>
        <v>85552</v>
      </c>
    </row>
    <row r="1384" spans="1:23" ht="18">
      <c r="A1384" s="13">
        <v>242</v>
      </c>
      <c r="B1384" s="5" t="s">
        <v>1001</v>
      </c>
      <c r="C1384" s="8">
        <v>47.1</v>
      </c>
      <c r="D1384" s="8"/>
      <c r="E1384" s="9">
        <f t="shared" si="573"/>
        <v>47.1</v>
      </c>
      <c r="F1384" s="2">
        <v>6500</v>
      </c>
      <c r="G1384" s="2">
        <v>0</v>
      </c>
      <c r="H1384" s="3">
        <f t="shared" si="570"/>
        <v>6500</v>
      </c>
      <c r="I1384" s="10">
        <v>2595.23</v>
      </c>
      <c r="J1384" s="10"/>
      <c r="K1384" s="213">
        <f t="shared" si="571"/>
        <v>2595.23</v>
      </c>
      <c r="L1384" s="65">
        <v>2711.1</v>
      </c>
      <c r="M1384" s="65"/>
      <c r="N1384" s="18">
        <f t="shared" si="575"/>
        <v>2711.1</v>
      </c>
      <c r="O1384" s="65">
        <v>500</v>
      </c>
      <c r="P1384" s="65"/>
      <c r="Q1384" s="18">
        <f t="shared" si="569"/>
        <v>500</v>
      </c>
      <c r="R1384" s="65">
        <v>500</v>
      </c>
      <c r="S1384" s="8"/>
      <c r="T1384" s="107">
        <f t="shared" si="574"/>
        <v>500</v>
      </c>
      <c r="U1384" s="8">
        <v>24</v>
      </c>
      <c r="V1384" s="8"/>
      <c r="W1384" s="107">
        <f t="shared" si="566"/>
        <v>24</v>
      </c>
    </row>
    <row r="1385" spans="1:23" ht="18">
      <c r="A1385" s="13">
        <v>243</v>
      </c>
      <c r="B1385" s="5" t="s">
        <v>1000</v>
      </c>
      <c r="C1385" s="8">
        <v>0.01</v>
      </c>
      <c r="D1385" s="8">
        <v>0.01</v>
      </c>
      <c r="E1385" s="9">
        <f t="shared" si="573"/>
        <v>0.02</v>
      </c>
      <c r="F1385" s="2">
        <v>35</v>
      </c>
      <c r="G1385" s="2">
        <v>0</v>
      </c>
      <c r="H1385" s="3">
        <f t="shared" si="570"/>
        <v>35</v>
      </c>
      <c r="I1385" s="10">
        <v>14.35</v>
      </c>
      <c r="J1385" s="10"/>
      <c r="K1385" s="213">
        <f t="shared" si="571"/>
        <v>14.35</v>
      </c>
      <c r="L1385" s="65">
        <v>20.399999999999999</v>
      </c>
      <c r="M1385" s="65"/>
      <c r="N1385" s="18">
        <f t="shared" si="575"/>
        <v>20.399999999999999</v>
      </c>
      <c r="O1385" s="65">
        <v>25</v>
      </c>
      <c r="P1385" s="65"/>
      <c r="Q1385" s="18">
        <f t="shared" si="569"/>
        <v>25</v>
      </c>
      <c r="R1385" s="65">
        <v>25</v>
      </c>
      <c r="S1385" s="8"/>
      <c r="T1385" s="107">
        <f t="shared" si="574"/>
        <v>25</v>
      </c>
      <c r="U1385" s="8">
        <v>37.01</v>
      </c>
      <c r="V1385" s="8"/>
      <c r="W1385" s="107">
        <f t="shared" si="566"/>
        <v>37.01</v>
      </c>
    </row>
    <row r="1386" spans="1:23" ht="18">
      <c r="A1386" s="13">
        <v>244</v>
      </c>
      <c r="B1386" s="5" t="s">
        <v>998</v>
      </c>
      <c r="C1386" s="8">
        <v>470</v>
      </c>
      <c r="D1386" s="8"/>
      <c r="E1386" s="9">
        <f t="shared" si="573"/>
        <v>470</v>
      </c>
      <c r="F1386" s="2">
        <v>75</v>
      </c>
      <c r="G1386" s="2">
        <v>0</v>
      </c>
      <c r="H1386" s="3">
        <f t="shared" si="570"/>
        <v>75</v>
      </c>
      <c r="I1386" s="10">
        <v>96.32</v>
      </c>
      <c r="J1386" s="10"/>
      <c r="K1386" s="213">
        <f t="shared" si="571"/>
        <v>96.32</v>
      </c>
      <c r="L1386" s="65">
        <v>96.32</v>
      </c>
      <c r="M1386" s="65"/>
      <c r="N1386" s="18">
        <f t="shared" si="575"/>
        <v>96.32</v>
      </c>
      <c r="O1386" s="65">
        <v>0.03</v>
      </c>
      <c r="P1386" s="65"/>
      <c r="Q1386" s="18">
        <f t="shared" si="569"/>
        <v>0.03</v>
      </c>
      <c r="R1386" s="65">
        <v>0.03</v>
      </c>
      <c r="S1386" s="8"/>
      <c r="T1386" s="107">
        <f t="shared" si="574"/>
        <v>0.03</v>
      </c>
      <c r="U1386" s="8">
        <v>0.03</v>
      </c>
      <c r="V1386" s="8"/>
      <c r="W1386" s="107">
        <f t="shared" si="566"/>
        <v>0.03</v>
      </c>
    </row>
    <row r="1387" spans="1:23" ht="18">
      <c r="A1387" s="13">
        <v>245</v>
      </c>
      <c r="B1387" s="22" t="s">
        <v>999</v>
      </c>
      <c r="C1387" s="8"/>
      <c r="D1387" s="8"/>
      <c r="F1387" s="2">
        <v>2500</v>
      </c>
      <c r="G1387" s="2">
        <v>0</v>
      </c>
      <c r="H1387" s="3">
        <f t="shared" si="570"/>
        <v>2500</v>
      </c>
      <c r="I1387" s="34">
        <v>662.6</v>
      </c>
      <c r="J1387" s="10"/>
      <c r="K1387" s="213">
        <f t="shared" si="571"/>
        <v>662.6</v>
      </c>
      <c r="L1387" s="65">
        <v>0.03</v>
      </c>
      <c r="M1387" s="65"/>
      <c r="N1387" s="18">
        <f t="shared" si="575"/>
        <v>0.03</v>
      </c>
      <c r="O1387" s="65">
        <v>0.03</v>
      </c>
      <c r="P1387" s="65"/>
      <c r="Q1387" s="18">
        <f t="shared" si="569"/>
        <v>0.03</v>
      </c>
      <c r="R1387" s="65">
        <v>0.03</v>
      </c>
      <c r="S1387" s="8"/>
      <c r="T1387" s="107">
        <f t="shared" si="574"/>
        <v>0.03</v>
      </c>
      <c r="U1387" s="8">
        <v>1500</v>
      </c>
      <c r="V1387" s="8"/>
      <c r="W1387" s="107">
        <f t="shared" si="566"/>
        <v>1500</v>
      </c>
    </row>
    <row r="1388" spans="1:23" ht="18">
      <c r="A1388" s="13">
        <v>246</v>
      </c>
      <c r="B1388" s="5" t="s">
        <v>995</v>
      </c>
      <c r="C1388" s="8"/>
      <c r="D1388" s="8"/>
      <c r="F1388" s="2">
        <v>3790.01</v>
      </c>
      <c r="G1388" s="2">
        <v>0</v>
      </c>
      <c r="H1388" s="3">
        <f t="shared" si="570"/>
        <v>3790.01</v>
      </c>
      <c r="I1388" s="10">
        <v>3367.51</v>
      </c>
      <c r="J1388" s="10"/>
      <c r="K1388" s="213">
        <f t="shared" si="571"/>
        <v>3367.51</v>
      </c>
      <c r="L1388" s="65">
        <v>3091.99</v>
      </c>
      <c r="M1388" s="65"/>
      <c r="N1388" s="18">
        <f t="shared" si="575"/>
        <v>3091.99</v>
      </c>
      <c r="O1388" s="65">
        <v>2291.0100000000002</v>
      </c>
      <c r="P1388" s="65"/>
      <c r="Q1388" s="18">
        <f t="shared" si="569"/>
        <v>2291.0100000000002</v>
      </c>
      <c r="R1388" s="65">
        <v>2291.0100000000002</v>
      </c>
      <c r="S1388" s="8"/>
      <c r="T1388" s="107">
        <f t="shared" si="574"/>
        <v>2291.0100000000002</v>
      </c>
      <c r="U1388" s="8">
        <v>1239.52</v>
      </c>
      <c r="V1388" s="8"/>
      <c r="W1388" s="107">
        <f t="shared" si="566"/>
        <v>1239.52</v>
      </c>
    </row>
    <row r="1389" spans="1:23" ht="18">
      <c r="A1389" s="13">
        <v>247</v>
      </c>
      <c r="B1389" s="22" t="s">
        <v>996</v>
      </c>
      <c r="C1389" s="8"/>
      <c r="D1389" s="8"/>
      <c r="F1389" s="2">
        <v>400</v>
      </c>
      <c r="G1389" s="2">
        <v>0</v>
      </c>
      <c r="H1389" s="3">
        <f t="shared" si="570"/>
        <v>400</v>
      </c>
      <c r="I1389" s="10">
        <v>650</v>
      </c>
      <c r="J1389" s="10"/>
      <c r="K1389" s="213">
        <f t="shared" si="571"/>
        <v>650</v>
      </c>
      <c r="L1389" s="65">
        <v>400</v>
      </c>
      <c r="M1389" s="65"/>
      <c r="N1389" s="18">
        <f t="shared" si="575"/>
        <v>400</v>
      </c>
      <c r="O1389" s="65">
        <v>85</v>
      </c>
      <c r="P1389" s="65"/>
      <c r="Q1389" s="18">
        <f t="shared" si="569"/>
        <v>85</v>
      </c>
      <c r="R1389" s="65">
        <v>85</v>
      </c>
      <c r="S1389" s="8"/>
      <c r="T1389" s="107">
        <f t="shared" si="574"/>
        <v>85</v>
      </c>
      <c r="U1389" s="8">
        <v>90</v>
      </c>
      <c r="V1389" s="8"/>
      <c r="W1389" s="107">
        <f t="shared" si="566"/>
        <v>90</v>
      </c>
    </row>
    <row r="1390" spans="1:23" ht="36">
      <c r="A1390" s="13">
        <v>248</v>
      </c>
      <c r="B1390" s="36" t="s">
        <v>997</v>
      </c>
      <c r="C1390" s="8"/>
      <c r="D1390" s="8"/>
      <c r="F1390" s="2">
        <v>115.2</v>
      </c>
      <c r="G1390" s="2">
        <v>0</v>
      </c>
      <c r="H1390" s="3">
        <f t="shared" si="570"/>
        <v>115.2</v>
      </c>
      <c r="I1390" s="10">
        <v>0.03</v>
      </c>
      <c r="J1390" s="10"/>
      <c r="K1390" s="213">
        <f t="shared" si="571"/>
        <v>0.03</v>
      </c>
      <c r="L1390" s="65">
        <v>30.02</v>
      </c>
      <c r="M1390" s="65"/>
      <c r="N1390" s="18">
        <f t="shared" si="575"/>
        <v>30.02</v>
      </c>
      <c r="O1390" s="65">
        <v>105</v>
      </c>
      <c r="P1390" s="65"/>
      <c r="Q1390" s="18">
        <f t="shared" si="569"/>
        <v>105</v>
      </c>
      <c r="R1390" s="65">
        <v>105</v>
      </c>
      <c r="S1390" s="8"/>
      <c r="T1390" s="107">
        <f t="shared" si="574"/>
        <v>105</v>
      </c>
      <c r="U1390" s="8">
        <v>0.01</v>
      </c>
      <c r="V1390" s="8"/>
      <c r="W1390" s="107">
        <f t="shared" si="566"/>
        <v>0.01</v>
      </c>
    </row>
    <row r="1391" spans="1:23" ht="18">
      <c r="A1391" s="13">
        <v>249</v>
      </c>
      <c r="B1391" s="5" t="s">
        <v>1938</v>
      </c>
      <c r="C1391" s="8"/>
      <c r="D1391" s="8"/>
      <c r="F1391" s="2">
        <v>50</v>
      </c>
      <c r="G1391" s="2">
        <v>0</v>
      </c>
      <c r="H1391" s="3">
        <f t="shared" si="570"/>
        <v>50</v>
      </c>
      <c r="I1391" s="10">
        <v>50</v>
      </c>
      <c r="J1391" s="10"/>
      <c r="K1391" s="213">
        <f t="shared" si="571"/>
        <v>50</v>
      </c>
      <c r="L1391" s="65">
        <v>33</v>
      </c>
      <c r="M1391" s="65"/>
      <c r="N1391" s="18">
        <f t="shared" si="575"/>
        <v>33</v>
      </c>
      <c r="O1391" s="65">
        <v>0.01</v>
      </c>
      <c r="P1391" s="65"/>
      <c r="Q1391" s="18">
        <f t="shared" si="569"/>
        <v>0.01</v>
      </c>
      <c r="R1391" s="65">
        <v>0.01</v>
      </c>
      <c r="S1391" s="8"/>
      <c r="T1391" s="107">
        <f t="shared" si="574"/>
        <v>0.01</v>
      </c>
      <c r="U1391" s="8">
        <v>0.01</v>
      </c>
      <c r="V1391" s="8"/>
      <c r="W1391" s="107">
        <f t="shared" si="566"/>
        <v>0.01</v>
      </c>
    </row>
    <row r="1392" spans="1:23" ht="18">
      <c r="A1392" s="13">
        <v>250</v>
      </c>
      <c r="B1392" s="179" t="s">
        <v>994</v>
      </c>
      <c r="C1392" s="8"/>
      <c r="D1392" s="8"/>
      <c r="F1392" s="2">
        <v>0.01</v>
      </c>
      <c r="G1392" s="2">
        <v>0</v>
      </c>
      <c r="H1392" s="3">
        <f t="shared" si="570"/>
        <v>0.01</v>
      </c>
      <c r="I1392" s="10">
        <v>0.01</v>
      </c>
      <c r="J1392" s="10"/>
      <c r="K1392" s="213">
        <f t="shared" si="571"/>
        <v>0.01</v>
      </c>
      <c r="L1392" s="65"/>
      <c r="M1392" s="65"/>
      <c r="N1392" s="18">
        <f t="shared" si="575"/>
        <v>0</v>
      </c>
      <c r="O1392" s="65"/>
      <c r="P1392" s="65"/>
      <c r="Q1392" s="18">
        <f t="shared" si="569"/>
        <v>0</v>
      </c>
      <c r="R1392" s="65"/>
      <c r="S1392" s="8"/>
      <c r="T1392" s="107"/>
      <c r="U1392" s="8"/>
      <c r="V1392" s="8"/>
      <c r="W1392" s="107">
        <f t="shared" si="566"/>
        <v>0</v>
      </c>
    </row>
    <row r="1393" spans="1:102" ht="18">
      <c r="A1393" s="13">
        <v>251</v>
      </c>
      <c r="B1393" s="179" t="s">
        <v>993</v>
      </c>
      <c r="C1393" s="8"/>
      <c r="D1393" s="8"/>
      <c r="F1393" s="2">
        <v>0.01</v>
      </c>
      <c r="G1393" s="2">
        <v>0</v>
      </c>
      <c r="H1393" s="3">
        <f t="shared" si="570"/>
        <v>0.01</v>
      </c>
      <c r="I1393" s="10">
        <v>0.01</v>
      </c>
      <c r="J1393" s="10"/>
      <c r="K1393" s="213">
        <f t="shared" si="571"/>
        <v>0.01</v>
      </c>
      <c r="L1393" s="65"/>
      <c r="M1393" s="65"/>
      <c r="N1393" s="18">
        <f t="shared" si="575"/>
        <v>0</v>
      </c>
      <c r="O1393" s="65"/>
      <c r="P1393" s="65"/>
      <c r="Q1393" s="18">
        <f t="shared" si="569"/>
        <v>0</v>
      </c>
      <c r="R1393" s="65"/>
      <c r="S1393" s="8"/>
      <c r="T1393" s="107"/>
      <c r="U1393" s="8"/>
      <c r="V1393" s="8"/>
      <c r="W1393" s="107">
        <f t="shared" si="566"/>
        <v>0</v>
      </c>
    </row>
    <row r="1394" spans="1:102" ht="18">
      <c r="A1394" s="13">
        <v>252</v>
      </c>
      <c r="B1394" s="5" t="s">
        <v>992</v>
      </c>
      <c r="C1394" s="8"/>
      <c r="D1394" s="8"/>
      <c r="F1394" s="2">
        <v>500</v>
      </c>
      <c r="G1394" s="2">
        <v>1500</v>
      </c>
      <c r="H1394" s="3">
        <f t="shared" si="570"/>
        <v>2000</v>
      </c>
      <c r="I1394" s="10">
        <v>0.03</v>
      </c>
      <c r="J1394" s="10">
        <v>0.03</v>
      </c>
      <c r="K1394" s="213">
        <f t="shared" si="571"/>
        <v>0.06</v>
      </c>
      <c r="L1394" s="65">
        <v>0.03</v>
      </c>
      <c r="M1394" s="65">
        <v>0.02</v>
      </c>
      <c r="N1394" s="18">
        <f t="shared" si="575"/>
        <v>0.05</v>
      </c>
      <c r="O1394" s="65">
        <v>0.03</v>
      </c>
      <c r="P1394" s="65">
        <v>0.02</v>
      </c>
      <c r="Q1394" s="18">
        <f t="shared" si="569"/>
        <v>0.05</v>
      </c>
      <c r="R1394" s="65">
        <v>0.03</v>
      </c>
      <c r="S1394" s="8">
        <v>0.02</v>
      </c>
      <c r="T1394" s="107">
        <f t="shared" si="574"/>
        <v>0.05</v>
      </c>
      <c r="U1394" s="8">
        <v>0.03</v>
      </c>
      <c r="V1394" s="8"/>
      <c r="W1394" s="107">
        <f t="shared" si="566"/>
        <v>0.03</v>
      </c>
    </row>
    <row r="1395" spans="1:102" ht="18">
      <c r="A1395" s="13">
        <v>253</v>
      </c>
      <c r="B1395" s="5" t="s">
        <v>2065</v>
      </c>
      <c r="C1395" s="8"/>
      <c r="D1395" s="8"/>
      <c r="F1395" s="2">
        <v>400</v>
      </c>
      <c r="G1395" s="2">
        <v>0</v>
      </c>
      <c r="H1395" s="3">
        <f>SUM(F1395:G1395)</f>
        <v>400</v>
      </c>
      <c r="I1395" s="10">
        <v>1656.52</v>
      </c>
      <c r="J1395" s="10"/>
      <c r="K1395" s="213">
        <f t="shared" si="571"/>
        <v>1656.52</v>
      </c>
      <c r="L1395" s="65">
        <v>71.959999999999994</v>
      </c>
      <c r="M1395" s="65"/>
      <c r="N1395" s="18">
        <f t="shared" si="575"/>
        <v>71.959999999999994</v>
      </c>
      <c r="O1395" s="65">
        <v>0.03</v>
      </c>
      <c r="P1395" s="65"/>
      <c r="Q1395" s="18">
        <f t="shared" si="569"/>
        <v>0.03</v>
      </c>
      <c r="R1395" s="65">
        <v>0.03</v>
      </c>
      <c r="S1395" s="8"/>
      <c r="T1395" s="107">
        <f t="shared" si="574"/>
        <v>0.03</v>
      </c>
      <c r="U1395" s="8">
        <v>0.03</v>
      </c>
      <c r="V1395" s="8"/>
      <c r="W1395" s="107">
        <f t="shared" si="566"/>
        <v>0.03</v>
      </c>
    </row>
    <row r="1396" spans="1:102" ht="18">
      <c r="A1396" s="13">
        <v>254</v>
      </c>
      <c r="B1396" s="5" t="s">
        <v>2064</v>
      </c>
      <c r="C1396" s="8"/>
      <c r="D1396" s="8"/>
      <c r="F1396" s="2"/>
      <c r="G1396" s="2"/>
      <c r="H1396" s="3"/>
      <c r="I1396" s="10"/>
      <c r="J1396" s="10"/>
      <c r="L1396" s="65">
        <v>4210</v>
      </c>
      <c r="M1396" s="65"/>
      <c r="O1396" s="65">
        <v>0.03</v>
      </c>
      <c r="P1396" s="65"/>
      <c r="Q1396" s="18">
        <f t="shared" si="569"/>
        <v>0.03</v>
      </c>
      <c r="R1396" s="65">
        <v>0.03</v>
      </c>
      <c r="S1396" s="8"/>
      <c r="T1396" s="107">
        <f t="shared" si="574"/>
        <v>0.03</v>
      </c>
      <c r="U1396" s="8">
        <v>2628.54</v>
      </c>
      <c r="V1396" s="8"/>
      <c r="W1396" s="107">
        <f t="shared" si="566"/>
        <v>2628.54</v>
      </c>
    </row>
    <row r="1397" spans="1:102" ht="18">
      <c r="A1397" s="13">
        <v>255</v>
      </c>
      <c r="B1397" s="5" t="s">
        <v>1499</v>
      </c>
      <c r="C1397" s="8"/>
      <c r="D1397" s="8"/>
      <c r="F1397" s="2"/>
      <c r="G1397" s="2"/>
      <c r="H1397" s="3"/>
      <c r="I1397" s="10">
        <v>1280.01</v>
      </c>
      <c r="J1397" s="10">
        <v>0.03</v>
      </c>
      <c r="K1397" s="213">
        <f t="shared" si="571"/>
        <v>1280.04</v>
      </c>
      <c r="L1397" s="65">
        <v>711</v>
      </c>
      <c r="M1397" s="65">
        <v>0.03</v>
      </c>
      <c r="N1397" s="18">
        <f t="shared" si="575"/>
        <v>711.03</v>
      </c>
      <c r="O1397" s="65">
        <v>2500</v>
      </c>
      <c r="P1397" s="65">
        <v>0.03</v>
      </c>
      <c r="Q1397" s="18">
        <f t="shared" ref="Q1397:Q1402" si="576">SUM(O1397:P1397)</f>
        <v>2500.0300000000002</v>
      </c>
      <c r="R1397" s="65">
        <v>2500</v>
      </c>
      <c r="S1397" s="8">
        <v>0.03</v>
      </c>
      <c r="T1397" s="107">
        <f t="shared" si="574"/>
        <v>2500.0300000000002</v>
      </c>
      <c r="U1397" s="8">
        <v>1700</v>
      </c>
      <c r="V1397" s="8">
        <v>0.03</v>
      </c>
      <c r="W1397" s="107">
        <f t="shared" si="566"/>
        <v>1700.03</v>
      </c>
    </row>
    <row r="1398" spans="1:102" ht="18">
      <c r="A1398" s="13">
        <v>256</v>
      </c>
      <c r="B1398" s="5" t="s">
        <v>2063</v>
      </c>
      <c r="C1398" s="8"/>
      <c r="D1398" s="8"/>
      <c r="F1398" s="2">
        <v>0.03</v>
      </c>
      <c r="G1398" s="2">
        <v>0.03</v>
      </c>
      <c r="H1398" s="3">
        <f t="shared" si="570"/>
        <v>0.06</v>
      </c>
      <c r="I1398" s="10">
        <v>0.03</v>
      </c>
      <c r="J1398" s="10">
        <v>0.03</v>
      </c>
      <c r="K1398" s="213">
        <f t="shared" si="571"/>
        <v>0.06</v>
      </c>
      <c r="L1398" s="65">
        <v>20.399999999999999</v>
      </c>
      <c r="M1398" s="65">
        <v>0.03</v>
      </c>
      <c r="N1398" s="18">
        <f t="shared" si="575"/>
        <v>20.43</v>
      </c>
      <c r="O1398" s="65">
        <v>25</v>
      </c>
      <c r="P1398" s="65">
        <v>0.03</v>
      </c>
      <c r="Q1398" s="18">
        <f t="shared" si="576"/>
        <v>25.03</v>
      </c>
      <c r="R1398" s="65">
        <v>25</v>
      </c>
      <c r="S1398" s="8">
        <v>0.03</v>
      </c>
      <c r="T1398" s="107">
        <f t="shared" si="574"/>
        <v>25.03</v>
      </c>
      <c r="U1398" s="8">
        <v>5.87</v>
      </c>
      <c r="V1398" s="8"/>
      <c r="W1398" s="107">
        <f t="shared" ref="W1398:W1400" si="577">SUM(U1398:V1398)</f>
        <v>5.87</v>
      </c>
    </row>
    <row r="1399" spans="1:102" ht="18">
      <c r="A1399" s="13">
        <v>257</v>
      </c>
      <c r="B1399" s="5" t="s">
        <v>991</v>
      </c>
      <c r="C1399" s="8"/>
      <c r="D1399" s="8"/>
      <c r="F1399" s="2">
        <v>0.03</v>
      </c>
      <c r="G1399" s="2">
        <v>0</v>
      </c>
      <c r="H1399" s="3">
        <f t="shared" si="570"/>
        <v>0.03</v>
      </c>
      <c r="I1399" s="10">
        <v>0.03</v>
      </c>
      <c r="J1399" s="10"/>
      <c r="K1399" s="213">
        <f t="shared" si="571"/>
        <v>0.03</v>
      </c>
      <c r="L1399" s="65">
        <v>0.01</v>
      </c>
      <c r="M1399" s="65"/>
      <c r="N1399" s="18">
        <f t="shared" si="575"/>
        <v>0.01</v>
      </c>
      <c r="O1399" s="65">
        <v>0.01</v>
      </c>
      <c r="P1399" s="65"/>
      <c r="Q1399" s="18">
        <f t="shared" si="576"/>
        <v>0.01</v>
      </c>
      <c r="R1399" s="65">
        <v>0.01</v>
      </c>
      <c r="S1399" s="8"/>
      <c r="T1399" s="107">
        <f t="shared" si="574"/>
        <v>0.01</v>
      </c>
      <c r="U1399" s="8">
        <v>0.01</v>
      </c>
      <c r="V1399" s="8"/>
      <c r="W1399" s="107">
        <f t="shared" si="577"/>
        <v>0.01</v>
      </c>
    </row>
    <row r="1400" spans="1:102" ht="18">
      <c r="A1400" s="13">
        <v>258</v>
      </c>
      <c r="B1400" s="5" t="s">
        <v>990</v>
      </c>
      <c r="C1400" s="8"/>
      <c r="D1400" s="8"/>
      <c r="F1400" s="2">
        <v>0.01</v>
      </c>
      <c r="G1400" s="2">
        <v>0.01</v>
      </c>
      <c r="H1400" s="3">
        <f t="shared" si="570"/>
        <v>0.02</v>
      </c>
      <c r="I1400" s="10">
        <v>0.01</v>
      </c>
      <c r="J1400" s="10">
        <v>0.01</v>
      </c>
      <c r="K1400" s="213">
        <f t="shared" si="571"/>
        <v>0.02</v>
      </c>
      <c r="L1400" s="65">
        <v>0.01</v>
      </c>
      <c r="M1400" s="65">
        <v>0.01</v>
      </c>
      <c r="N1400" s="18">
        <f t="shared" si="575"/>
        <v>0.02</v>
      </c>
      <c r="O1400" s="65">
        <v>0.01</v>
      </c>
      <c r="P1400" s="65">
        <v>0.01</v>
      </c>
      <c r="Q1400" s="18">
        <f t="shared" si="576"/>
        <v>0.02</v>
      </c>
      <c r="R1400" s="65">
        <v>0.01</v>
      </c>
      <c r="S1400" s="8">
        <v>0.01</v>
      </c>
      <c r="T1400" s="107">
        <f t="shared" si="574"/>
        <v>0.02</v>
      </c>
      <c r="U1400" s="8">
        <v>0.01</v>
      </c>
      <c r="V1400" s="8"/>
      <c r="W1400" s="107">
        <f t="shared" si="577"/>
        <v>0.01</v>
      </c>
    </row>
    <row r="1401" spans="1:102" ht="18">
      <c r="A1401" s="13">
        <v>259</v>
      </c>
      <c r="B1401" s="179" t="s">
        <v>989</v>
      </c>
      <c r="C1401" s="8"/>
      <c r="D1401" s="8"/>
      <c r="F1401" s="2">
        <v>0.03</v>
      </c>
      <c r="G1401" s="2">
        <v>0</v>
      </c>
      <c r="H1401" s="3">
        <f t="shared" si="570"/>
        <v>0.03</v>
      </c>
      <c r="I1401" s="10">
        <v>0.03</v>
      </c>
      <c r="J1401" s="10"/>
      <c r="K1401" s="213">
        <f t="shared" si="571"/>
        <v>0.03</v>
      </c>
      <c r="L1401" s="65">
        <v>0.03</v>
      </c>
      <c r="M1401" s="65"/>
      <c r="N1401" s="18">
        <f t="shared" si="575"/>
        <v>0.03</v>
      </c>
      <c r="O1401" s="65"/>
      <c r="P1401" s="65"/>
      <c r="Q1401" s="18">
        <f t="shared" si="576"/>
        <v>0</v>
      </c>
      <c r="R1401" s="65"/>
      <c r="S1401" s="8"/>
      <c r="T1401" s="107">
        <f t="shared" si="574"/>
        <v>0</v>
      </c>
      <c r="U1401" s="8"/>
      <c r="V1401" s="8"/>
      <c r="W1401" s="107"/>
    </row>
    <row r="1402" spans="1:102" s="186" customFormat="1" ht="18">
      <c r="A1402" s="187"/>
      <c r="B1402" s="181" t="s">
        <v>119</v>
      </c>
      <c r="C1402" s="182">
        <f>SUM(C1142:C1401)</f>
        <v>414144.03000000055</v>
      </c>
      <c r="D1402" s="182">
        <f>SUM(D1142:D1401)</f>
        <v>85600.049999999945</v>
      </c>
      <c r="E1402" s="182">
        <f>SUM(E1142:E1401)</f>
        <v>499744.08000000083</v>
      </c>
      <c r="F1402" s="183">
        <v>460868.09</v>
      </c>
      <c r="G1402" s="183">
        <v>179972.19</v>
      </c>
      <c r="H1402" s="194">
        <f>SUM(F1402:G1402)</f>
        <v>640840.28</v>
      </c>
      <c r="I1402" s="195">
        <f>SUM(I1142:I1401)</f>
        <v>673356.43000000122</v>
      </c>
      <c r="J1402" s="184">
        <f>SUM(J1142:J1401)</f>
        <v>2.8099999999999956</v>
      </c>
      <c r="K1402" s="212">
        <f t="shared" ref="K1402" si="578">SUM(I1402:J1402)</f>
        <v>673359.24000000127</v>
      </c>
      <c r="L1402" s="198">
        <f>SUM(L1142:L1401)</f>
        <v>535180.65000000014</v>
      </c>
      <c r="M1402" s="198">
        <f>SUM(M1142:M1401)</f>
        <v>2.6699999999999968</v>
      </c>
      <c r="N1402" s="184">
        <f t="shared" ref="N1402" si="579">SUM(L1402:M1402)</f>
        <v>535183.32000000018</v>
      </c>
      <c r="O1402" s="198">
        <f>SUM(O1142:O1401)</f>
        <v>665877.76000000082</v>
      </c>
      <c r="P1402" s="198">
        <f>SUM(P1142:P1401)</f>
        <v>2.6999999999999966</v>
      </c>
      <c r="Q1402" s="184">
        <f t="shared" si="576"/>
        <v>665880.46000000078</v>
      </c>
      <c r="R1402" s="198">
        <f>SUM(R1142:R1401)</f>
        <v>661213.32000000065</v>
      </c>
      <c r="S1402" s="182">
        <f>SUM(S1142:S1401)</f>
        <v>10530.67000000004</v>
      </c>
      <c r="T1402" s="185">
        <f t="shared" si="574"/>
        <v>671743.99000000069</v>
      </c>
      <c r="U1402" s="182">
        <f>SUM(U1141:U1401)</f>
        <v>875591.91000000073</v>
      </c>
      <c r="V1402" s="182">
        <f t="shared" ref="V1402:W1402" si="580">SUM(V1141:V1401)</f>
        <v>1.7800000000000014</v>
      </c>
      <c r="W1402" s="182">
        <f t="shared" si="580"/>
        <v>875593.69000000157</v>
      </c>
      <c r="X1402" s="264"/>
      <c r="Y1402" s="264"/>
      <c r="Z1402" s="264"/>
      <c r="AA1402" s="264"/>
      <c r="AB1402" s="264"/>
      <c r="AC1402" s="264"/>
      <c r="AD1402" s="264"/>
      <c r="AE1402" s="264"/>
      <c r="AF1402" s="264"/>
      <c r="AG1402" s="264"/>
      <c r="AH1402" s="264"/>
      <c r="AI1402" s="264"/>
      <c r="AJ1402" s="264"/>
      <c r="AK1402" s="264"/>
      <c r="AL1402" s="264"/>
      <c r="AM1402" s="264"/>
      <c r="AN1402" s="264"/>
      <c r="AO1402" s="264"/>
      <c r="AP1402" s="264"/>
      <c r="AQ1402" s="264"/>
      <c r="AR1402" s="264"/>
      <c r="AS1402" s="264"/>
      <c r="AT1402" s="264"/>
      <c r="AU1402" s="264"/>
      <c r="AV1402" s="264"/>
      <c r="AW1402" s="264"/>
      <c r="AX1402" s="264"/>
      <c r="AY1402" s="264"/>
      <c r="AZ1402" s="264"/>
      <c r="BA1402" s="264"/>
      <c r="BB1402" s="264"/>
      <c r="BC1402" s="264"/>
      <c r="BD1402" s="264"/>
      <c r="BE1402" s="264"/>
      <c r="BF1402" s="264"/>
      <c r="BG1402" s="264"/>
      <c r="BH1402" s="264"/>
      <c r="BI1402" s="264"/>
      <c r="BJ1402" s="264"/>
      <c r="BK1402" s="264"/>
      <c r="BL1402" s="264"/>
      <c r="BM1402" s="264"/>
      <c r="BN1402" s="264"/>
      <c r="BO1402" s="264"/>
      <c r="BP1402" s="264"/>
      <c r="BQ1402" s="264"/>
      <c r="BR1402" s="264"/>
      <c r="BS1402" s="264"/>
      <c r="BT1402" s="264"/>
      <c r="BU1402" s="264"/>
      <c r="BV1402" s="264"/>
      <c r="BW1402" s="264"/>
      <c r="BX1402" s="264"/>
      <c r="BY1402" s="264"/>
      <c r="BZ1402" s="264"/>
      <c r="CA1402" s="264"/>
      <c r="CB1402" s="264"/>
      <c r="CC1402" s="264"/>
      <c r="CD1402" s="264"/>
      <c r="CE1402" s="264"/>
      <c r="CF1402" s="264"/>
      <c r="CG1402" s="264"/>
      <c r="CH1402" s="264"/>
      <c r="CI1402" s="264"/>
      <c r="CJ1402" s="264"/>
      <c r="CK1402" s="264"/>
      <c r="CL1402" s="264"/>
      <c r="CM1402" s="264"/>
      <c r="CN1402" s="264"/>
      <c r="CO1402" s="264"/>
      <c r="CP1402" s="264"/>
      <c r="CQ1402" s="264"/>
      <c r="CR1402" s="264"/>
      <c r="CS1402" s="264"/>
      <c r="CT1402" s="264"/>
      <c r="CU1402" s="264"/>
      <c r="CV1402" s="264"/>
      <c r="CW1402" s="264"/>
      <c r="CX1402" s="264"/>
    </row>
    <row r="1403" spans="1:102" s="24" customFormat="1" ht="18">
      <c r="A1403" s="17">
        <v>8</v>
      </c>
      <c r="B1403" s="7" t="s">
        <v>1032</v>
      </c>
      <c r="C1403" s="9"/>
      <c r="D1403" s="9"/>
      <c r="E1403" s="9"/>
      <c r="F1403" s="6"/>
      <c r="G1403" s="6"/>
      <c r="H1403" s="3"/>
      <c r="I1403" s="18"/>
      <c r="J1403" s="18"/>
      <c r="K1403" s="213"/>
      <c r="L1403" s="67"/>
      <c r="M1403" s="67"/>
      <c r="N1403" s="18"/>
      <c r="O1403" s="67"/>
      <c r="P1403" s="67"/>
      <c r="Q1403" s="18"/>
      <c r="R1403" s="67"/>
      <c r="S1403" s="9"/>
      <c r="T1403" s="107"/>
      <c r="U1403" s="9"/>
      <c r="V1403" s="9"/>
      <c r="W1403" s="107"/>
      <c r="X1403" s="258"/>
      <c r="Y1403" s="258"/>
      <c r="Z1403" s="258"/>
      <c r="AA1403" s="258"/>
      <c r="AB1403" s="258"/>
      <c r="AC1403" s="258"/>
      <c r="AD1403" s="258"/>
      <c r="AE1403" s="258"/>
      <c r="AF1403" s="258"/>
      <c r="AG1403" s="258"/>
      <c r="AH1403" s="258"/>
      <c r="AI1403" s="258"/>
      <c r="AJ1403" s="258"/>
      <c r="AK1403" s="258"/>
      <c r="AL1403" s="258"/>
      <c r="AM1403" s="258"/>
      <c r="AN1403" s="258"/>
      <c r="AO1403" s="258"/>
      <c r="AP1403" s="258"/>
      <c r="AQ1403" s="258"/>
      <c r="AR1403" s="258"/>
      <c r="AS1403" s="258"/>
      <c r="AT1403" s="258"/>
      <c r="AU1403" s="258"/>
      <c r="AV1403" s="258"/>
      <c r="AW1403" s="258"/>
      <c r="AX1403" s="258"/>
      <c r="AY1403" s="258"/>
      <c r="AZ1403" s="258"/>
      <c r="BA1403" s="258"/>
      <c r="BB1403" s="258"/>
      <c r="BC1403" s="258"/>
      <c r="BD1403" s="258"/>
      <c r="BE1403" s="258"/>
      <c r="BF1403" s="258"/>
      <c r="BG1403" s="258"/>
      <c r="BH1403" s="258"/>
      <c r="BI1403" s="258"/>
      <c r="BJ1403" s="258"/>
      <c r="BK1403" s="258"/>
      <c r="BL1403" s="258"/>
      <c r="BM1403" s="258"/>
      <c r="BN1403" s="258"/>
      <c r="BO1403" s="258"/>
      <c r="BP1403" s="258"/>
      <c r="BQ1403" s="258"/>
      <c r="BR1403" s="258"/>
      <c r="BS1403" s="258"/>
      <c r="BT1403" s="258"/>
      <c r="BU1403" s="258"/>
      <c r="BV1403" s="258"/>
      <c r="BW1403" s="258"/>
      <c r="BX1403" s="258"/>
      <c r="BY1403" s="258"/>
      <c r="BZ1403" s="258"/>
      <c r="CA1403" s="258"/>
      <c r="CB1403" s="258"/>
      <c r="CC1403" s="258"/>
      <c r="CD1403" s="258"/>
      <c r="CE1403" s="258"/>
      <c r="CF1403" s="258"/>
      <c r="CG1403" s="258"/>
      <c r="CH1403" s="258"/>
      <c r="CI1403" s="258"/>
      <c r="CJ1403" s="258"/>
      <c r="CK1403" s="258"/>
      <c r="CL1403" s="258"/>
      <c r="CM1403" s="258"/>
      <c r="CN1403" s="258"/>
      <c r="CO1403" s="258"/>
      <c r="CP1403" s="258"/>
      <c r="CQ1403" s="258"/>
      <c r="CR1403" s="258"/>
      <c r="CS1403" s="258"/>
      <c r="CT1403" s="258"/>
      <c r="CU1403" s="258"/>
      <c r="CV1403" s="258"/>
      <c r="CW1403" s="258"/>
      <c r="CX1403" s="258"/>
    </row>
    <row r="1404" spans="1:102" ht="18">
      <c r="A1404" s="13">
        <v>1</v>
      </c>
      <c r="B1404" s="5" t="s">
        <v>1977</v>
      </c>
      <c r="C1404" s="8">
        <v>10602.4</v>
      </c>
      <c r="D1404" s="8">
        <v>16397.599999999999</v>
      </c>
      <c r="E1404" s="9">
        <f>SUM(C1404:D1404)</f>
        <v>27000</v>
      </c>
      <c r="F1404" s="2">
        <v>23580.799999999999</v>
      </c>
      <c r="G1404" s="2">
        <v>35371.199999999997</v>
      </c>
      <c r="H1404" s="3">
        <f>SUM(F1404:G1404)</f>
        <v>58952</v>
      </c>
      <c r="I1404" s="10">
        <v>14096.6</v>
      </c>
      <c r="J1404" s="10">
        <v>21144.91</v>
      </c>
      <c r="K1404" s="213">
        <f>SUM(I1404:J1404)</f>
        <v>35241.51</v>
      </c>
      <c r="L1404" s="65">
        <v>22605.21</v>
      </c>
      <c r="M1404" s="65">
        <v>33907.79</v>
      </c>
      <c r="N1404" s="18">
        <f>SUM(L1404:M1404)</f>
        <v>56513</v>
      </c>
      <c r="O1404" s="65">
        <v>33600</v>
      </c>
      <c r="P1404" s="65">
        <v>50400</v>
      </c>
      <c r="Q1404" s="18">
        <f>SUM(O1404:P1404)</f>
        <v>84000</v>
      </c>
      <c r="R1404" s="65">
        <v>33600</v>
      </c>
      <c r="S1404" s="8">
        <v>50400</v>
      </c>
      <c r="T1404" s="107">
        <f>SUM(R1404:S1404)</f>
        <v>84000</v>
      </c>
      <c r="U1404" s="8">
        <v>19228</v>
      </c>
      <c r="V1404" s="8">
        <v>28842</v>
      </c>
      <c r="W1404" s="107">
        <f>SUM(U1404:V1404)</f>
        <v>48070</v>
      </c>
    </row>
    <row r="1405" spans="1:102" ht="18">
      <c r="A1405" s="13">
        <v>2</v>
      </c>
      <c r="B1405" s="5" t="s">
        <v>2264</v>
      </c>
      <c r="C1405" s="8"/>
      <c r="D1405" s="8"/>
      <c r="E1405" s="9"/>
      <c r="F1405" s="2"/>
      <c r="G1405" s="2"/>
      <c r="H1405" s="3"/>
      <c r="I1405" s="10"/>
      <c r="J1405" s="10"/>
      <c r="L1405" s="65"/>
      <c r="M1405" s="65"/>
      <c r="O1405" s="65">
        <v>49999.97</v>
      </c>
      <c r="P1405" s="65"/>
      <c r="Q1405" s="18">
        <v>499.99970000000002</v>
      </c>
      <c r="R1405" s="65">
        <v>49999.97</v>
      </c>
      <c r="S1405" s="8"/>
      <c r="T1405" s="107">
        <v>499.99970000000002</v>
      </c>
      <c r="U1405" s="8">
        <v>100000</v>
      </c>
      <c r="V1405" s="8"/>
      <c r="W1405" s="107">
        <f>SUM(U1405:V1405)</f>
        <v>100000</v>
      </c>
    </row>
    <row r="1406" spans="1:102" ht="18">
      <c r="A1406" s="13">
        <v>3</v>
      </c>
      <c r="B1406" s="5" t="s">
        <v>1033</v>
      </c>
      <c r="C1406" s="8">
        <v>3060.02</v>
      </c>
      <c r="D1406" s="8"/>
      <c r="E1406" s="9">
        <f>SUM(C1406:D1406)</f>
        <v>3060.02</v>
      </c>
      <c r="F1406" s="2">
        <v>2725.16</v>
      </c>
      <c r="G1406" s="2">
        <v>0</v>
      </c>
      <c r="H1406" s="3">
        <f>SUM(F1406:G1406)</f>
        <v>2725.16</v>
      </c>
      <c r="I1406" s="10">
        <v>3425.19</v>
      </c>
      <c r="J1406" s="10"/>
      <c r="K1406" s="213">
        <f>SUM(I1406:J1406)</f>
        <v>3425.19</v>
      </c>
      <c r="L1406" s="65">
        <v>4948.6099999999997</v>
      </c>
      <c r="M1406" s="65"/>
      <c r="N1406" s="18">
        <f>SUM(L1406:M1406)</f>
        <v>4948.6099999999997</v>
      </c>
      <c r="O1406" s="65">
        <v>5280.8</v>
      </c>
      <c r="P1406" s="65"/>
      <c r="Q1406" s="18">
        <f>SUM(O1406:P1406)</f>
        <v>5280.8</v>
      </c>
      <c r="R1406" s="65">
        <v>5280.8</v>
      </c>
      <c r="S1406" s="8"/>
      <c r="T1406" s="107">
        <f>SUM(R1406:S1406)</f>
        <v>5280.8</v>
      </c>
      <c r="U1406" s="8">
        <v>5959.4</v>
      </c>
      <c r="V1406" s="8"/>
      <c r="W1406" s="107">
        <f>SUM(U1406:V1406)</f>
        <v>5959.4</v>
      </c>
    </row>
    <row r="1407" spans="1:102" ht="18">
      <c r="A1407" s="13">
        <v>4</v>
      </c>
      <c r="B1407" s="5" t="s">
        <v>1034</v>
      </c>
      <c r="C1407" s="8">
        <v>10000</v>
      </c>
      <c r="D1407" s="8"/>
      <c r="E1407" s="9">
        <f>SUM(C1407:D1407)</f>
        <v>10000</v>
      </c>
      <c r="F1407" s="2">
        <v>13000</v>
      </c>
      <c r="G1407" s="2">
        <v>0</v>
      </c>
      <c r="H1407" s="3">
        <f>SUM(F1407:G1407)</f>
        <v>13000</v>
      </c>
      <c r="I1407" s="10">
        <v>40000</v>
      </c>
      <c r="J1407" s="10"/>
      <c r="K1407" s="213">
        <f>SUM(I1407:J1407)</f>
        <v>40000</v>
      </c>
      <c r="L1407" s="65">
        <v>41500</v>
      </c>
      <c r="M1407" s="65"/>
      <c r="N1407" s="18">
        <f>SUM(L1407:M1407)</f>
        <v>41500</v>
      </c>
      <c r="O1407" s="65">
        <v>0.03</v>
      </c>
      <c r="P1407" s="65"/>
      <c r="Q1407" s="18">
        <f>SUM(O1407:P1407)</f>
        <v>0.03</v>
      </c>
      <c r="R1407" s="65">
        <v>0.03</v>
      </c>
      <c r="S1407" s="8"/>
      <c r="T1407" s="107">
        <f>SUM(R1407:S1407)</f>
        <v>0.03</v>
      </c>
      <c r="U1407" s="8">
        <v>0.03</v>
      </c>
      <c r="V1407" s="8"/>
      <c r="W1407" s="107">
        <f>SUM(U1407:V1407)</f>
        <v>0.03</v>
      </c>
    </row>
    <row r="1408" spans="1:102" s="186" customFormat="1" ht="18">
      <c r="A1408" s="187"/>
      <c r="B1408" s="181" t="s">
        <v>120</v>
      </c>
      <c r="C1408" s="182">
        <f>SUM(C1404:C1407)</f>
        <v>23662.42</v>
      </c>
      <c r="D1408" s="182">
        <f>SUM(D1404:D1407)</f>
        <v>16397.599999999999</v>
      </c>
      <c r="E1408" s="182">
        <f>SUM(C1408:D1408)</f>
        <v>40060.019999999997</v>
      </c>
      <c r="F1408" s="183">
        <v>39305.96</v>
      </c>
      <c r="G1408" s="183">
        <v>35371.199999999997</v>
      </c>
      <c r="H1408" s="194">
        <f>SUM(F1408:G1408)</f>
        <v>74677.16</v>
      </c>
      <c r="I1408" s="184">
        <f>SUM(I1404:I1407)</f>
        <v>57521.79</v>
      </c>
      <c r="J1408" s="184">
        <f>SUM(J1404:J1407)</f>
        <v>21144.91</v>
      </c>
      <c r="K1408" s="212">
        <f>SUM(I1408:J1408)</f>
        <v>78666.7</v>
      </c>
      <c r="L1408" s="198">
        <f>SUM(L1404:L1407)</f>
        <v>69053.820000000007</v>
      </c>
      <c r="M1408" s="198">
        <f>SUM(M1404:M1407)</f>
        <v>33907.79</v>
      </c>
      <c r="N1408" s="184">
        <f>SUM(L1408:M1408)</f>
        <v>102961.61000000002</v>
      </c>
      <c r="O1408" s="198">
        <f>SUM(O1404:O1407)</f>
        <v>88880.8</v>
      </c>
      <c r="P1408" s="198">
        <f>SUM(P1404:P1407)</f>
        <v>50400</v>
      </c>
      <c r="Q1408" s="184">
        <f>SUM(O1408:P1408)</f>
        <v>139280.79999999999</v>
      </c>
      <c r="R1408" s="198">
        <f>SUM(R1404:R1407)</f>
        <v>88880.8</v>
      </c>
      <c r="S1408" s="182">
        <f>SUM(S1404:S1407)</f>
        <v>50400</v>
      </c>
      <c r="T1408" s="185">
        <f>SUM(R1408:S1408)</f>
        <v>139280.79999999999</v>
      </c>
      <c r="U1408" s="182">
        <f>SUM(U1404:U1407)</f>
        <v>125187.43</v>
      </c>
      <c r="V1408" s="182">
        <f>SUM(V1404:V1407)</f>
        <v>28842</v>
      </c>
      <c r="W1408" s="185">
        <f>SUM(U1408:V1408)</f>
        <v>154029.43</v>
      </c>
      <c r="X1408" s="264"/>
      <c r="Y1408" s="264"/>
      <c r="Z1408" s="264"/>
      <c r="AA1408" s="264"/>
      <c r="AB1408" s="264"/>
      <c r="AC1408" s="264"/>
      <c r="AD1408" s="264"/>
      <c r="AE1408" s="264"/>
      <c r="AF1408" s="264"/>
      <c r="AG1408" s="264"/>
      <c r="AH1408" s="264"/>
      <c r="AI1408" s="264"/>
      <c r="AJ1408" s="264"/>
      <c r="AK1408" s="264"/>
      <c r="AL1408" s="264"/>
      <c r="AM1408" s="264"/>
      <c r="AN1408" s="264"/>
      <c r="AO1408" s="264"/>
      <c r="AP1408" s="264"/>
      <c r="AQ1408" s="264"/>
      <c r="AR1408" s="264"/>
      <c r="AS1408" s="264"/>
      <c r="AT1408" s="264"/>
      <c r="AU1408" s="264"/>
      <c r="AV1408" s="264"/>
      <c r="AW1408" s="264"/>
      <c r="AX1408" s="264"/>
      <c r="AY1408" s="264"/>
      <c r="AZ1408" s="264"/>
      <c r="BA1408" s="264"/>
      <c r="BB1408" s="264"/>
      <c r="BC1408" s="264"/>
      <c r="BD1408" s="264"/>
      <c r="BE1408" s="264"/>
      <c r="BF1408" s="264"/>
      <c r="BG1408" s="264"/>
      <c r="BH1408" s="264"/>
      <c r="BI1408" s="264"/>
      <c r="BJ1408" s="264"/>
      <c r="BK1408" s="264"/>
      <c r="BL1408" s="264"/>
      <c r="BM1408" s="264"/>
      <c r="BN1408" s="264"/>
      <c r="BO1408" s="264"/>
      <c r="BP1408" s="264"/>
      <c r="BQ1408" s="264"/>
      <c r="BR1408" s="264"/>
      <c r="BS1408" s="264"/>
      <c r="BT1408" s="264"/>
      <c r="BU1408" s="264"/>
      <c r="BV1408" s="264"/>
      <c r="BW1408" s="264"/>
      <c r="BX1408" s="264"/>
      <c r="BY1408" s="264"/>
      <c r="BZ1408" s="264"/>
      <c r="CA1408" s="264"/>
      <c r="CB1408" s="264"/>
      <c r="CC1408" s="264"/>
      <c r="CD1408" s="264"/>
      <c r="CE1408" s="264"/>
      <c r="CF1408" s="264"/>
      <c r="CG1408" s="264"/>
      <c r="CH1408" s="264"/>
      <c r="CI1408" s="264"/>
      <c r="CJ1408" s="264"/>
      <c r="CK1408" s="264"/>
      <c r="CL1408" s="264"/>
      <c r="CM1408" s="264"/>
      <c r="CN1408" s="264"/>
      <c r="CO1408" s="264"/>
      <c r="CP1408" s="264"/>
      <c r="CQ1408" s="264"/>
      <c r="CR1408" s="264"/>
      <c r="CS1408" s="264"/>
      <c r="CT1408" s="264"/>
      <c r="CU1408" s="264"/>
      <c r="CV1408" s="264"/>
      <c r="CW1408" s="264"/>
      <c r="CX1408" s="264"/>
    </row>
    <row r="1409" spans="1:102" s="24" customFormat="1" ht="18">
      <c r="A1409" s="17">
        <v>9</v>
      </c>
      <c r="B1409" s="7" t="s">
        <v>1939</v>
      </c>
      <c r="C1409" s="9"/>
      <c r="D1409" s="9"/>
      <c r="E1409" s="9"/>
      <c r="F1409" s="6"/>
      <c r="G1409" s="6"/>
      <c r="H1409" s="3"/>
      <c r="I1409" s="18"/>
      <c r="J1409" s="18"/>
      <c r="K1409" s="213"/>
      <c r="L1409" s="67"/>
      <c r="M1409" s="67"/>
      <c r="N1409" s="18"/>
      <c r="O1409" s="67"/>
      <c r="P1409" s="67"/>
      <c r="Q1409" s="18"/>
      <c r="R1409" s="67"/>
      <c r="S1409" s="9"/>
      <c r="T1409" s="107"/>
      <c r="U1409" s="9"/>
      <c r="V1409" s="9"/>
      <c r="W1409" s="107"/>
      <c r="X1409" s="258"/>
      <c r="Y1409" s="258"/>
      <c r="Z1409" s="258"/>
      <c r="AA1409" s="258"/>
      <c r="AB1409" s="258"/>
      <c r="AC1409" s="258"/>
      <c r="AD1409" s="258"/>
      <c r="AE1409" s="258"/>
      <c r="AF1409" s="258"/>
      <c r="AG1409" s="258"/>
      <c r="AH1409" s="258"/>
      <c r="AI1409" s="258"/>
      <c r="AJ1409" s="258"/>
      <c r="AK1409" s="258"/>
      <c r="AL1409" s="258"/>
      <c r="AM1409" s="258"/>
      <c r="AN1409" s="258"/>
      <c r="AO1409" s="258"/>
      <c r="AP1409" s="258"/>
      <c r="AQ1409" s="258"/>
      <c r="AR1409" s="258"/>
      <c r="AS1409" s="258"/>
      <c r="AT1409" s="258"/>
      <c r="AU1409" s="258"/>
      <c r="AV1409" s="258"/>
      <c r="AW1409" s="258"/>
      <c r="AX1409" s="258"/>
      <c r="AY1409" s="258"/>
      <c r="AZ1409" s="258"/>
      <c r="BA1409" s="258"/>
      <c r="BB1409" s="258"/>
      <c r="BC1409" s="258"/>
      <c r="BD1409" s="258"/>
      <c r="BE1409" s="258"/>
      <c r="BF1409" s="258"/>
      <c r="BG1409" s="258"/>
      <c r="BH1409" s="258"/>
      <c r="BI1409" s="258"/>
      <c r="BJ1409" s="258"/>
      <c r="BK1409" s="258"/>
      <c r="BL1409" s="258"/>
      <c r="BM1409" s="258"/>
      <c r="BN1409" s="258"/>
      <c r="BO1409" s="258"/>
      <c r="BP1409" s="258"/>
      <c r="BQ1409" s="258"/>
      <c r="BR1409" s="258"/>
      <c r="BS1409" s="258"/>
      <c r="BT1409" s="258"/>
      <c r="BU1409" s="258"/>
      <c r="BV1409" s="258"/>
      <c r="BW1409" s="258"/>
      <c r="BX1409" s="258"/>
      <c r="BY1409" s="258"/>
      <c r="BZ1409" s="258"/>
      <c r="CA1409" s="258"/>
      <c r="CB1409" s="258"/>
      <c r="CC1409" s="258"/>
      <c r="CD1409" s="258"/>
      <c r="CE1409" s="258"/>
      <c r="CF1409" s="258"/>
      <c r="CG1409" s="258"/>
      <c r="CH1409" s="258"/>
      <c r="CI1409" s="258"/>
      <c r="CJ1409" s="258"/>
      <c r="CK1409" s="258"/>
      <c r="CL1409" s="258"/>
      <c r="CM1409" s="258"/>
      <c r="CN1409" s="258"/>
      <c r="CO1409" s="258"/>
      <c r="CP1409" s="258"/>
      <c r="CQ1409" s="258"/>
      <c r="CR1409" s="258"/>
      <c r="CS1409" s="258"/>
      <c r="CT1409" s="258"/>
      <c r="CU1409" s="258"/>
      <c r="CV1409" s="258"/>
      <c r="CW1409" s="258"/>
      <c r="CX1409" s="258"/>
    </row>
    <row r="1410" spans="1:102" ht="18">
      <c r="A1410" s="13">
        <v>1</v>
      </c>
      <c r="B1410" s="5" t="s">
        <v>1035</v>
      </c>
      <c r="C1410" s="8">
        <v>282.69</v>
      </c>
      <c r="D1410" s="8"/>
      <c r="E1410" s="9">
        <f t="shared" ref="E1410:E1419" si="581">SUM(C1410:D1410)</f>
        <v>282.69</v>
      </c>
      <c r="F1410" s="2">
        <v>274.69</v>
      </c>
      <c r="G1410" s="2">
        <v>0</v>
      </c>
      <c r="H1410" s="3">
        <f>SUM(F1410:G1410)</f>
        <v>274.69</v>
      </c>
      <c r="I1410" s="10">
        <v>220</v>
      </c>
      <c r="J1410" s="10"/>
      <c r="K1410" s="213">
        <f t="shared" ref="K1410:K1419" si="582">SUM(I1410:J1410)</f>
        <v>220</v>
      </c>
      <c r="L1410" s="65">
        <v>50</v>
      </c>
      <c r="M1410" s="65"/>
      <c r="N1410" s="18">
        <f t="shared" ref="N1410:N1419" si="583">SUM(L1410:M1410)</f>
        <v>50</v>
      </c>
      <c r="O1410" s="65">
        <v>50</v>
      </c>
      <c r="P1410" s="65"/>
      <c r="Q1410" s="18">
        <f t="shared" ref="Q1410:Q1414" si="584">SUM(O1410:P1410)</f>
        <v>50</v>
      </c>
      <c r="R1410" s="65">
        <v>50.01</v>
      </c>
      <c r="S1410" s="8"/>
      <c r="T1410" s="107">
        <f t="shared" ref="T1410:T1419" si="585">SUM(R1410:S1410)</f>
        <v>50.01</v>
      </c>
      <c r="U1410" s="8">
        <v>50</v>
      </c>
      <c r="V1410" s="8"/>
      <c r="W1410" s="107">
        <f t="shared" ref="W1410:W1419" si="586">SUM(U1410:V1410)</f>
        <v>50</v>
      </c>
    </row>
    <row r="1411" spans="1:102" ht="18">
      <c r="A1411" s="13">
        <v>2</v>
      </c>
      <c r="B1411" s="5" t="s">
        <v>1036</v>
      </c>
      <c r="C1411" s="8">
        <v>417.31</v>
      </c>
      <c r="D1411" s="8"/>
      <c r="E1411" s="9">
        <f t="shared" si="581"/>
        <v>417.31</v>
      </c>
      <c r="F1411" s="2">
        <v>417.31</v>
      </c>
      <c r="G1411" s="2">
        <v>0</v>
      </c>
      <c r="H1411" s="3">
        <f t="shared" ref="H1411:H1419" si="587">SUM(F1411:G1411)</f>
        <v>417.31</v>
      </c>
      <c r="I1411" s="10">
        <v>410.01</v>
      </c>
      <c r="J1411" s="10"/>
      <c r="K1411" s="213">
        <f t="shared" si="582"/>
        <v>410.01</v>
      </c>
      <c r="L1411" s="65">
        <v>220.01</v>
      </c>
      <c r="M1411" s="65"/>
      <c r="N1411" s="18">
        <f t="shared" si="583"/>
        <v>220.01</v>
      </c>
      <c r="O1411" s="65">
        <v>300.02</v>
      </c>
      <c r="P1411" s="65"/>
      <c r="Q1411" s="18">
        <f t="shared" si="584"/>
        <v>300.02</v>
      </c>
      <c r="R1411" s="65">
        <v>300.02999999999997</v>
      </c>
      <c r="S1411" s="8"/>
      <c r="T1411" s="107">
        <f t="shared" si="585"/>
        <v>300.02999999999997</v>
      </c>
      <c r="U1411" s="8">
        <v>395.03</v>
      </c>
      <c r="V1411" s="8"/>
      <c r="W1411" s="107">
        <f t="shared" si="586"/>
        <v>395.03</v>
      </c>
    </row>
    <row r="1412" spans="1:102" ht="18">
      <c r="A1412" s="13">
        <v>3</v>
      </c>
      <c r="B1412" s="5" t="s">
        <v>1037</v>
      </c>
      <c r="C1412" s="8">
        <v>36.11</v>
      </c>
      <c r="D1412" s="8"/>
      <c r="E1412" s="9">
        <f t="shared" si="581"/>
        <v>36.11</v>
      </c>
      <c r="F1412" s="2">
        <v>40.98</v>
      </c>
      <c r="G1412" s="2">
        <v>0</v>
      </c>
      <c r="H1412" s="3">
        <f t="shared" si="587"/>
        <v>40.98</v>
      </c>
      <c r="I1412" s="10">
        <v>5330.36</v>
      </c>
      <c r="J1412" s="10"/>
      <c r="K1412" s="213">
        <f t="shared" si="582"/>
        <v>5330.36</v>
      </c>
      <c r="L1412" s="65">
        <v>1255.6500000000001</v>
      </c>
      <c r="M1412" s="65"/>
      <c r="N1412" s="18">
        <f t="shared" si="583"/>
        <v>1255.6500000000001</v>
      </c>
      <c r="O1412" s="65">
        <v>773.45</v>
      </c>
      <c r="P1412" s="65"/>
      <c r="Q1412" s="18">
        <f t="shared" si="584"/>
        <v>773.45</v>
      </c>
      <c r="R1412" s="65">
        <v>773.51</v>
      </c>
      <c r="S1412" s="8"/>
      <c r="T1412" s="107">
        <f t="shared" si="585"/>
        <v>773.51</v>
      </c>
      <c r="U1412" s="8">
        <v>773.09</v>
      </c>
      <c r="V1412" s="8"/>
      <c r="W1412" s="107">
        <f t="shared" si="586"/>
        <v>773.09</v>
      </c>
    </row>
    <row r="1413" spans="1:102" ht="18">
      <c r="A1413" s="13">
        <v>4</v>
      </c>
      <c r="B1413" s="5" t="s">
        <v>2066</v>
      </c>
      <c r="C1413" s="8">
        <v>250</v>
      </c>
      <c r="D1413" s="8"/>
      <c r="E1413" s="9">
        <f t="shared" si="581"/>
        <v>250</v>
      </c>
      <c r="F1413" s="2">
        <v>243.16</v>
      </c>
      <c r="G1413" s="2">
        <v>0</v>
      </c>
      <c r="H1413" s="3">
        <f t="shared" si="587"/>
        <v>243.16</v>
      </c>
      <c r="I1413" s="10">
        <v>203.55</v>
      </c>
      <c r="J1413" s="10"/>
      <c r="K1413" s="213">
        <f t="shared" si="582"/>
        <v>203.55</v>
      </c>
      <c r="L1413" s="65">
        <v>208.68</v>
      </c>
      <c r="M1413" s="65"/>
      <c r="N1413" s="18">
        <f t="shared" si="583"/>
        <v>208.68</v>
      </c>
      <c r="O1413" s="65">
        <v>234.88</v>
      </c>
      <c r="P1413" s="65"/>
      <c r="Q1413" s="18">
        <f t="shared" si="584"/>
        <v>234.88</v>
      </c>
      <c r="R1413" s="65">
        <v>1099.8800000000001</v>
      </c>
      <c r="S1413" s="8"/>
      <c r="T1413" s="107">
        <f t="shared" si="585"/>
        <v>1099.8800000000001</v>
      </c>
      <c r="U1413" s="8">
        <v>1590.49</v>
      </c>
      <c r="V1413" s="8"/>
      <c r="W1413" s="107">
        <f t="shared" si="586"/>
        <v>1590.49</v>
      </c>
    </row>
    <row r="1414" spans="1:102" ht="18">
      <c r="A1414" s="13">
        <v>5</v>
      </c>
      <c r="B1414" s="5" t="s">
        <v>2067</v>
      </c>
      <c r="C1414" s="8"/>
      <c r="D1414" s="8"/>
      <c r="E1414" s="9"/>
      <c r="F1414" s="2"/>
      <c r="G1414" s="2"/>
      <c r="H1414" s="3"/>
      <c r="I1414" s="10"/>
      <c r="J1414" s="10"/>
      <c r="L1414" s="65">
        <v>0.06</v>
      </c>
      <c r="M1414" s="65"/>
      <c r="O1414" s="65">
        <v>150.03</v>
      </c>
      <c r="P1414" s="65"/>
      <c r="Q1414" s="18">
        <f t="shared" si="584"/>
        <v>150.03</v>
      </c>
      <c r="R1414" s="65">
        <v>150.03</v>
      </c>
      <c r="S1414" s="8"/>
      <c r="T1414" s="107">
        <f t="shared" si="585"/>
        <v>150.03</v>
      </c>
      <c r="U1414" s="8">
        <v>150.03</v>
      </c>
      <c r="V1414" s="8"/>
      <c r="W1414" s="107">
        <f t="shared" si="586"/>
        <v>150.03</v>
      </c>
    </row>
    <row r="1415" spans="1:102" ht="18">
      <c r="A1415" s="13">
        <v>6</v>
      </c>
      <c r="B1415" s="5" t="s">
        <v>2068</v>
      </c>
      <c r="C1415" s="8">
        <v>25000</v>
      </c>
      <c r="D1415" s="8"/>
      <c r="E1415" s="9">
        <f t="shared" si="581"/>
        <v>25000</v>
      </c>
      <c r="F1415" s="2">
        <v>25000</v>
      </c>
      <c r="G1415" s="2">
        <v>0</v>
      </c>
      <c r="H1415" s="3">
        <f t="shared" si="587"/>
        <v>25000</v>
      </c>
      <c r="I1415" s="10">
        <v>25600</v>
      </c>
      <c r="J1415" s="10"/>
      <c r="K1415" s="213">
        <f t="shared" si="582"/>
        <v>25600</v>
      </c>
      <c r="L1415" s="65">
        <v>22500</v>
      </c>
      <c r="M1415" s="65"/>
      <c r="N1415" s="18">
        <f t="shared" si="583"/>
        <v>22500</v>
      </c>
      <c r="O1415" s="65">
        <v>15000</v>
      </c>
      <c r="P1415" s="65"/>
      <c r="Q1415" s="18">
        <f t="shared" ref="Q1415:Q1419" si="588">SUM(O1415:P1415)</f>
        <v>15000</v>
      </c>
      <c r="R1415" s="65">
        <v>16500</v>
      </c>
      <c r="S1415" s="8"/>
      <c r="T1415" s="107">
        <f t="shared" si="585"/>
        <v>16500</v>
      </c>
      <c r="U1415" s="8">
        <v>600</v>
      </c>
      <c r="V1415" s="8"/>
      <c r="W1415" s="107">
        <f t="shared" si="586"/>
        <v>600</v>
      </c>
    </row>
    <row r="1416" spans="1:102" ht="18">
      <c r="A1416" s="13">
        <v>7</v>
      </c>
      <c r="B1416" s="5" t="s">
        <v>1038</v>
      </c>
      <c r="C1416" s="8">
        <v>148.9</v>
      </c>
      <c r="D1416" s="8"/>
      <c r="E1416" s="9">
        <f t="shared" si="581"/>
        <v>148.9</v>
      </c>
      <c r="F1416" s="2">
        <v>178.9</v>
      </c>
      <c r="G1416" s="2">
        <v>0</v>
      </c>
      <c r="H1416" s="3">
        <f t="shared" si="587"/>
        <v>178.9</v>
      </c>
      <c r="I1416" s="10">
        <v>196.9</v>
      </c>
      <c r="J1416" s="10"/>
      <c r="K1416" s="213">
        <f t="shared" si="582"/>
        <v>196.9</v>
      </c>
      <c r="L1416" s="65">
        <v>200.01</v>
      </c>
      <c r="M1416" s="65"/>
      <c r="N1416" s="18">
        <f t="shared" si="583"/>
        <v>200.01</v>
      </c>
      <c r="O1416" s="65">
        <v>150.01</v>
      </c>
      <c r="P1416" s="65"/>
      <c r="Q1416" s="18">
        <f t="shared" si="588"/>
        <v>150.01</v>
      </c>
      <c r="R1416" s="65">
        <v>200.05</v>
      </c>
      <c r="S1416" s="8"/>
      <c r="T1416" s="107">
        <f t="shared" si="585"/>
        <v>200.05</v>
      </c>
      <c r="U1416" s="8">
        <v>1300.03</v>
      </c>
      <c r="V1416" s="8"/>
      <c r="W1416" s="107">
        <f t="shared" si="586"/>
        <v>1300.03</v>
      </c>
    </row>
    <row r="1417" spans="1:102" ht="18">
      <c r="A1417" s="13">
        <v>8</v>
      </c>
      <c r="B1417" s="5" t="s">
        <v>1039</v>
      </c>
      <c r="C1417" s="8">
        <v>37870</v>
      </c>
      <c r="D1417" s="8"/>
      <c r="E1417" s="9">
        <f t="shared" si="581"/>
        <v>37870</v>
      </c>
      <c r="F1417" s="2">
        <v>37841.96</v>
      </c>
      <c r="G1417" s="2">
        <v>0</v>
      </c>
      <c r="H1417" s="3">
        <f t="shared" si="587"/>
        <v>37841.96</v>
      </c>
      <c r="I1417" s="10">
        <v>49792.32</v>
      </c>
      <c r="J1417" s="10"/>
      <c r="K1417" s="213">
        <f t="shared" si="582"/>
        <v>49792.32</v>
      </c>
      <c r="L1417" s="65">
        <v>78489.25</v>
      </c>
      <c r="M1417" s="65"/>
      <c r="N1417" s="18">
        <f t="shared" si="583"/>
        <v>78489.25</v>
      </c>
      <c r="O1417" s="65">
        <v>71595.039999999994</v>
      </c>
      <c r="P1417" s="65"/>
      <c r="Q1417" s="18">
        <f t="shared" si="588"/>
        <v>71595.039999999994</v>
      </c>
      <c r="R1417" s="65">
        <v>71595.039999999994</v>
      </c>
      <c r="S1417" s="8"/>
      <c r="T1417" s="107">
        <f t="shared" si="585"/>
        <v>71595.039999999994</v>
      </c>
      <c r="U1417" s="8">
        <v>35654.21</v>
      </c>
      <c r="V1417" s="8"/>
      <c r="W1417" s="107">
        <f t="shared" si="586"/>
        <v>35654.21</v>
      </c>
    </row>
    <row r="1418" spans="1:102" ht="18">
      <c r="A1418" s="13">
        <v>9</v>
      </c>
      <c r="B1418" s="5" t="s">
        <v>1040</v>
      </c>
      <c r="C1418" s="8">
        <v>140</v>
      </c>
      <c r="D1418" s="8"/>
      <c r="E1418" s="9">
        <f t="shared" si="581"/>
        <v>140</v>
      </c>
      <c r="F1418" s="2">
        <v>148</v>
      </c>
      <c r="G1418" s="2">
        <v>0</v>
      </c>
      <c r="H1418" s="3">
        <f t="shared" si="587"/>
        <v>148</v>
      </c>
      <c r="I1418" s="10">
        <v>648</v>
      </c>
      <c r="J1418" s="10"/>
      <c r="K1418" s="213">
        <f t="shared" si="582"/>
        <v>648</v>
      </c>
      <c r="L1418" s="65">
        <v>200</v>
      </c>
      <c r="M1418" s="65"/>
      <c r="N1418" s="18">
        <f t="shared" si="583"/>
        <v>200</v>
      </c>
      <c r="O1418" s="65">
        <v>150</v>
      </c>
      <c r="P1418" s="65"/>
      <c r="Q1418" s="18">
        <f t="shared" si="588"/>
        <v>150</v>
      </c>
      <c r="R1418" s="65">
        <v>150.02000000000001</v>
      </c>
      <c r="S1418" s="8"/>
      <c r="T1418" s="107">
        <f t="shared" si="585"/>
        <v>150.02000000000001</v>
      </c>
      <c r="U1418" s="8">
        <v>500</v>
      </c>
      <c r="V1418" s="8"/>
      <c r="W1418" s="107">
        <f t="shared" si="586"/>
        <v>500</v>
      </c>
    </row>
    <row r="1419" spans="1:102" s="186" customFormat="1" ht="18">
      <c r="A1419" s="187"/>
      <c r="B1419" s="181" t="s">
        <v>121</v>
      </c>
      <c r="C1419" s="182">
        <f>SUM(C1410:C1418)</f>
        <v>64145.01</v>
      </c>
      <c r="D1419" s="182"/>
      <c r="E1419" s="182">
        <f t="shared" si="581"/>
        <v>64145.01</v>
      </c>
      <c r="F1419" s="183">
        <v>64145</v>
      </c>
      <c r="G1419" s="183">
        <v>0</v>
      </c>
      <c r="H1419" s="194">
        <f t="shared" si="587"/>
        <v>64145</v>
      </c>
      <c r="I1419" s="184">
        <f>SUM(I1410:I1418)</f>
        <v>82401.14</v>
      </c>
      <c r="J1419" s="184"/>
      <c r="K1419" s="212">
        <f t="shared" si="582"/>
        <v>82401.14</v>
      </c>
      <c r="L1419" s="198">
        <f>SUM(L1410:L1418)</f>
        <v>103123.66</v>
      </c>
      <c r="M1419" s="198"/>
      <c r="N1419" s="184">
        <f t="shared" si="583"/>
        <v>103123.66</v>
      </c>
      <c r="O1419" s="198">
        <f>SUM(O1410:O1418)</f>
        <v>88403.43</v>
      </c>
      <c r="P1419" s="198"/>
      <c r="Q1419" s="184">
        <f t="shared" si="588"/>
        <v>88403.43</v>
      </c>
      <c r="R1419" s="198">
        <f>SUM(R1410:R1418)</f>
        <v>90818.569999999992</v>
      </c>
      <c r="S1419" s="182"/>
      <c r="T1419" s="185">
        <f t="shared" si="585"/>
        <v>90818.569999999992</v>
      </c>
      <c r="U1419" s="182">
        <v>41012.879999999997</v>
      </c>
      <c r="V1419" s="182"/>
      <c r="W1419" s="185">
        <f t="shared" si="586"/>
        <v>41012.879999999997</v>
      </c>
      <c r="X1419" s="264"/>
      <c r="Y1419" s="264"/>
      <c r="Z1419" s="264"/>
      <c r="AA1419" s="264"/>
      <c r="AB1419" s="264"/>
      <c r="AC1419" s="264"/>
      <c r="AD1419" s="264"/>
      <c r="AE1419" s="264"/>
      <c r="AF1419" s="264"/>
      <c r="AG1419" s="264"/>
      <c r="AH1419" s="264"/>
      <c r="AI1419" s="264"/>
      <c r="AJ1419" s="264"/>
      <c r="AK1419" s="264"/>
      <c r="AL1419" s="264"/>
      <c r="AM1419" s="264"/>
      <c r="AN1419" s="264"/>
      <c r="AO1419" s="264"/>
      <c r="AP1419" s="264"/>
      <c r="AQ1419" s="264"/>
      <c r="AR1419" s="264"/>
      <c r="AS1419" s="264"/>
      <c r="AT1419" s="264"/>
      <c r="AU1419" s="264"/>
      <c r="AV1419" s="264"/>
      <c r="AW1419" s="264"/>
      <c r="AX1419" s="264"/>
      <c r="AY1419" s="264"/>
      <c r="AZ1419" s="264"/>
      <c r="BA1419" s="264"/>
      <c r="BB1419" s="264"/>
      <c r="BC1419" s="264"/>
      <c r="BD1419" s="264"/>
      <c r="BE1419" s="264"/>
      <c r="BF1419" s="264"/>
      <c r="BG1419" s="264"/>
      <c r="BH1419" s="264"/>
      <c r="BI1419" s="264"/>
      <c r="BJ1419" s="264"/>
      <c r="BK1419" s="264"/>
      <c r="BL1419" s="264"/>
      <c r="BM1419" s="264"/>
      <c r="BN1419" s="264"/>
      <c r="BO1419" s="264"/>
      <c r="BP1419" s="264"/>
      <c r="BQ1419" s="264"/>
      <c r="BR1419" s="264"/>
      <c r="BS1419" s="264"/>
      <c r="BT1419" s="264"/>
      <c r="BU1419" s="264"/>
      <c r="BV1419" s="264"/>
      <c r="BW1419" s="264"/>
      <c r="BX1419" s="264"/>
      <c r="BY1419" s="264"/>
      <c r="BZ1419" s="264"/>
      <c r="CA1419" s="264"/>
      <c r="CB1419" s="264"/>
      <c r="CC1419" s="264"/>
      <c r="CD1419" s="264"/>
      <c r="CE1419" s="264"/>
      <c r="CF1419" s="264"/>
      <c r="CG1419" s="264"/>
      <c r="CH1419" s="264"/>
      <c r="CI1419" s="264"/>
      <c r="CJ1419" s="264"/>
      <c r="CK1419" s="264"/>
      <c r="CL1419" s="264"/>
      <c r="CM1419" s="264"/>
      <c r="CN1419" s="264"/>
      <c r="CO1419" s="264"/>
      <c r="CP1419" s="264"/>
      <c r="CQ1419" s="264"/>
      <c r="CR1419" s="264"/>
      <c r="CS1419" s="264"/>
      <c r="CT1419" s="264"/>
      <c r="CU1419" s="264"/>
      <c r="CV1419" s="264"/>
      <c r="CW1419" s="264"/>
      <c r="CX1419" s="264"/>
    </row>
    <row r="1420" spans="1:102" s="24" customFormat="1" ht="18">
      <c r="A1420" s="17">
        <v>10</v>
      </c>
      <c r="B1420" s="7" t="s">
        <v>1041</v>
      </c>
      <c r="C1420" s="9"/>
      <c r="D1420" s="9"/>
      <c r="E1420" s="9"/>
      <c r="F1420" s="6"/>
      <c r="G1420" s="6"/>
      <c r="H1420" s="3"/>
      <c r="I1420" s="18"/>
      <c r="J1420" s="18"/>
      <c r="K1420" s="213"/>
      <c r="L1420" s="67"/>
      <c r="M1420" s="67"/>
      <c r="N1420" s="18"/>
      <c r="O1420" s="67"/>
      <c r="P1420" s="67"/>
      <c r="Q1420" s="18"/>
      <c r="R1420" s="67"/>
      <c r="S1420" s="9"/>
      <c r="T1420" s="107"/>
      <c r="U1420" s="9"/>
      <c r="V1420" s="9"/>
      <c r="W1420" s="107"/>
      <c r="X1420" s="258"/>
      <c r="Y1420" s="258"/>
      <c r="Z1420" s="258"/>
      <c r="AA1420" s="258"/>
      <c r="AB1420" s="258"/>
      <c r="AC1420" s="258"/>
      <c r="AD1420" s="258"/>
      <c r="AE1420" s="258"/>
      <c r="AF1420" s="258"/>
      <c r="AG1420" s="258"/>
      <c r="AH1420" s="258"/>
      <c r="AI1420" s="258"/>
      <c r="AJ1420" s="258"/>
      <c r="AK1420" s="258"/>
      <c r="AL1420" s="258"/>
      <c r="AM1420" s="258"/>
      <c r="AN1420" s="258"/>
      <c r="AO1420" s="258"/>
      <c r="AP1420" s="258"/>
      <c r="AQ1420" s="258"/>
      <c r="AR1420" s="258"/>
      <c r="AS1420" s="258"/>
      <c r="AT1420" s="258"/>
      <c r="AU1420" s="258"/>
      <c r="AV1420" s="258"/>
      <c r="AW1420" s="258"/>
      <c r="AX1420" s="258"/>
      <c r="AY1420" s="258"/>
      <c r="AZ1420" s="258"/>
      <c r="BA1420" s="258"/>
      <c r="BB1420" s="258"/>
      <c r="BC1420" s="258"/>
      <c r="BD1420" s="258"/>
      <c r="BE1420" s="258"/>
      <c r="BF1420" s="258"/>
      <c r="BG1420" s="258"/>
      <c r="BH1420" s="258"/>
      <c r="BI1420" s="258"/>
      <c r="BJ1420" s="258"/>
      <c r="BK1420" s="258"/>
      <c r="BL1420" s="258"/>
      <c r="BM1420" s="258"/>
      <c r="BN1420" s="258"/>
      <c r="BO1420" s="258"/>
      <c r="BP1420" s="258"/>
      <c r="BQ1420" s="258"/>
      <c r="BR1420" s="258"/>
      <c r="BS1420" s="258"/>
      <c r="BT1420" s="258"/>
      <c r="BU1420" s="258"/>
      <c r="BV1420" s="258"/>
      <c r="BW1420" s="258"/>
      <c r="BX1420" s="258"/>
      <c r="BY1420" s="258"/>
      <c r="BZ1420" s="258"/>
      <c r="CA1420" s="258"/>
      <c r="CB1420" s="258"/>
      <c r="CC1420" s="258"/>
      <c r="CD1420" s="258"/>
      <c r="CE1420" s="258"/>
      <c r="CF1420" s="258"/>
      <c r="CG1420" s="258"/>
      <c r="CH1420" s="258"/>
      <c r="CI1420" s="258"/>
      <c r="CJ1420" s="258"/>
      <c r="CK1420" s="258"/>
      <c r="CL1420" s="258"/>
      <c r="CM1420" s="258"/>
      <c r="CN1420" s="258"/>
      <c r="CO1420" s="258"/>
      <c r="CP1420" s="258"/>
      <c r="CQ1420" s="258"/>
      <c r="CR1420" s="258"/>
      <c r="CS1420" s="258"/>
      <c r="CT1420" s="258"/>
      <c r="CU1420" s="258"/>
      <c r="CV1420" s="258"/>
      <c r="CW1420" s="258"/>
      <c r="CX1420" s="258"/>
    </row>
    <row r="1421" spans="1:102" ht="18">
      <c r="A1421" s="13">
        <v>1</v>
      </c>
      <c r="B1421" s="5" t="s">
        <v>1042</v>
      </c>
      <c r="C1421" s="8">
        <v>5</v>
      </c>
      <c r="D1421" s="8"/>
      <c r="E1421" s="9">
        <f t="shared" ref="E1421:E1466" si="589">SUM(C1421:D1421)</f>
        <v>5</v>
      </c>
      <c r="F1421" s="2">
        <v>5</v>
      </c>
      <c r="G1421" s="2">
        <v>0</v>
      </c>
      <c r="H1421" s="3">
        <f>SUM(F1421:G1421)</f>
        <v>5</v>
      </c>
      <c r="I1421" s="10">
        <v>5</v>
      </c>
      <c r="J1421" s="10"/>
      <c r="K1421" s="213">
        <f>SUM(I1421:J1421)</f>
        <v>5</v>
      </c>
      <c r="L1421" s="65">
        <v>0.01</v>
      </c>
      <c r="M1421" s="65"/>
      <c r="N1421" s="18">
        <f>SUM(L1421:M1421)</f>
        <v>0.01</v>
      </c>
      <c r="O1421" s="65">
        <v>0.01</v>
      </c>
      <c r="P1421" s="65"/>
      <c r="Q1421" s="18">
        <f>SUM(O1421:P1421)</f>
        <v>0.01</v>
      </c>
      <c r="R1421" s="65">
        <v>0.01</v>
      </c>
      <c r="S1421" s="8"/>
      <c r="T1421" s="107">
        <f>SUM(R1421:S1421)</f>
        <v>0.01</v>
      </c>
      <c r="U1421" s="8">
        <v>3000</v>
      </c>
      <c r="V1421" s="8"/>
      <c r="W1421" s="107">
        <f>SUM(U1421:V1421)</f>
        <v>3000</v>
      </c>
    </row>
    <row r="1422" spans="1:102" ht="18">
      <c r="A1422" s="13">
        <v>2</v>
      </c>
      <c r="B1422" s="179" t="s">
        <v>1043</v>
      </c>
      <c r="C1422" s="8">
        <v>0.01</v>
      </c>
      <c r="D1422" s="8"/>
      <c r="E1422" s="9">
        <f t="shared" si="589"/>
        <v>0.01</v>
      </c>
      <c r="F1422" s="2">
        <v>0.01</v>
      </c>
      <c r="G1422" s="2">
        <v>0</v>
      </c>
      <c r="H1422" s="3">
        <f t="shared" ref="H1422:H1436" si="590">SUM(F1422:G1422)</f>
        <v>0.01</v>
      </c>
      <c r="I1422" s="10"/>
      <c r="J1422" s="10"/>
      <c r="L1422" s="65">
        <v>70000</v>
      </c>
      <c r="M1422" s="65"/>
      <c r="O1422" s="65"/>
      <c r="P1422" s="65"/>
      <c r="Q1422" s="18"/>
      <c r="R1422" s="65"/>
      <c r="S1422" s="8"/>
      <c r="T1422" s="107"/>
      <c r="U1422" s="8"/>
      <c r="V1422" s="8"/>
      <c r="W1422" s="107"/>
    </row>
    <row r="1423" spans="1:102" ht="18">
      <c r="A1423" s="13">
        <v>3</v>
      </c>
      <c r="B1423" s="5" t="s">
        <v>1044</v>
      </c>
      <c r="C1423" s="8">
        <v>0.01</v>
      </c>
      <c r="D1423" s="8"/>
      <c r="E1423" s="9">
        <f t="shared" si="589"/>
        <v>0.01</v>
      </c>
      <c r="F1423" s="2">
        <v>0.01</v>
      </c>
      <c r="G1423" s="2">
        <v>0</v>
      </c>
      <c r="H1423" s="3">
        <f t="shared" si="590"/>
        <v>0.01</v>
      </c>
      <c r="I1423" s="10">
        <v>20000</v>
      </c>
      <c r="J1423" s="10"/>
      <c r="K1423" s="213">
        <f t="shared" ref="K1423:K1435" si="591">SUM(I1423:J1423)</f>
        <v>20000</v>
      </c>
      <c r="L1423" s="65">
        <v>3188.87</v>
      </c>
      <c r="M1423" s="65">
        <v>4784</v>
      </c>
      <c r="N1423" s="18">
        <f t="shared" ref="N1423:N1435" si="592">SUM(L1423:M1423)</f>
        <v>7972.87</v>
      </c>
      <c r="O1423" s="65">
        <v>55000</v>
      </c>
      <c r="P1423" s="65"/>
      <c r="Q1423" s="18">
        <f t="shared" ref="Q1423:Q1435" si="593">SUM(O1423:P1423)</f>
        <v>55000</v>
      </c>
      <c r="R1423" s="65">
        <v>55000</v>
      </c>
      <c r="S1423" s="8"/>
      <c r="T1423" s="107">
        <f t="shared" ref="T1423:T1435" si="594">SUM(R1423:S1423)</f>
        <v>55000</v>
      </c>
      <c r="U1423" s="8">
        <v>45000</v>
      </c>
      <c r="V1423" s="8"/>
      <c r="W1423" s="107">
        <f t="shared" ref="W1423:W1434" si="595">SUM(U1423:V1423)</f>
        <v>45000</v>
      </c>
    </row>
    <row r="1424" spans="1:102" ht="18">
      <c r="A1424" s="13">
        <v>4</v>
      </c>
      <c r="B1424" s="5" t="s">
        <v>1045</v>
      </c>
      <c r="C1424" s="8">
        <v>699.99</v>
      </c>
      <c r="D1424" s="8">
        <v>0.01</v>
      </c>
      <c r="E1424" s="9">
        <f t="shared" si="589"/>
        <v>700</v>
      </c>
      <c r="F1424" s="2">
        <v>3692.02</v>
      </c>
      <c r="G1424" s="2">
        <v>2543.25</v>
      </c>
      <c r="H1424" s="3">
        <f t="shared" si="590"/>
        <v>6235.27</v>
      </c>
      <c r="I1424" s="10">
        <v>3720</v>
      </c>
      <c r="J1424" s="10">
        <v>2480</v>
      </c>
      <c r="K1424" s="213">
        <f t="shared" si="591"/>
        <v>6200</v>
      </c>
      <c r="L1424" s="65">
        <v>5</v>
      </c>
      <c r="M1424" s="65"/>
      <c r="N1424" s="18">
        <f t="shared" si="592"/>
        <v>5</v>
      </c>
      <c r="O1424" s="65">
        <v>2800</v>
      </c>
      <c r="P1424" s="65">
        <v>4200</v>
      </c>
      <c r="Q1424" s="18">
        <f t="shared" si="593"/>
        <v>7000</v>
      </c>
      <c r="R1424" s="65">
        <v>4800</v>
      </c>
      <c r="S1424" s="8">
        <v>7200</v>
      </c>
      <c r="T1424" s="107">
        <f t="shared" si="594"/>
        <v>12000</v>
      </c>
      <c r="U1424" s="8">
        <v>3200</v>
      </c>
      <c r="V1424" s="8">
        <v>4800</v>
      </c>
      <c r="W1424" s="107">
        <f t="shared" si="595"/>
        <v>8000</v>
      </c>
    </row>
    <row r="1425" spans="1:102" s="24" customFormat="1" ht="18">
      <c r="A1425" s="13">
        <v>5</v>
      </c>
      <c r="B1425" s="5" t="s">
        <v>1046</v>
      </c>
      <c r="C1425" s="8">
        <v>5</v>
      </c>
      <c r="D1425" s="8"/>
      <c r="E1425" s="9">
        <f t="shared" si="589"/>
        <v>5</v>
      </c>
      <c r="F1425" s="2">
        <v>5</v>
      </c>
      <c r="G1425" s="2">
        <v>0</v>
      </c>
      <c r="H1425" s="3">
        <f t="shared" si="590"/>
        <v>5</v>
      </c>
      <c r="I1425" s="10">
        <v>5</v>
      </c>
      <c r="J1425" s="18"/>
      <c r="K1425" s="213">
        <f t="shared" si="591"/>
        <v>5</v>
      </c>
      <c r="L1425" s="65">
        <v>20000</v>
      </c>
      <c r="M1425" s="65"/>
      <c r="N1425" s="18">
        <f t="shared" si="592"/>
        <v>20000</v>
      </c>
      <c r="O1425" s="65">
        <v>0.01</v>
      </c>
      <c r="P1425" s="65"/>
      <c r="Q1425" s="18">
        <f t="shared" si="593"/>
        <v>0.01</v>
      </c>
      <c r="R1425" s="65">
        <v>0.01</v>
      </c>
      <c r="S1425" s="8"/>
      <c r="T1425" s="107">
        <f t="shared" si="594"/>
        <v>0.01</v>
      </c>
      <c r="U1425" s="8">
        <v>0.01</v>
      </c>
      <c r="V1425" s="8"/>
      <c r="W1425" s="107">
        <f t="shared" si="595"/>
        <v>0.01</v>
      </c>
      <c r="X1425" s="258"/>
      <c r="Y1425" s="258"/>
      <c r="Z1425" s="258"/>
      <c r="AA1425" s="258"/>
      <c r="AB1425" s="258"/>
      <c r="AC1425" s="258"/>
      <c r="AD1425" s="258"/>
      <c r="AE1425" s="258"/>
      <c r="AF1425" s="258"/>
      <c r="AG1425" s="258"/>
      <c r="AH1425" s="258"/>
      <c r="AI1425" s="258"/>
      <c r="AJ1425" s="258"/>
      <c r="AK1425" s="258"/>
      <c r="AL1425" s="258"/>
      <c r="AM1425" s="258"/>
      <c r="AN1425" s="258"/>
      <c r="AO1425" s="258"/>
      <c r="AP1425" s="258"/>
      <c r="AQ1425" s="258"/>
      <c r="AR1425" s="258"/>
      <c r="AS1425" s="258"/>
      <c r="AT1425" s="258"/>
      <c r="AU1425" s="258"/>
      <c r="AV1425" s="258"/>
      <c r="AW1425" s="258"/>
      <c r="AX1425" s="258"/>
      <c r="AY1425" s="258"/>
      <c r="AZ1425" s="258"/>
      <c r="BA1425" s="258"/>
      <c r="BB1425" s="258"/>
      <c r="BC1425" s="258"/>
      <c r="BD1425" s="258"/>
      <c r="BE1425" s="258"/>
      <c r="BF1425" s="258"/>
      <c r="BG1425" s="258"/>
      <c r="BH1425" s="258"/>
      <c r="BI1425" s="258"/>
      <c r="BJ1425" s="258"/>
      <c r="BK1425" s="258"/>
      <c r="BL1425" s="258"/>
      <c r="BM1425" s="258"/>
      <c r="BN1425" s="258"/>
      <c r="BO1425" s="258"/>
      <c r="BP1425" s="258"/>
      <c r="BQ1425" s="258"/>
      <c r="BR1425" s="258"/>
      <c r="BS1425" s="258"/>
      <c r="BT1425" s="258"/>
      <c r="BU1425" s="258"/>
      <c r="BV1425" s="258"/>
      <c r="BW1425" s="258"/>
      <c r="BX1425" s="258"/>
      <c r="BY1425" s="258"/>
      <c r="BZ1425" s="258"/>
      <c r="CA1425" s="258"/>
      <c r="CB1425" s="258"/>
      <c r="CC1425" s="258"/>
      <c r="CD1425" s="258"/>
      <c r="CE1425" s="258"/>
      <c r="CF1425" s="258"/>
      <c r="CG1425" s="258"/>
      <c r="CH1425" s="258"/>
      <c r="CI1425" s="258"/>
      <c r="CJ1425" s="258"/>
      <c r="CK1425" s="258"/>
      <c r="CL1425" s="258"/>
      <c r="CM1425" s="258"/>
      <c r="CN1425" s="258"/>
      <c r="CO1425" s="258"/>
      <c r="CP1425" s="258"/>
      <c r="CQ1425" s="258"/>
      <c r="CR1425" s="258"/>
      <c r="CS1425" s="258"/>
      <c r="CT1425" s="258"/>
      <c r="CU1425" s="258"/>
      <c r="CV1425" s="258"/>
      <c r="CW1425" s="258"/>
      <c r="CX1425" s="258"/>
    </row>
    <row r="1426" spans="1:102" s="24" customFormat="1" ht="18">
      <c r="A1426" s="13"/>
      <c r="B1426" s="5" t="s">
        <v>2265</v>
      </c>
      <c r="C1426" s="8"/>
      <c r="D1426" s="8"/>
      <c r="E1426" s="9"/>
      <c r="F1426" s="2"/>
      <c r="G1426" s="2"/>
      <c r="H1426" s="3"/>
      <c r="I1426" s="10"/>
      <c r="J1426" s="18"/>
      <c r="K1426" s="213"/>
      <c r="L1426" s="65"/>
      <c r="M1426" s="65"/>
      <c r="N1426" s="18"/>
      <c r="O1426" s="65">
        <v>27500</v>
      </c>
      <c r="P1426" s="65"/>
      <c r="Q1426" s="18">
        <f t="shared" si="593"/>
        <v>27500</v>
      </c>
      <c r="R1426" s="65">
        <v>27500</v>
      </c>
      <c r="S1426" s="8"/>
      <c r="T1426" s="107">
        <f t="shared" si="594"/>
        <v>27500</v>
      </c>
      <c r="U1426" s="8">
        <v>43500</v>
      </c>
      <c r="V1426" s="8"/>
      <c r="W1426" s="107">
        <f t="shared" si="595"/>
        <v>43500</v>
      </c>
      <c r="X1426" s="258"/>
      <c r="Y1426" s="258"/>
      <c r="Z1426" s="258"/>
      <c r="AA1426" s="258"/>
      <c r="AB1426" s="258"/>
      <c r="AC1426" s="258"/>
      <c r="AD1426" s="258"/>
      <c r="AE1426" s="258"/>
      <c r="AF1426" s="258"/>
      <c r="AG1426" s="258"/>
      <c r="AH1426" s="258"/>
      <c r="AI1426" s="258"/>
      <c r="AJ1426" s="258"/>
      <c r="AK1426" s="258"/>
      <c r="AL1426" s="258"/>
      <c r="AM1426" s="258"/>
      <c r="AN1426" s="258"/>
      <c r="AO1426" s="258"/>
      <c r="AP1426" s="258"/>
      <c r="AQ1426" s="258"/>
      <c r="AR1426" s="258"/>
      <c r="AS1426" s="258"/>
      <c r="AT1426" s="258"/>
      <c r="AU1426" s="258"/>
      <c r="AV1426" s="258"/>
      <c r="AW1426" s="258"/>
      <c r="AX1426" s="258"/>
      <c r="AY1426" s="258"/>
      <c r="AZ1426" s="258"/>
      <c r="BA1426" s="258"/>
      <c r="BB1426" s="258"/>
      <c r="BC1426" s="258"/>
      <c r="BD1426" s="258"/>
      <c r="BE1426" s="258"/>
      <c r="BF1426" s="258"/>
      <c r="BG1426" s="258"/>
      <c r="BH1426" s="258"/>
      <c r="BI1426" s="258"/>
      <c r="BJ1426" s="258"/>
      <c r="BK1426" s="258"/>
      <c r="BL1426" s="258"/>
      <c r="BM1426" s="258"/>
      <c r="BN1426" s="258"/>
      <c r="BO1426" s="258"/>
      <c r="BP1426" s="258"/>
      <c r="BQ1426" s="258"/>
      <c r="BR1426" s="258"/>
      <c r="BS1426" s="258"/>
      <c r="BT1426" s="258"/>
      <c r="BU1426" s="258"/>
      <c r="BV1426" s="258"/>
      <c r="BW1426" s="258"/>
      <c r="BX1426" s="258"/>
      <c r="BY1426" s="258"/>
      <c r="BZ1426" s="258"/>
      <c r="CA1426" s="258"/>
      <c r="CB1426" s="258"/>
      <c r="CC1426" s="258"/>
      <c r="CD1426" s="258"/>
      <c r="CE1426" s="258"/>
      <c r="CF1426" s="258"/>
      <c r="CG1426" s="258"/>
      <c r="CH1426" s="258"/>
      <c r="CI1426" s="258"/>
      <c r="CJ1426" s="258"/>
      <c r="CK1426" s="258"/>
      <c r="CL1426" s="258"/>
      <c r="CM1426" s="258"/>
      <c r="CN1426" s="258"/>
      <c r="CO1426" s="258"/>
      <c r="CP1426" s="258"/>
      <c r="CQ1426" s="258"/>
      <c r="CR1426" s="258"/>
      <c r="CS1426" s="258"/>
      <c r="CT1426" s="258"/>
      <c r="CU1426" s="258"/>
      <c r="CV1426" s="258"/>
      <c r="CW1426" s="258"/>
      <c r="CX1426" s="258"/>
    </row>
    <row r="1427" spans="1:102" ht="18">
      <c r="A1427" s="13">
        <v>6</v>
      </c>
      <c r="B1427" s="179" t="s">
        <v>1047</v>
      </c>
      <c r="C1427" s="8">
        <v>0.01</v>
      </c>
      <c r="D1427" s="8"/>
      <c r="E1427" s="9">
        <f t="shared" si="589"/>
        <v>0.01</v>
      </c>
      <c r="F1427" s="2">
        <v>0.01</v>
      </c>
      <c r="G1427" s="2">
        <v>0</v>
      </c>
      <c r="H1427" s="3">
        <f t="shared" si="590"/>
        <v>0.01</v>
      </c>
      <c r="I1427" s="10">
        <v>250</v>
      </c>
      <c r="J1427" s="10"/>
      <c r="K1427" s="213">
        <f t="shared" si="591"/>
        <v>250</v>
      </c>
      <c r="L1427" s="65">
        <v>200</v>
      </c>
      <c r="M1427" s="65"/>
      <c r="N1427" s="18">
        <f t="shared" si="592"/>
        <v>200</v>
      </c>
      <c r="O1427" s="65"/>
      <c r="P1427" s="65"/>
      <c r="Q1427" s="18">
        <f t="shared" si="593"/>
        <v>0</v>
      </c>
      <c r="R1427" s="65"/>
      <c r="S1427" s="8"/>
      <c r="T1427" s="107">
        <f t="shared" si="594"/>
        <v>0</v>
      </c>
      <c r="U1427" s="8"/>
      <c r="V1427" s="8"/>
      <c r="W1427" s="107">
        <f t="shared" si="595"/>
        <v>0</v>
      </c>
    </row>
    <row r="1428" spans="1:102" ht="18">
      <c r="A1428" s="13">
        <v>7</v>
      </c>
      <c r="B1428" s="5" t="s">
        <v>1048</v>
      </c>
      <c r="C1428" s="8">
        <v>4000</v>
      </c>
      <c r="D1428" s="8"/>
      <c r="E1428" s="9">
        <f t="shared" si="589"/>
        <v>4000</v>
      </c>
      <c r="F1428" s="2">
        <v>3500</v>
      </c>
      <c r="G1428" s="2">
        <v>0</v>
      </c>
      <c r="H1428" s="3">
        <f t="shared" si="590"/>
        <v>3500</v>
      </c>
      <c r="I1428" s="10">
        <v>3500</v>
      </c>
      <c r="J1428" s="10"/>
      <c r="K1428" s="213">
        <f t="shared" si="591"/>
        <v>3500</v>
      </c>
      <c r="L1428" s="65">
        <v>2500</v>
      </c>
      <c r="M1428" s="65"/>
      <c r="N1428" s="18">
        <f t="shared" si="592"/>
        <v>2500</v>
      </c>
      <c r="O1428" s="65">
        <v>1000</v>
      </c>
      <c r="P1428" s="65"/>
      <c r="Q1428" s="18">
        <f t="shared" si="593"/>
        <v>1000</v>
      </c>
      <c r="R1428" s="65">
        <v>1000</v>
      </c>
      <c r="S1428" s="8"/>
      <c r="T1428" s="107">
        <f t="shared" si="594"/>
        <v>1000</v>
      </c>
      <c r="U1428" s="8">
        <v>331.89</v>
      </c>
      <c r="V1428" s="8"/>
      <c r="W1428" s="107">
        <f t="shared" si="595"/>
        <v>331.89</v>
      </c>
    </row>
    <row r="1429" spans="1:102" ht="18">
      <c r="A1429" s="13">
        <v>8</v>
      </c>
      <c r="B1429" s="5" t="s">
        <v>1049</v>
      </c>
      <c r="C1429" s="8">
        <v>4500</v>
      </c>
      <c r="D1429" s="8"/>
      <c r="E1429" s="9">
        <f t="shared" si="589"/>
        <v>4500</v>
      </c>
      <c r="F1429" s="2">
        <v>2500</v>
      </c>
      <c r="G1429" s="2">
        <v>0</v>
      </c>
      <c r="H1429" s="3">
        <f t="shared" si="590"/>
        <v>2500</v>
      </c>
      <c r="I1429" s="10">
        <v>4000</v>
      </c>
      <c r="J1429" s="10"/>
      <c r="K1429" s="213">
        <f t="shared" si="591"/>
        <v>4000</v>
      </c>
      <c r="L1429" s="65">
        <v>1000</v>
      </c>
      <c r="M1429" s="65"/>
      <c r="N1429" s="18">
        <f t="shared" si="592"/>
        <v>1000</v>
      </c>
      <c r="O1429" s="65">
        <v>1500</v>
      </c>
      <c r="P1429" s="65"/>
      <c r="Q1429" s="18">
        <f t="shared" si="593"/>
        <v>1500</v>
      </c>
      <c r="R1429" s="65">
        <v>1500</v>
      </c>
      <c r="S1429" s="8"/>
      <c r="T1429" s="107">
        <f t="shared" si="594"/>
        <v>1500</v>
      </c>
      <c r="U1429" s="8">
        <v>1500</v>
      </c>
      <c r="V1429" s="8"/>
      <c r="W1429" s="107">
        <f t="shared" si="595"/>
        <v>1500</v>
      </c>
    </row>
    <row r="1430" spans="1:102" ht="18">
      <c r="A1430" s="13">
        <v>9</v>
      </c>
      <c r="B1430" s="5" t="s">
        <v>1050</v>
      </c>
      <c r="C1430" s="8">
        <v>1289.06</v>
      </c>
      <c r="D1430" s="8"/>
      <c r="E1430" s="9">
        <f t="shared" si="589"/>
        <v>1289.06</v>
      </c>
      <c r="F1430" s="2">
        <v>1264.56</v>
      </c>
      <c r="G1430" s="2">
        <v>0</v>
      </c>
      <c r="H1430" s="3">
        <f t="shared" si="590"/>
        <v>1264.56</v>
      </c>
      <c r="I1430" s="10">
        <v>1401.21</v>
      </c>
      <c r="J1430" s="10"/>
      <c r="K1430" s="213">
        <f t="shared" si="591"/>
        <v>1401.21</v>
      </c>
      <c r="L1430" s="65">
        <v>1562.88</v>
      </c>
      <c r="M1430" s="65"/>
      <c r="N1430" s="18">
        <f t="shared" si="592"/>
        <v>1562.88</v>
      </c>
      <c r="O1430" s="65">
        <v>1786.92</v>
      </c>
      <c r="P1430" s="65"/>
      <c r="Q1430" s="18">
        <f t="shared" si="593"/>
        <v>1786.92</v>
      </c>
      <c r="R1430" s="65">
        <v>1786.92</v>
      </c>
      <c r="S1430" s="8"/>
      <c r="T1430" s="107">
        <f t="shared" si="594"/>
        <v>1786.92</v>
      </c>
      <c r="U1430" s="8">
        <v>1846.48</v>
      </c>
      <c r="V1430" s="8"/>
      <c r="W1430" s="107">
        <f t="shared" si="595"/>
        <v>1846.48</v>
      </c>
    </row>
    <row r="1431" spans="1:102" s="24" customFormat="1" ht="18">
      <c r="A1431" s="13">
        <v>10</v>
      </c>
      <c r="B1431" s="179" t="s">
        <v>1051</v>
      </c>
      <c r="C1431" s="8">
        <v>50</v>
      </c>
      <c r="D1431" s="8"/>
      <c r="E1431" s="9">
        <f t="shared" si="589"/>
        <v>50</v>
      </c>
      <c r="F1431" s="2">
        <v>50</v>
      </c>
      <c r="G1431" s="2">
        <v>0</v>
      </c>
      <c r="H1431" s="3">
        <f t="shared" si="590"/>
        <v>50</v>
      </c>
      <c r="I1431" s="10">
        <v>0.01</v>
      </c>
      <c r="J1431" s="18"/>
      <c r="K1431" s="213">
        <f t="shared" si="591"/>
        <v>0.01</v>
      </c>
      <c r="L1431" s="65">
        <v>0.01</v>
      </c>
      <c r="M1431" s="65"/>
      <c r="N1431" s="18">
        <f t="shared" si="592"/>
        <v>0.01</v>
      </c>
      <c r="O1431" s="65"/>
      <c r="P1431" s="65"/>
      <c r="Q1431" s="18">
        <f t="shared" si="593"/>
        <v>0</v>
      </c>
      <c r="R1431" s="65"/>
      <c r="S1431" s="8"/>
      <c r="T1431" s="107">
        <f t="shared" si="594"/>
        <v>0</v>
      </c>
      <c r="U1431" s="8"/>
      <c r="V1431" s="8"/>
      <c r="W1431" s="107">
        <f t="shared" si="595"/>
        <v>0</v>
      </c>
      <c r="X1431" s="258"/>
      <c r="Y1431" s="258"/>
      <c r="Z1431" s="258"/>
      <c r="AA1431" s="258"/>
      <c r="AB1431" s="258"/>
      <c r="AC1431" s="258"/>
      <c r="AD1431" s="258"/>
      <c r="AE1431" s="258"/>
      <c r="AF1431" s="258"/>
      <c r="AG1431" s="258"/>
      <c r="AH1431" s="258"/>
      <c r="AI1431" s="258"/>
      <c r="AJ1431" s="258"/>
      <c r="AK1431" s="258"/>
      <c r="AL1431" s="258"/>
      <c r="AM1431" s="258"/>
      <c r="AN1431" s="258"/>
      <c r="AO1431" s="258"/>
      <c r="AP1431" s="258"/>
      <c r="AQ1431" s="258"/>
      <c r="AR1431" s="258"/>
      <c r="AS1431" s="258"/>
      <c r="AT1431" s="258"/>
      <c r="AU1431" s="258"/>
      <c r="AV1431" s="258"/>
      <c r="AW1431" s="258"/>
      <c r="AX1431" s="258"/>
      <c r="AY1431" s="258"/>
      <c r="AZ1431" s="258"/>
      <c r="BA1431" s="258"/>
      <c r="BB1431" s="258"/>
      <c r="BC1431" s="258"/>
      <c r="BD1431" s="258"/>
      <c r="BE1431" s="258"/>
      <c r="BF1431" s="258"/>
      <c r="BG1431" s="258"/>
      <c r="BH1431" s="258"/>
      <c r="BI1431" s="258"/>
      <c r="BJ1431" s="258"/>
      <c r="BK1431" s="258"/>
      <c r="BL1431" s="258"/>
      <c r="BM1431" s="258"/>
      <c r="BN1431" s="258"/>
      <c r="BO1431" s="258"/>
      <c r="BP1431" s="258"/>
      <c r="BQ1431" s="258"/>
      <c r="BR1431" s="258"/>
      <c r="BS1431" s="258"/>
      <c r="BT1431" s="258"/>
      <c r="BU1431" s="258"/>
      <c r="BV1431" s="258"/>
      <c r="BW1431" s="258"/>
      <c r="BX1431" s="258"/>
      <c r="BY1431" s="258"/>
      <c r="BZ1431" s="258"/>
      <c r="CA1431" s="258"/>
      <c r="CB1431" s="258"/>
      <c r="CC1431" s="258"/>
      <c r="CD1431" s="258"/>
      <c r="CE1431" s="258"/>
      <c r="CF1431" s="258"/>
      <c r="CG1431" s="258"/>
      <c r="CH1431" s="258"/>
      <c r="CI1431" s="258"/>
      <c r="CJ1431" s="258"/>
      <c r="CK1431" s="258"/>
      <c r="CL1431" s="258"/>
      <c r="CM1431" s="258"/>
      <c r="CN1431" s="258"/>
      <c r="CO1431" s="258"/>
      <c r="CP1431" s="258"/>
      <c r="CQ1431" s="258"/>
      <c r="CR1431" s="258"/>
      <c r="CS1431" s="258"/>
      <c r="CT1431" s="258"/>
      <c r="CU1431" s="258"/>
      <c r="CV1431" s="258"/>
      <c r="CW1431" s="258"/>
      <c r="CX1431" s="258"/>
    </row>
    <row r="1432" spans="1:102" ht="18">
      <c r="A1432" s="13">
        <v>11</v>
      </c>
      <c r="B1432" s="5" t="s">
        <v>1052</v>
      </c>
      <c r="C1432" s="8">
        <v>3300</v>
      </c>
      <c r="D1432" s="8"/>
      <c r="E1432" s="9">
        <f t="shared" si="589"/>
        <v>3300</v>
      </c>
      <c r="F1432" s="2">
        <v>900</v>
      </c>
      <c r="G1432" s="2">
        <v>0</v>
      </c>
      <c r="H1432" s="3">
        <f t="shared" si="590"/>
        <v>900</v>
      </c>
      <c r="I1432" s="10">
        <v>335.84</v>
      </c>
      <c r="J1432" s="10"/>
      <c r="K1432" s="213">
        <f t="shared" si="591"/>
        <v>335.84</v>
      </c>
      <c r="L1432" s="65">
        <v>200</v>
      </c>
      <c r="M1432" s="65"/>
      <c r="N1432" s="18">
        <f t="shared" si="592"/>
        <v>200</v>
      </c>
      <c r="O1432" s="65">
        <v>300</v>
      </c>
      <c r="P1432" s="65"/>
      <c r="Q1432" s="18">
        <f t="shared" si="593"/>
        <v>300</v>
      </c>
      <c r="R1432" s="65">
        <v>300</v>
      </c>
      <c r="S1432" s="8"/>
      <c r="T1432" s="107">
        <f t="shared" si="594"/>
        <v>300</v>
      </c>
      <c r="U1432" s="8">
        <v>0.03</v>
      </c>
      <c r="V1432" s="8"/>
      <c r="W1432" s="107">
        <f t="shared" si="595"/>
        <v>0.03</v>
      </c>
    </row>
    <row r="1433" spans="1:102" ht="18">
      <c r="A1433" s="13">
        <v>12</v>
      </c>
      <c r="B1433" s="5" t="s">
        <v>1500</v>
      </c>
      <c r="C1433" s="8">
        <v>4900</v>
      </c>
      <c r="D1433" s="8"/>
      <c r="E1433" s="9">
        <f t="shared" si="589"/>
        <v>4900</v>
      </c>
      <c r="F1433" s="2">
        <v>3400</v>
      </c>
      <c r="G1433" s="2">
        <v>0</v>
      </c>
      <c r="H1433" s="3">
        <f t="shared" si="590"/>
        <v>3400</v>
      </c>
      <c r="I1433" s="10">
        <v>41000.03</v>
      </c>
      <c r="J1433" s="10"/>
      <c r="K1433" s="213">
        <f t="shared" si="591"/>
        <v>41000.03</v>
      </c>
      <c r="L1433" s="65">
        <v>30000</v>
      </c>
      <c r="M1433" s="65"/>
      <c r="N1433" s="18">
        <f t="shared" si="592"/>
        <v>30000</v>
      </c>
      <c r="O1433" s="65">
        <v>39586.879999999997</v>
      </c>
      <c r="P1433" s="65"/>
      <c r="Q1433" s="18">
        <f t="shared" si="593"/>
        <v>39586.879999999997</v>
      </c>
      <c r="R1433" s="65">
        <v>39586.879999999997</v>
      </c>
      <c r="S1433" s="8"/>
      <c r="T1433" s="107">
        <f t="shared" si="594"/>
        <v>39586.879999999997</v>
      </c>
      <c r="U1433" s="8">
        <v>27650</v>
      </c>
      <c r="V1433" s="8"/>
      <c r="W1433" s="107">
        <f t="shared" si="595"/>
        <v>27650</v>
      </c>
    </row>
    <row r="1434" spans="1:102" ht="18">
      <c r="A1434" s="13">
        <v>13</v>
      </c>
      <c r="B1434" s="5" t="s">
        <v>1053</v>
      </c>
      <c r="C1434" s="8">
        <v>0.01</v>
      </c>
      <c r="D1434" s="8"/>
      <c r="E1434" s="9">
        <f t="shared" si="589"/>
        <v>0.01</v>
      </c>
      <c r="F1434" s="2">
        <v>0.01</v>
      </c>
      <c r="G1434" s="2">
        <v>0</v>
      </c>
      <c r="H1434" s="3">
        <f t="shared" si="590"/>
        <v>0.01</v>
      </c>
      <c r="I1434" s="10">
        <v>0.01</v>
      </c>
      <c r="J1434" s="10"/>
      <c r="K1434" s="213">
        <f t="shared" si="591"/>
        <v>0.01</v>
      </c>
      <c r="L1434" s="65">
        <v>0.01</v>
      </c>
      <c r="M1434" s="65"/>
      <c r="N1434" s="18">
        <f t="shared" si="592"/>
        <v>0.01</v>
      </c>
      <c r="O1434" s="65">
        <v>0.01</v>
      </c>
      <c r="P1434" s="65"/>
      <c r="Q1434" s="18">
        <f t="shared" si="593"/>
        <v>0.01</v>
      </c>
      <c r="R1434" s="65">
        <v>0.01</v>
      </c>
      <c r="S1434" s="8"/>
      <c r="T1434" s="107">
        <f t="shared" si="594"/>
        <v>0.01</v>
      </c>
      <c r="U1434" s="8">
        <v>0.01</v>
      </c>
      <c r="V1434" s="8"/>
      <c r="W1434" s="107">
        <f t="shared" si="595"/>
        <v>0.01</v>
      </c>
    </row>
    <row r="1435" spans="1:102" ht="18">
      <c r="A1435" s="13">
        <v>14</v>
      </c>
      <c r="B1435" s="179" t="s">
        <v>1054</v>
      </c>
      <c r="C1435" s="8">
        <v>0.01</v>
      </c>
      <c r="D1435" s="8"/>
      <c r="E1435" s="9">
        <f t="shared" si="589"/>
        <v>0.01</v>
      </c>
      <c r="F1435" s="2">
        <v>0.01</v>
      </c>
      <c r="G1435" s="2">
        <v>0</v>
      </c>
      <c r="H1435" s="3">
        <f t="shared" si="590"/>
        <v>0.01</v>
      </c>
      <c r="I1435" s="10">
        <v>0.01</v>
      </c>
      <c r="J1435" s="10"/>
      <c r="K1435" s="213">
        <f t="shared" si="591"/>
        <v>0.01</v>
      </c>
      <c r="L1435" s="65">
        <v>0.01</v>
      </c>
      <c r="M1435" s="65"/>
      <c r="N1435" s="18">
        <f t="shared" si="592"/>
        <v>0.01</v>
      </c>
      <c r="O1435" s="65">
        <v>0.01</v>
      </c>
      <c r="P1435" s="65"/>
      <c r="Q1435" s="18">
        <f t="shared" si="593"/>
        <v>0.01</v>
      </c>
      <c r="R1435" s="65">
        <v>0.01</v>
      </c>
      <c r="S1435" s="8"/>
      <c r="T1435" s="107">
        <f t="shared" si="594"/>
        <v>0.01</v>
      </c>
      <c r="U1435" s="8"/>
      <c r="V1435" s="8"/>
      <c r="W1435" s="107"/>
    </row>
    <row r="1436" spans="1:102" ht="18">
      <c r="A1436" s="13">
        <v>15</v>
      </c>
      <c r="B1436" s="179" t="s">
        <v>1055</v>
      </c>
      <c r="C1436" s="8">
        <v>0.01</v>
      </c>
      <c r="D1436" s="8"/>
      <c r="E1436" s="9">
        <f t="shared" si="589"/>
        <v>0.01</v>
      </c>
      <c r="F1436" s="2">
        <v>0.01</v>
      </c>
      <c r="G1436" s="2">
        <v>0</v>
      </c>
      <c r="H1436" s="3">
        <f t="shared" si="590"/>
        <v>0.01</v>
      </c>
      <c r="I1436" s="10"/>
      <c r="J1436" s="10"/>
      <c r="L1436" s="65">
        <v>1500</v>
      </c>
      <c r="M1436" s="65"/>
      <c r="O1436" s="65"/>
      <c r="P1436" s="65"/>
      <c r="Q1436" s="18"/>
      <c r="R1436" s="65"/>
      <c r="S1436" s="8"/>
      <c r="T1436" s="107"/>
      <c r="U1436" s="8"/>
      <c r="V1436" s="8"/>
      <c r="W1436" s="107"/>
    </row>
    <row r="1437" spans="1:102" ht="18">
      <c r="A1437" s="13">
        <v>16</v>
      </c>
      <c r="B1437" s="5" t="s">
        <v>1056</v>
      </c>
      <c r="C1437" s="8">
        <v>3998.99</v>
      </c>
      <c r="D1437" s="8"/>
      <c r="E1437" s="9">
        <f t="shared" si="589"/>
        <v>3998.99</v>
      </c>
      <c r="F1437" s="2">
        <v>2000</v>
      </c>
      <c r="G1437" s="2">
        <v>0</v>
      </c>
      <c r="H1437" s="3">
        <f>SUM(F1437:G1437)</f>
        <v>2000</v>
      </c>
      <c r="I1437" s="10">
        <v>4000</v>
      </c>
      <c r="J1437" s="10"/>
      <c r="K1437" s="213">
        <f t="shared" ref="K1437:K1467" si="596">SUM(I1437:J1437)</f>
        <v>4000</v>
      </c>
      <c r="L1437" s="65">
        <v>0.02</v>
      </c>
      <c r="M1437" s="65"/>
      <c r="N1437" s="18">
        <f t="shared" ref="N1437:N1467" si="597">SUM(L1437:M1437)</f>
        <v>0.02</v>
      </c>
      <c r="O1437" s="65">
        <v>1500</v>
      </c>
      <c r="P1437" s="65"/>
      <c r="Q1437" s="18">
        <f t="shared" ref="Q1437:Q1467" si="598">SUM(O1437:P1437)</f>
        <v>1500</v>
      </c>
      <c r="R1437" s="65">
        <v>1500</v>
      </c>
      <c r="S1437" s="8"/>
      <c r="T1437" s="107">
        <f t="shared" ref="T1437:T1466" si="599">SUM(R1437:S1437)</f>
        <v>1500</v>
      </c>
      <c r="U1437" s="8">
        <v>2000</v>
      </c>
      <c r="V1437" s="8"/>
      <c r="W1437" s="107">
        <f t="shared" ref="W1437:W1466" si="600">SUM(U1437:V1437)</f>
        <v>2000</v>
      </c>
    </row>
    <row r="1438" spans="1:102" ht="18">
      <c r="A1438" s="13">
        <v>17</v>
      </c>
      <c r="B1438" s="5" t="s">
        <v>1057</v>
      </c>
      <c r="C1438" s="8">
        <v>0.02</v>
      </c>
      <c r="D1438" s="8"/>
      <c r="E1438" s="9">
        <f t="shared" si="589"/>
        <v>0.02</v>
      </c>
      <c r="F1438" s="2">
        <v>0.02</v>
      </c>
      <c r="G1438" s="2">
        <v>0</v>
      </c>
      <c r="H1438" s="3">
        <f t="shared" ref="H1438:H1467" si="601">SUM(F1438:G1438)</f>
        <v>0.02</v>
      </c>
      <c r="I1438" s="10">
        <v>0.02</v>
      </c>
      <c r="J1438" s="10"/>
      <c r="K1438" s="213">
        <f t="shared" si="596"/>
        <v>0.02</v>
      </c>
      <c r="L1438" s="65">
        <v>30.01</v>
      </c>
      <c r="M1438" s="65"/>
      <c r="N1438" s="18">
        <f t="shared" si="597"/>
        <v>30.01</v>
      </c>
      <c r="O1438" s="65">
        <v>0.02</v>
      </c>
      <c r="P1438" s="65"/>
      <c r="Q1438" s="18">
        <f t="shared" si="598"/>
        <v>0.02</v>
      </c>
      <c r="R1438" s="65">
        <v>0.02</v>
      </c>
      <c r="S1438" s="8"/>
      <c r="T1438" s="107">
        <f t="shared" si="599"/>
        <v>0.02</v>
      </c>
      <c r="U1438" s="8">
        <v>0.02</v>
      </c>
      <c r="V1438" s="8"/>
      <c r="W1438" s="107">
        <f t="shared" si="600"/>
        <v>0.02</v>
      </c>
    </row>
    <row r="1439" spans="1:102" ht="18">
      <c r="A1439" s="13">
        <v>18</v>
      </c>
      <c r="B1439" s="5" t="s">
        <v>2506</v>
      </c>
      <c r="C1439" s="8">
        <v>90</v>
      </c>
      <c r="D1439" s="8"/>
      <c r="E1439" s="9">
        <f t="shared" si="589"/>
        <v>90</v>
      </c>
      <c r="F1439" s="2">
        <v>84.24</v>
      </c>
      <c r="G1439" s="2">
        <v>0</v>
      </c>
      <c r="H1439" s="3">
        <f t="shared" si="601"/>
        <v>84.24</v>
      </c>
      <c r="I1439" s="10">
        <v>30.01</v>
      </c>
      <c r="J1439" s="10"/>
      <c r="K1439" s="213">
        <f t="shared" si="596"/>
        <v>30.01</v>
      </c>
      <c r="L1439" s="65">
        <v>5000</v>
      </c>
      <c r="M1439" s="65"/>
      <c r="N1439" s="18">
        <f t="shared" si="597"/>
        <v>5000</v>
      </c>
      <c r="O1439" s="65">
        <v>50.01</v>
      </c>
      <c r="P1439" s="65"/>
      <c r="Q1439" s="18">
        <f t="shared" si="598"/>
        <v>50.01</v>
      </c>
      <c r="R1439" s="65">
        <v>50.01</v>
      </c>
      <c r="S1439" s="8"/>
      <c r="T1439" s="107">
        <f t="shared" si="599"/>
        <v>50.01</v>
      </c>
      <c r="U1439" s="8">
        <v>50</v>
      </c>
      <c r="V1439" s="8"/>
      <c r="W1439" s="107">
        <f t="shared" si="600"/>
        <v>50</v>
      </c>
    </row>
    <row r="1440" spans="1:102" ht="18">
      <c r="A1440" s="13">
        <v>19</v>
      </c>
      <c r="B1440" s="5" t="s">
        <v>1058</v>
      </c>
      <c r="C1440" s="8">
        <v>32500</v>
      </c>
      <c r="D1440" s="8"/>
      <c r="E1440" s="9">
        <f t="shared" si="589"/>
        <v>32500</v>
      </c>
      <c r="F1440" s="2">
        <v>20000</v>
      </c>
      <c r="G1440" s="2">
        <v>0</v>
      </c>
      <c r="H1440" s="3">
        <f t="shared" si="601"/>
        <v>20000</v>
      </c>
      <c r="I1440" s="10">
        <v>25000</v>
      </c>
      <c r="J1440" s="10"/>
      <c r="K1440" s="213">
        <f t="shared" si="596"/>
        <v>25000</v>
      </c>
      <c r="L1440" s="65">
        <v>1107.8599999999999</v>
      </c>
      <c r="M1440" s="65">
        <v>1336.85</v>
      </c>
      <c r="N1440" s="18">
        <f t="shared" si="597"/>
        <v>2444.71</v>
      </c>
      <c r="O1440" s="65">
        <v>15000</v>
      </c>
      <c r="P1440" s="65"/>
      <c r="Q1440" s="18">
        <f t="shared" si="598"/>
        <v>15000</v>
      </c>
      <c r="R1440" s="65">
        <v>15000</v>
      </c>
      <c r="S1440" s="8"/>
      <c r="T1440" s="107">
        <f t="shared" si="599"/>
        <v>15000</v>
      </c>
      <c r="U1440" s="8">
        <v>12500</v>
      </c>
      <c r="V1440" s="8"/>
      <c r="W1440" s="107">
        <f t="shared" si="600"/>
        <v>12500</v>
      </c>
    </row>
    <row r="1441" spans="1:23" ht="18">
      <c r="A1441" s="13">
        <v>20</v>
      </c>
      <c r="B1441" s="5" t="s">
        <v>1059</v>
      </c>
      <c r="C1441" s="8">
        <v>256.75</v>
      </c>
      <c r="D1441" s="8">
        <v>0.02</v>
      </c>
      <c r="E1441" s="9">
        <f t="shared" si="589"/>
        <v>256.77</v>
      </c>
      <c r="F1441" s="2">
        <v>3523.58</v>
      </c>
      <c r="G1441" s="2">
        <v>7553.23</v>
      </c>
      <c r="H1441" s="3">
        <f t="shared" si="601"/>
        <v>11076.81</v>
      </c>
      <c r="I1441" s="10">
        <v>3330.37</v>
      </c>
      <c r="J1441" s="10">
        <v>1499.61</v>
      </c>
      <c r="K1441" s="213">
        <f t="shared" si="596"/>
        <v>4829.9799999999996</v>
      </c>
      <c r="L1441" s="65">
        <v>1521.5</v>
      </c>
      <c r="M1441" s="65"/>
      <c r="N1441" s="18">
        <f t="shared" si="597"/>
        <v>1521.5</v>
      </c>
      <c r="O1441" s="65">
        <v>1417.21</v>
      </c>
      <c r="P1441" s="65">
        <v>135.15</v>
      </c>
      <c r="Q1441" s="18">
        <f t="shared" si="598"/>
        <v>1552.3600000000001</v>
      </c>
      <c r="R1441" s="65">
        <v>1417.21</v>
      </c>
      <c r="S1441" s="8">
        <v>2005.26</v>
      </c>
      <c r="T1441" s="107">
        <f t="shared" si="599"/>
        <v>3422.4700000000003</v>
      </c>
      <c r="U1441" s="8">
        <v>629.48</v>
      </c>
      <c r="V1441" s="8">
        <v>467</v>
      </c>
      <c r="W1441" s="107">
        <f t="shared" si="600"/>
        <v>1096.48</v>
      </c>
    </row>
    <row r="1442" spans="1:23" ht="18">
      <c r="A1442" s="13">
        <v>21</v>
      </c>
      <c r="B1442" s="5" t="s">
        <v>1060</v>
      </c>
      <c r="C1442" s="8">
        <v>86600</v>
      </c>
      <c r="D1442" s="8"/>
      <c r="E1442" s="9">
        <f t="shared" si="589"/>
        <v>86600</v>
      </c>
      <c r="F1442" s="2">
        <v>1445</v>
      </c>
      <c r="G1442" s="2">
        <v>0</v>
      </c>
      <c r="H1442" s="3">
        <f t="shared" si="601"/>
        <v>1445</v>
      </c>
      <c r="I1442" s="10">
        <v>1496.5</v>
      </c>
      <c r="J1442" s="10"/>
      <c r="K1442" s="213">
        <f t="shared" si="596"/>
        <v>1496.5</v>
      </c>
      <c r="L1442" s="65">
        <v>38276.9</v>
      </c>
      <c r="M1442" s="65">
        <v>36723.1</v>
      </c>
      <c r="N1442" s="18">
        <f t="shared" si="597"/>
        <v>75000</v>
      </c>
      <c r="O1442" s="65">
        <v>1310.5</v>
      </c>
      <c r="P1442" s="65"/>
      <c r="Q1442" s="18">
        <f t="shared" si="598"/>
        <v>1310.5</v>
      </c>
      <c r="R1442" s="65">
        <v>1310.5</v>
      </c>
      <c r="S1442" s="8"/>
      <c r="T1442" s="107">
        <f t="shared" si="599"/>
        <v>1310.5</v>
      </c>
      <c r="U1442" s="8">
        <v>1200.01</v>
      </c>
      <c r="V1442" s="8"/>
      <c r="W1442" s="107">
        <f t="shared" si="600"/>
        <v>1200.01</v>
      </c>
    </row>
    <row r="1443" spans="1:23" ht="18">
      <c r="A1443" s="13">
        <v>22</v>
      </c>
      <c r="B1443" s="5" t="s">
        <v>1061</v>
      </c>
      <c r="C1443" s="8">
        <v>250</v>
      </c>
      <c r="D1443" s="8"/>
      <c r="E1443" s="9">
        <f t="shared" si="589"/>
        <v>250</v>
      </c>
      <c r="F1443" s="2">
        <v>88500</v>
      </c>
      <c r="G1443" s="2">
        <v>0</v>
      </c>
      <c r="H1443" s="3">
        <f t="shared" si="601"/>
        <v>88500</v>
      </c>
      <c r="I1443" s="10">
        <v>81300.03</v>
      </c>
      <c r="J1443" s="10"/>
      <c r="K1443" s="213">
        <f t="shared" si="596"/>
        <v>81300.03</v>
      </c>
      <c r="L1443" s="65">
        <v>500</v>
      </c>
      <c r="M1443" s="65"/>
      <c r="N1443" s="18">
        <f t="shared" si="597"/>
        <v>500</v>
      </c>
      <c r="O1443" s="65">
        <v>42170</v>
      </c>
      <c r="P1443" s="65">
        <v>32830</v>
      </c>
      <c r="Q1443" s="18">
        <f t="shared" si="598"/>
        <v>75000</v>
      </c>
      <c r="R1443" s="65">
        <v>42170</v>
      </c>
      <c r="S1443" s="8">
        <v>32830</v>
      </c>
      <c r="T1443" s="107">
        <f t="shared" si="599"/>
        <v>75000</v>
      </c>
      <c r="U1443" s="8">
        <v>54982</v>
      </c>
      <c r="V1443" s="8">
        <v>30018</v>
      </c>
      <c r="W1443" s="107">
        <f t="shared" si="600"/>
        <v>85000</v>
      </c>
    </row>
    <row r="1444" spans="1:23" ht="18">
      <c r="A1444" s="13">
        <v>23</v>
      </c>
      <c r="B1444" s="179" t="s">
        <v>1062</v>
      </c>
      <c r="C1444" s="8">
        <v>17500</v>
      </c>
      <c r="D1444" s="8"/>
      <c r="E1444" s="9">
        <f t="shared" si="589"/>
        <v>17500</v>
      </c>
      <c r="F1444" s="2">
        <v>700</v>
      </c>
      <c r="G1444" s="2">
        <v>0</v>
      </c>
      <c r="H1444" s="3">
        <f t="shared" si="601"/>
        <v>700</v>
      </c>
      <c r="I1444" s="10">
        <v>95</v>
      </c>
      <c r="J1444" s="10"/>
      <c r="K1444" s="213">
        <f t="shared" si="596"/>
        <v>95</v>
      </c>
      <c r="L1444" s="131">
        <v>30000.15</v>
      </c>
      <c r="M1444" s="65"/>
      <c r="N1444" s="18">
        <f t="shared" si="597"/>
        <v>30000.15</v>
      </c>
      <c r="O1444" s="131"/>
      <c r="P1444" s="65"/>
      <c r="Q1444" s="18">
        <f t="shared" si="598"/>
        <v>0</v>
      </c>
      <c r="R1444" s="131"/>
      <c r="S1444" s="8"/>
      <c r="T1444" s="107"/>
      <c r="U1444" s="8"/>
      <c r="V1444" s="8"/>
      <c r="W1444" s="107"/>
    </row>
    <row r="1445" spans="1:23" ht="18">
      <c r="A1445" s="13">
        <v>24</v>
      </c>
      <c r="B1445" s="5" t="s">
        <v>1063</v>
      </c>
      <c r="C1445" s="8">
        <v>435</v>
      </c>
      <c r="D1445" s="8"/>
      <c r="E1445" s="9">
        <f t="shared" si="589"/>
        <v>435</v>
      </c>
      <c r="F1445" s="2">
        <v>24000</v>
      </c>
      <c r="G1445" s="2">
        <v>0</v>
      </c>
      <c r="H1445" s="3">
        <f t="shared" si="601"/>
        <v>24000</v>
      </c>
      <c r="I1445" s="10">
        <v>35408.67</v>
      </c>
      <c r="J1445" s="10"/>
      <c r="K1445" s="213">
        <f t="shared" si="596"/>
        <v>35408.67</v>
      </c>
      <c r="L1445" s="65">
        <v>380</v>
      </c>
      <c r="M1445" s="65"/>
      <c r="N1445" s="18">
        <f t="shared" si="597"/>
        <v>380</v>
      </c>
      <c r="O1445" s="65">
        <v>40000.129999999997</v>
      </c>
      <c r="P1445" s="65"/>
      <c r="Q1445" s="18">
        <f t="shared" si="598"/>
        <v>40000.129999999997</v>
      </c>
      <c r="R1445" s="65">
        <v>40222.300000000003</v>
      </c>
      <c r="S1445" s="8"/>
      <c r="T1445" s="107">
        <f t="shared" si="599"/>
        <v>40222.300000000003</v>
      </c>
      <c r="U1445" s="8">
        <v>25200.09</v>
      </c>
      <c r="V1445" s="8"/>
      <c r="W1445" s="107">
        <f t="shared" si="600"/>
        <v>25200.09</v>
      </c>
    </row>
    <row r="1446" spans="1:23" ht="18">
      <c r="A1446" s="13">
        <v>25</v>
      </c>
      <c r="B1446" s="5" t="s">
        <v>1064</v>
      </c>
      <c r="C1446" s="8">
        <v>3528</v>
      </c>
      <c r="D1446" s="8"/>
      <c r="E1446" s="9">
        <f t="shared" si="589"/>
        <v>3528</v>
      </c>
      <c r="F1446" s="2">
        <v>400</v>
      </c>
      <c r="G1446" s="2">
        <v>0</v>
      </c>
      <c r="H1446" s="3">
        <f t="shared" si="601"/>
        <v>400</v>
      </c>
      <c r="I1446" s="10">
        <v>50</v>
      </c>
      <c r="J1446" s="10"/>
      <c r="K1446" s="213">
        <f t="shared" si="596"/>
        <v>50</v>
      </c>
      <c r="L1446" s="65">
        <v>7800</v>
      </c>
      <c r="M1446" s="65"/>
      <c r="N1446" s="18">
        <f t="shared" si="597"/>
        <v>7800</v>
      </c>
      <c r="O1446" s="65">
        <v>100</v>
      </c>
      <c r="P1446" s="65"/>
      <c r="Q1446" s="18">
        <f t="shared" si="598"/>
        <v>100</v>
      </c>
      <c r="R1446" s="65">
        <v>100</v>
      </c>
      <c r="S1446" s="8"/>
      <c r="T1446" s="107">
        <f t="shared" si="599"/>
        <v>100</v>
      </c>
      <c r="U1446" s="132">
        <v>0.01</v>
      </c>
      <c r="V1446" s="8"/>
      <c r="W1446" s="107">
        <f t="shared" si="600"/>
        <v>0.01</v>
      </c>
    </row>
    <row r="1447" spans="1:23" ht="18">
      <c r="A1447" s="13">
        <v>26</v>
      </c>
      <c r="B1447" s="5" t="s">
        <v>2507</v>
      </c>
      <c r="C1447" s="8">
        <v>10</v>
      </c>
      <c r="D1447" s="8"/>
      <c r="E1447" s="9">
        <f t="shared" si="589"/>
        <v>10</v>
      </c>
      <c r="F1447" s="2">
        <v>4000</v>
      </c>
      <c r="G1447" s="2">
        <v>0</v>
      </c>
      <c r="H1447" s="3">
        <f t="shared" si="601"/>
        <v>4000</v>
      </c>
      <c r="I1447" s="10">
        <v>12939</v>
      </c>
      <c r="J1447" s="10"/>
      <c r="K1447" s="213">
        <f t="shared" si="596"/>
        <v>12939</v>
      </c>
      <c r="L1447" s="65">
        <v>0.01</v>
      </c>
      <c r="M1447" s="65"/>
      <c r="N1447" s="18">
        <f t="shared" si="597"/>
        <v>0.01</v>
      </c>
      <c r="O1447" s="65">
        <v>7000.01</v>
      </c>
      <c r="P1447" s="65"/>
      <c r="Q1447" s="18">
        <f t="shared" si="598"/>
        <v>7000.01</v>
      </c>
      <c r="R1447" s="65">
        <v>7000.01</v>
      </c>
      <c r="S1447" s="8"/>
      <c r="T1447" s="107">
        <f t="shared" si="599"/>
        <v>7000.01</v>
      </c>
      <c r="U1447" s="8">
        <v>12000</v>
      </c>
      <c r="V1447" s="8"/>
      <c r="W1447" s="107">
        <f t="shared" si="600"/>
        <v>12000</v>
      </c>
    </row>
    <row r="1448" spans="1:23" ht="18">
      <c r="A1448" s="13">
        <v>27</v>
      </c>
      <c r="B1448" s="5" t="s">
        <v>1065</v>
      </c>
      <c r="C1448" s="8">
        <v>1500.06</v>
      </c>
      <c r="D1448" s="8"/>
      <c r="E1448" s="9">
        <f t="shared" si="589"/>
        <v>1500.06</v>
      </c>
      <c r="F1448" s="2">
        <v>5</v>
      </c>
      <c r="G1448" s="2">
        <v>0</v>
      </c>
      <c r="H1448" s="3">
        <f t="shared" si="601"/>
        <v>5</v>
      </c>
      <c r="I1448" s="10">
        <v>5</v>
      </c>
      <c r="J1448" s="10"/>
      <c r="K1448" s="213">
        <f t="shared" si="596"/>
        <v>5</v>
      </c>
      <c r="L1448" s="65">
        <v>25000</v>
      </c>
      <c r="M1448" s="65"/>
      <c r="N1448" s="18">
        <f t="shared" si="597"/>
        <v>25000</v>
      </c>
      <c r="O1448" s="65">
        <v>0.01</v>
      </c>
      <c r="P1448" s="65"/>
      <c r="Q1448" s="18">
        <f t="shared" si="598"/>
        <v>0.01</v>
      </c>
      <c r="R1448" s="65">
        <v>0.01</v>
      </c>
      <c r="S1448" s="8"/>
      <c r="T1448" s="107">
        <f t="shared" si="599"/>
        <v>0.01</v>
      </c>
      <c r="U1448" s="8">
        <v>0.01</v>
      </c>
      <c r="V1448" s="8"/>
      <c r="W1448" s="107">
        <f t="shared" si="600"/>
        <v>0.01</v>
      </c>
    </row>
    <row r="1449" spans="1:23" ht="18">
      <c r="A1449" s="13">
        <v>28</v>
      </c>
      <c r="B1449" s="5" t="s">
        <v>1066</v>
      </c>
      <c r="C1449" s="8">
        <v>1500</v>
      </c>
      <c r="D1449" s="8"/>
      <c r="E1449" s="9">
        <f t="shared" si="589"/>
        <v>1500</v>
      </c>
      <c r="F1449" s="2">
        <v>600</v>
      </c>
      <c r="G1449" s="2">
        <v>0</v>
      </c>
      <c r="H1449" s="3">
        <f t="shared" si="601"/>
        <v>600</v>
      </c>
      <c r="I1449" s="10">
        <v>14200.02</v>
      </c>
      <c r="J1449" s="10"/>
      <c r="K1449" s="213">
        <f t="shared" si="596"/>
        <v>14200.02</v>
      </c>
      <c r="L1449" s="65">
        <v>5000.01</v>
      </c>
      <c r="M1449" s="65"/>
      <c r="N1449" s="18">
        <f t="shared" si="597"/>
        <v>5000.01</v>
      </c>
      <c r="O1449" s="65">
        <v>40000</v>
      </c>
      <c r="P1449" s="65"/>
      <c r="Q1449" s="18">
        <f t="shared" si="598"/>
        <v>40000</v>
      </c>
      <c r="R1449" s="65">
        <v>40000</v>
      </c>
      <c r="S1449" s="8"/>
      <c r="T1449" s="107">
        <f t="shared" si="599"/>
        <v>40000</v>
      </c>
      <c r="U1449" s="8">
        <v>46500</v>
      </c>
      <c r="V1449" s="8"/>
      <c r="W1449" s="107">
        <f t="shared" si="600"/>
        <v>46500</v>
      </c>
    </row>
    <row r="1450" spans="1:23" ht="18">
      <c r="A1450" s="13">
        <v>29</v>
      </c>
      <c r="B1450" s="5" t="s">
        <v>1067</v>
      </c>
      <c r="C1450" s="8">
        <v>300</v>
      </c>
      <c r="D1450" s="8"/>
      <c r="E1450" s="9">
        <f t="shared" si="589"/>
        <v>300</v>
      </c>
      <c r="F1450" s="2">
        <v>3000</v>
      </c>
      <c r="G1450" s="2">
        <v>0</v>
      </c>
      <c r="H1450" s="3">
        <f t="shared" si="601"/>
        <v>3000</v>
      </c>
      <c r="I1450" s="10">
        <v>13167.34</v>
      </c>
      <c r="J1450" s="10"/>
      <c r="K1450" s="213">
        <f t="shared" si="596"/>
        <v>13167.34</v>
      </c>
      <c r="L1450" s="65">
        <v>200</v>
      </c>
      <c r="M1450" s="65"/>
      <c r="N1450" s="18">
        <f t="shared" si="597"/>
        <v>200</v>
      </c>
      <c r="O1450" s="65">
        <v>16000</v>
      </c>
      <c r="P1450" s="65"/>
      <c r="Q1450" s="18">
        <f t="shared" si="598"/>
        <v>16000</v>
      </c>
      <c r="R1450" s="65">
        <v>16000</v>
      </c>
      <c r="S1450" s="8"/>
      <c r="T1450" s="107">
        <f t="shared" si="599"/>
        <v>16000</v>
      </c>
      <c r="U1450" s="8">
        <v>22500</v>
      </c>
      <c r="V1450" s="8"/>
      <c r="W1450" s="107">
        <f t="shared" si="600"/>
        <v>22500</v>
      </c>
    </row>
    <row r="1451" spans="1:23" ht="18">
      <c r="A1451" s="13">
        <v>30</v>
      </c>
      <c r="B1451" s="5" t="s">
        <v>1068</v>
      </c>
      <c r="C1451" s="8">
        <v>55</v>
      </c>
      <c r="D1451" s="8"/>
      <c r="E1451" s="9">
        <f t="shared" si="589"/>
        <v>55</v>
      </c>
      <c r="F1451" s="2">
        <v>500</v>
      </c>
      <c r="G1451" s="2">
        <v>0</v>
      </c>
      <c r="H1451" s="3">
        <f t="shared" si="601"/>
        <v>500</v>
      </c>
      <c r="I1451" s="10">
        <v>700</v>
      </c>
      <c r="J1451" s="10"/>
      <c r="K1451" s="213">
        <f t="shared" si="596"/>
        <v>700</v>
      </c>
      <c r="L1451" s="65">
        <v>50</v>
      </c>
      <c r="M1451" s="65"/>
      <c r="N1451" s="18">
        <f t="shared" si="597"/>
        <v>50</v>
      </c>
      <c r="O1451" s="65">
        <v>523</v>
      </c>
      <c r="P1451" s="65"/>
      <c r="Q1451" s="18">
        <f t="shared" si="598"/>
        <v>523</v>
      </c>
      <c r="R1451" s="65">
        <v>523</v>
      </c>
      <c r="S1451" s="8"/>
      <c r="T1451" s="107">
        <f t="shared" si="599"/>
        <v>523</v>
      </c>
      <c r="U1451" s="8">
        <v>93</v>
      </c>
      <c r="V1451" s="8"/>
      <c r="W1451" s="107">
        <f t="shared" si="600"/>
        <v>93</v>
      </c>
    </row>
    <row r="1452" spans="1:23" ht="18">
      <c r="A1452" s="13">
        <v>31</v>
      </c>
      <c r="B1452" s="5" t="s">
        <v>1069</v>
      </c>
      <c r="C1452" s="8">
        <v>600</v>
      </c>
      <c r="D1452" s="8"/>
      <c r="E1452" s="9">
        <f t="shared" si="589"/>
        <v>600</v>
      </c>
      <c r="F1452" s="2">
        <v>50</v>
      </c>
      <c r="G1452" s="2">
        <v>0</v>
      </c>
      <c r="H1452" s="3">
        <f t="shared" si="601"/>
        <v>50</v>
      </c>
      <c r="I1452" s="10">
        <v>50</v>
      </c>
      <c r="J1452" s="10"/>
      <c r="K1452" s="213">
        <f t="shared" si="596"/>
        <v>50</v>
      </c>
      <c r="L1452" s="65">
        <v>50</v>
      </c>
      <c r="M1452" s="65"/>
      <c r="N1452" s="18">
        <f t="shared" si="597"/>
        <v>50</v>
      </c>
      <c r="O1452" s="65">
        <v>50</v>
      </c>
      <c r="P1452" s="65"/>
      <c r="Q1452" s="18">
        <f t="shared" si="598"/>
        <v>50</v>
      </c>
      <c r="R1452" s="65">
        <v>50</v>
      </c>
      <c r="S1452" s="8"/>
      <c r="T1452" s="107">
        <f t="shared" si="599"/>
        <v>50</v>
      </c>
      <c r="U1452" s="8">
        <v>0.03</v>
      </c>
      <c r="V1452" s="8"/>
      <c r="W1452" s="107">
        <f t="shared" si="600"/>
        <v>0.03</v>
      </c>
    </row>
    <row r="1453" spans="1:23" ht="18">
      <c r="A1453" s="13">
        <v>32</v>
      </c>
      <c r="B1453" s="5" t="s">
        <v>1070</v>
      </c>
      <c r="C1453" s="8">
        <v>508</v>
      </c>
      <c r="D1453" s="8"/>
      <c r="E1453" s="9">
        <f t="shared" si="589"/>
        <v>508</v>
      </c>
      <c r="F1453" s="2">
        <v>50</v>
      </c>
      <c r="G1453" s="2">
        <v>0</v>
      </c>
      <c r="H1453" s="3">
        <f t="shared" si="601"/>
        <v>50</v>
      </c>
      <c r="I1453" s="10">
        <v>50</v>
      </c>
      <c r="J1453" s="10"/>
      <c r="K1453" s="213">
        <f t="shared" si="596"/>
        <v>50</v>
      </c>
      <c r="L1453" s="65">
        <v>384</v>
      </c>
      <c r="M1453" s="65"/>
      <c r="N1453" s="18">
        <f t="shared" si="597"/>
        <v>384</v>
      </c>
      <c r="O1453" s="65">
        <v>1000</v>
      </c>
      <c r="P1453" s="65"/>
      <c r="Q1453" s="18">
        <f t="shared" si="598"/>
        <v>1000</v>
      </c>
      <c r="R1453" s="65">
        <v>1000</v>
      </c>
      <c r="S1453" s="8"/>
      <c r="T1453" s="107">
        <f t="shared" si="599"/>
        <v>1000</v>
      </c>
      <c r="U1453" s="8">
        <v>1000</v>
      </c>
      <c r="V1453" s="8"/>
      <c r="W1453" s="107">
        <f t="shared" si="600"/>
        <v>1000</v>
      </c>
    </row>
    <row r="1454" spans="1:23" ht="18">
      <c r="A1454" s="13">
        <v>33</v>
      </c>
      <c r="B1454" s="5" t="s">
        <v>1071</v>
      </c>
      <c r="C1454" s="8">
        <v>2000</v>
      </c>
      <c r="D1454" s="8"/>
      <c r="E1454" s="9">
        <f t="shared" si="589"/>
        <v>2000</v>
      </c>
      <c r="F1454" s="2">
        <v>325</v>
      </c>
      <c r="G1454" s="2">
        <v>0</v>
      </c>
      <c r="H1454" s="3">
        <f t="shared" si="601"/>
        <v>325</v>
      </c>
      <c r="I1454" s="10">
        <v>390</v>
      </c>
      <c r="J1454" s="10"/>
      <c r="K1454" s="213">
        <f t="shared" si="596"/>
        <v>390</v>
      </c>
      <c r="L1454" s="65">
        <v>500</v>
      </c>
      <c r="M1454" s="65"/>
      <c r="N1454" s="18">
        <f t="shared" si="597"/>
        <v>500</v>
      </c>
      <c r="O1454" s="65">
        <v>424</v>
      </c>
      <c r="P1454" s="65"/>
      <c r="Q1454" s="18">
        <f t="shared" si="598"/>
        <v>424</v>
      </c>
      <c r="R1454" s="65">
        <v>424</v>
      </c>
      <c r="S1454" s="8"/>
      <c r="T1454" s="107">
        <f t="shared" si="599"/>
        <v>424</v>
      </c>
      <c r="U1454" s="8">
        <v>560</v>
      </c>
      <c r="V1454" s="8"/>
      <c r="W1454" s="107">
        <f t="shared" si="600"/>
        <v>560</v>
      </c>
    </row>
    <row r="1455" spans="1:23" ht="18">
      <c r="A1455" s="13"/>
      <c r="B1455" s="5" t="s">
        <v>2508</v>
      </c>
      <c r="C1455" s="8"/>
      <c r="D1455" s="8"/>
      <c r="E1455" s="9"/>
      <c r="F1455" s="2"/>
      <c r="G1455" s="2"/>
      <c r="H1455" s="3"/>
      <c r="I1455" s="10"/>
      <c r="J1455" s="10"/>
      <c r="L1455" s="65"/>
      <c r="M1455" s="65"/>
      <c r="O1455" s="65"/>
      <c r="P1455" s="65"/>
      <c r="Q1455" s="18"/>
      <c r="R1455" s="65"/>
      <c r="S1455" s="8"/>
      <c r="T1455" s="107"/>
      <c r="U1455" s="8">
        <v>2500.0300000000002</v>
      </c>
      <c r="V1455" s="8"/>
      <c r="W1455" s="107">
        <f t="shared" si="600"/>
        <v>2500.0300000000002</v>
      </c>
    </row>
    <row r="1456" spans="1:23" ht="18">
      <c r="A1456" s="13"/>
      <c r="B1456" s="5" t="s">
        <v>2509</v>
      </c>
      <c r="C1456" s="8"/>
      <c r="D1456" s="8"/>
      <c r="E1456" s="9"/>
      <c r="F1456" s="2"/>
      <c r="G1456" s="2"/>
      <c r="H1456" s="3"/>
      <c r="I1456" s="10"/>
      <c r="J1456" s="10"/>
      <c r="L1456" s="65"/>
      <c r="M1456" s="65"/>
      <c r="O1456" s="65"/>
      <c r="P1456" s="65"/>
      <c r="Q1456" s="18"/>
      <c r="R1456" s="65"/>
      <c r="S1456" s="8"/>
      <c r="T1456" s="107"/>
      <c r="U1456" s="8">
        <v>2000</v>
      </c>
      <c r="V1456" s="8"/>
      <c r="W1456" s="107">
        <f t="shared" si="600"/>
        <v>2000</v>
      </c>
    </row>
    <row r="1457" spans="1:102" ht="18">
      <c r="A1457" s="13">
        <v>34</v>
      </c>
      <c r="B1457" s="5" t="s">
        <v>1072</v>
      </c>
      <c r="C1457" s="8">
        <v>2000</v>
      </c>
      <c r="D1457" s="8"/>
      <c r="E1457" s="9">
        <f t="shared" si="589"/>
        <v>2000</v>
      </c>
      <c r="F1457" s="2">
        <v>2000</v>
      </c>
      <c r="G1457" s="2">
        <v>0</v>
      </c>
      <c r="H1457" s="3">
        <f t="shared" si="601"/>
        <v>2000</v>
      </c>
      <c r="I1457" s="10">
        <v>2487.7800000000002</v>
      </c>
      <c r="J1457" s="10"/>
      <c r="K1457" s="213">
        <f t="shared" si="596"/>
        <v>2487.7800000000002</v>
      </c>
      <c r="L1457" s="65">
        <v>30000.04</v>
      </c>
      <c r="M1457" s="65"/>
      <c r="N1457" s="18">
        <f t="shared" si="597"/>
        <v>30000.04</v>
      </c>
      <c r="O1457" s="65">
        <v>330</v>
      </c>
      <c r="P1457" s="65"/>
      <c r="Q1457" s="18">
        <f t="shared" si="598"/>
        <v>330</v>
      </c>
      <c r="R1457" s="65">
        <v>330</v>
      </c>
      <c r="S1457" s="8"/>
      <c r="T1457" s="107">
        <f t="shared" si="599"/>
        <v>330</v>
      </c>
      <c r="U1457" s="8">
        <v>1700</v>
      </c>
      <c r="V1457" s="8"/>
      <c r="W1457" s="107">
        <f t="shared" si="600"/>
        <v>1700</v>
      </c>
    </row>
    <row r="1458" spans="1:102" ht="18">
      <c r="A1458" s="13">
        <v>35</v>
      </c>
      <c r="B1458" s="5" t="s">
        <v>1073</v>
      </c>
      <c r="C1458" s="8">
        <v>19499</v>
      </c>
      <c r="D1458" s="8"/>
      <c r="E1458" s="9">
        <f t="shared" si="589"/>
        <v>19499</v>
      </c>
      <c r="F1458" s="2">
        <v>2419.1999999999998</v>
      </c>
      <c r="G1458" s="2">
        <v>0</v>
      </c>
      <c r="H1458" s="3">
        <f t="shared" si="601"/>
        <v>2419.1999999999998</v>
      </c>
      <c r="I1458" s="10">
        <v>8000.03</v>
      </c>
      <c r="J1458" s="10"/>
      <c r="K1458" s="213">
        <f t="shared" si="596"/>
        <v>8000.03</v>
      </c>
      <c r="L1458" s="65">
        <v>15486.1</v>
      </c>
      <c r="M1458" s="65"/>
      <c r="N1458" s="18">
        <f t="shared" si="597"/>
        <v>15486.1</v>
      </c>
      <c r="O1458" s="65">
        <v>15212.78</v>
      </c>
      <c r="P1458" s="65"/>
      <c r="Q1458" s="18">
        <f t="shared" si="598"/>
        <v>15212.78</v>
      </c>
      <c r="R1458" s="65">
        <v>15212.78</v>
      </c>
      <c r="S1458" s="8"/>
      <c r="T1458" s="107">
        <f t="shared" si="599"/>
        <v>15212.78</v>
      </c>
      <c r="U1458" s="8">
        <v>22480</v>
      </c>
      <c r="V1458" s="8"/>
      <c r="W1458" s="107">
        <f t="shared" si="600"/>
        <v>22480</v>
      </c>
    </row>
    <row r="1459" spans="1:102" ht="18">
      <c r="A1459" s="13">
        <v>36</v>
      </c>
      <c r="B1459" s="5" t="s">
        <v>1074</v>
      </c>
      <c r="C1459" s="8">
        <v>700</v>
      </c>
      <c r="D1459" s="8"/>
      <c r="E1459" s="9">
        <f t="shared" si="589"/>
        <v>700</v>
      </c>
      <c r="F1459" s="2">
        <v>13206.43</v>
      </c>
      <c r="G1459" s="2">
        <v>0</v>
      </c>
      <c r="H1459" s="3">
        <f t="shared" si="601"/>
        <v>13206.43</v>
      </c>
      <c r="I1459" s="10">
        <v>22600.01</v>
      </c>
      <c r="J1459" s="10"/>
      <c r="K1459" s="213">
        <f t="shared" si="596"/>
        <v>22600.01</v>
      </c>
      <c r="L1459" s="65">
        <v>100</v>
      </c>
      <c r="M1459" s="65"/>
      <c r="N1459" s="18">
        <f t="shared" si="597"/>
        <v>100</v>
      </c>
      <c r="O1459" s="65">
        <v>11500</v>
      </c>
      <c r="P1459" s="65"/>
      <c r="Q1459" s="18">
        <f t="shared" si="598"/>
        <v>11500</v>
      </c>
      <c r="R1459" s="65">
        <v>11500</v>
      </c>
      <c r="S1459" s="8"/>
      <c r="T1459" s="107">
        <f t="shared" si="599"/>
        <v>11500</v>
      </c>
      <c r="U1459" s="8">
        <v>19464.990000000002</v>
      </c>
      <c r="V1459" s="8"/>
      <c r="W1459" s="107">
        <f t="shared" si="600"/>
        <v>19464.990000000002</v>
      </c>
    </row>
    <row r="1460" spans="1:102" ht="18">
      <c r="A1460" s="13"/>
      <c r="B1460" s="5" t="s">
        <v>2510</v>
      </c>
      <c r="C1460" s="8"/>
      <c r="D1460" s="8"/>
      <c r="E1460" s="9"/>
      <c r="F1460" s="2"/>
      <c r="G1460" s="2"/>
      <c r="H1460" s="3"/>
      <c r="I1460" s="10"/>
      <c r="J1460" s="10"/>
      <c r="L1460" s="65"/>
      <c r="M1460" s="65"/>
      <c r="O1460" s="65"/>
      <c r="P1460" s="65"/>
      <c r="Q1460" s="18"/>
      <c r="R1460" s="65"/>
      <c r="S1460" s="8"/>
      <c r="T1460" s="107"/>
      <c r="U1460" s="8">
        <v>0.03</v>
      </c>
      <c r="V1460" s="8">
        <v>5200</v>
      </c>
      <c r="W1460" s="107">
        <f t="shared" si="600"/>
        <v>5200.03</v>
      </c>
    </row>
    <row r="1461" spans="1:102" ht="18">
      <c r="A1461" s="13">
        <v>37</v>
      </c>
      <c r="B1461" s="5" t="s">
        <v>1075</v>
      </c>
      <c r="C1461" s="8">
        <v>3021.61</v>
      </c>
      <c r="D1461" s="8"/>
      <c r="E1461" s="9">
        <f t="shared" si="589"/>
        <v>3021.61</v>
      </c>
      <c r="F1461" s="2">
        <v>1000</v>
      </c>
      <c r="G1461" s="2">
        <v>0</v>
      </c>
      <c r="H1461" s="3">
        <f t="shared" si="601"/>
        <v>1000</v>
      </c>
      <c r="I1461" s="10">
        <v>100</v>
      </c>
      <c r="J1461" s="10"/>
      <c r="K1461" s="213">
        <f t="shared" si="596"/>
        <v>100</v>
      </c>
      <c r="L1461" s="65">
        <v>2721.26</v>
      </c>
      <c r="M1461" s="65"/>
      <c r="N1461" s="18">
        <f t="shared" si="597"/>
        <v>2721.26</v>
      </c>
      <c r="O1461" s="65">
        <v>100</v>
      </c>
      <c r="P1461" s="65"/>
      <c r="Q1461" s="18">
        <f t="shared" si="598"/>
        <v>100</v>
      </c>
      <c r="R1461" s="65">
        <v>100</v>
      </c>
      <c r="S1461" s="8"/>
      <c r="T1461" s="107">
        <f t="shared" si="599"/>
        <v>100</v>
      </c>
      <c r="U1461" s="8">
        <v>0.03</v>
      </c>
      <c r="V1461" s="8"/>
      <c r="W1461" s="107">
        <f t="shared" si="600"/>
        <v>0.03</v>
      </c>
    </row>
    <row r="1462" spans="1:102" ht="18">
      <c r="A1462" s="13">
        <v>38</v>
      </c>
      <c r="B1462" s="5" t="s">
        <v>1076</v>
      </c>
      <c r="C1462" s="8">
        <v>767.98</v>
      </c>
      <c r="D1462" s="8"/>
      <c r="E1462" s="9">
        <f t="shared" si="589"/>
        <v>767.98</v>
      </c>
      <c r="F1462" s="2">
        <v>2645.27</v>
      </c>
      <c r="G1462" s="2">
        <v>0</v>
      </c>
      <c r="H1462" s="3">
        <f t="shared" si="601"/>
        <v>2645.27</v>
      </c>
      <c r="I1462" s="10">
        <v>2564.88</v>
      </c>
      <c r="J1462" s="10"/>
      <c r="K1462" s="213">
        <f t="shared" si="596"/>
        <v>2564.88</v>
      </c>
      <c r="L1462" s="65">
        <v>822.03</v>
      </c>
      <c r="M1462" s="65"/>
      <c r="N1462" s="18">
        <f t="shared" si="597"/>
        <v>822.03</v>
      </c>
      <c r="O1462" s="65">
        <v>2716.23</v>
      </c>
      <c r="P1462" s="65"/>
      <c r="Q1462" s="18">
        <f t="shared" si="598"/>
        <v>2716.23</v>
      </c>
      <c r="R1462" s="65">
        <v>5216.2299999999996</v>
      </c>
      <c r="S1462" s="8"/>
      <c r="T1462" s="107">
        <f t="shared" si="599"/>
        <v>5216.2299999999996</v>
      </c>
      <c r="U1462" s="8">
        <v>6765.23</v>
      </c>
      <c r="V1462" s="8">
        <v>0.01</v>
      </c>
      <c r="W1462" s="107">
        <f t="shared" si="600"/>
        <v>6765.24</v>
      </c>
    </row>
    <row r="1463" spans="1:102" ht="18">
      <c r="A1463" s="13">
        <v>39</v>
      </c>
      <c r="B1463" s="5" t="s">
        <v>1077</v>
      </c>
      <c r="C1463" s="8">
        <v>937.07</v>
      </c>
      <c r="D1463" s="8"/>
      <c r="E1463" s="9">
        <f t="shared" si="589"/>
        <v>937.07</v>
      </c>
      <c r="F1463" s="2">
        <v>741.02</v>
      </c>
      <c r="G1463" s="2">
        <v>0</v>
      </c>
      <c r="H1463" s="3">
        <f t="shared" si="601"/>
        <v>741.02</v>
      </c>
      <c r="I1463" s="10">
        <v>681.96</v>
      </c>
      <c r="J1463" s="10"/>
      <c r="K1463" s="213">
        <f t="shared" si="596"/>
        <v>681.96</v>
      </c>
      <c r="L1463" s="65">
        <v>500</v>
      </c>
      <c r="M1463" s="65"/>
      <c r="N1463" s="18">
        <f t="shared" si="597"/>
        <v>500</v>
      </c>
      <c r="O1463" s="65">
        <v>942.03</v>
      </c>
      <c r="P1463" s="65"/>
      <c r="Q1463" s="18">
        <f t="shared" si="598"/>
        <v>942.03</v>
      </c>
      <c r="R1463" s="65">
        <v>951.07</v>
      </c>
      <c r="S1463" s="8"/>
      <c r="T1463" s="107">
        <f t="shared" si="599"/>
        <v>951.07</v>
      </c>
      <c r="U1463" s="8">
        <v>864.03</v>
      </c>
      <c r="V1463" s="8"/>
      <c r="W1463" s="107">
        <f t="shared" si="600"/>
        <v>864.03</v>
      </c>
    </row>
    <row r="1464" spans="1:102" ht="18">
      <c r="A1464" s="13">
        <v>40</v>
      </c>
      <c r="B1464" s="179" t="s">
        <v>1078</v>
      </c>
      <c r="C1464" s="8">
        <v>0.01</v>
      </c>
      <c r="D1464" s="8"/>
      <c r="E1464" s="9">
        <f t="shared" si="589"/>
        <v>0.01</v>
      </c>
      <c r="F1464" s="2">
        <v>1000</v>
      </c>
      <c r="G1464" s="2">
        <v>0</v>
      </c>
      <c r="H1464" s="3">
        <f t="shared" si="601"/>
        <v>1000</v>
      </c>
      <c r="I1464" s="10">
        <v>1100</v>
      </c>
      <c r="J1464" s="10"/>
      <c r="K1464" s="213">
        <f t="shared" si="596"/>
        <v>1100</v>
      </c>
      <c r="L1464" s="65">
        <v>20000</v>
      </c>
      <c r="M1464" s="65"/>
      <c r="N1464" s="18">
        <f t="shared" si="597"/>
        <v>20000</v>
      </c>
      <c r="O1464" s="65">
        <v>10</v>
      </c>
      <c r="P1464" s="65"/>
      <c r="Q1464" s="18">
        <f t="shared" si="598"/>
        <v>10</v>
      </c>
      <c r="R1464" s="65">
        <v>40</v>
      </c>
      <c r="S1464" s="8"/>
      <c r="T1464" s="107">
        <f t="shared" si="599"/>
        <v>40</v>
      </c>
      <c r="U1464" s="8"/>
      <c r="V1464" s="8"/>
      <c r="W1464" s="107">
        <f t="shared" si="600"/>
        <v>0</v>
      </c>
    </row>
    <row r="1465" spans="1:102" ht="18">
      <c r="A1465" s="13">
        <v>41</v>
      </c>
      <c r="B1465" s="5" t="s">
        <v>1079</v>
      </c>
      <c r="C1465" s="8">
        <v>4004.95</v>
      </c>
      <c r="D1465" s="8"/>
      <c r="E1465" s="9">
        <f t="shared" si="589"/>
        <v>4004.95</v>
      </c>
      <c r="F1465" s="2">
        <v>0.01</v>
      </c>
      <c r="G1465" s="2">
        <v>0</v>
      </c>
      <c r="H1465" s="3">
        <f t="shared" si="601"/>
        <v>0.01</v>
      </c>
      <c r="I1465" s="10">
        <v>11000</v>
      </c>
      <c r="J1465" s="10"/>
      <c r="K1465" s="213">
        <f t="shared" si="596"/>
        <v>11000</v>
      </c>
      <c r="L1465" s="65">
        <v>3000</v>
      </c>
      <c r="M1465" s="65"/>
      <c r="N1465" s="18">
        <f t="shared" si="597"/>
        <v>3000</v>
      </c>
      <c r="O1465" s="65">
        <v>55000</v>
      </c>
      <c r="P1465" s="65"/>
      <c r="Q1465" s="18">
        <f t="shared" si="598"/>
        <v>55000</v>
      </c>
      <c r="R1465" s="65">
        <v>55000</v>
      </c>
      <c r="S1465" s="8"/>
      <c r="T1465" s="107">
        <f t="shared" si="599"/>
        <v>55000</v>
      </c>
      <c r="U1465" s="8">
        <v>45000</v>
      </c>
      <c r="V1465" s="8"/>
      <c r="W1465" s="107">
        <f t="shared" si="600"/>
        <v>45000</v>
      </c>
    </row>
    <row r="1466" spans="1:102" ht="18">
      <c r="A1466" s="13">
        <v>42</v>
      </c>
      <c r="B1466" s="5" t="s">
        <v>1080</v>
      </c>
      <c r="C1466" s="9"/>
      <c r="D1466" s="9">
        <f>SUM(D1421:D1465)</f>
        <v>0.03</v>
      </c>
      <c r="E1466" s="9">
        <f t="shared" si="589"/>
        <v>0.03</v>
      </c>
      <c r="F1466" s="2">
        <v>4500</v>
      </c>
      <c r="G1466" s="2">
        <v>0</v>
      </c>
      <c r="H1466" s="3">
        <f t="shared" si="601"/>
        <v>4500</v>
      </c>
      <c r="I1466" s="10">
        <v>8000</v>
      </c>
      <c r="J1466" s="10"/>
      <c r="K1466" s="213">
        <f t="shared" si="596"/>
        <v>8000</v>
      </c>
      <c r="L1466" s="65"/>
      <c r="M1466" s="65"/>
      <c r="N1466" s="18">
        <f t="shared" si="597"/>
        <v>0</v>
      </c>
      <c r="O1466" s="65">
        <v>5000</v>
      </c>
      <c r="P1466" s="65"/>
      <c r="Q1466" s="18">
        <f t="shared" si="598"/>
        <v>5000</v>
      </c>
      <c r="R1466" s="65">
        <v>5000</v>
      </c>
      <c r="S1466" s="8"/>
      <c r="T1466" s="107">
        <f t="shared" si="599"/>
        <v>5000</v>
      </c>
      <c r="U1466" s="8">
        <v>4000</v>
      </c>
      <c r="V1466" s="8"/>
      <c r="W1466" s="107">
        <f t="shared" si="600"/>
        <v>4000</v>
      </c>
    </row>
    <row r="1467" spans="1:102" s="186" customFormat="1" ht="18">
      <c r="A1467" s="187"/>
      <c r="B1467" s="181" t="s">
        <v>122</v>
      </c>
      <c r="C1467" s="182">
        <f>SUM(C1421:C1466)</f>
        <v>201311.55000000002</v>
      </c>
      <c r="D1467" s="182">
        <f>SUM(D1421:D1466)</f>
        <v>0.06</v>
      </c>
      <c r="E1467" s="182">
        <f>SUM(E1421:E1466)</f>
        <v>201311.61000000002</v>
      </c>
      <c r="F1467" s="183">
        <v>192011.41</v>
      </c>
      <c r="G1467" s="183">
        <v>10096.48</v>
      </c>
      <c r="H1467" s="194">
        <f t="shared" si="601"/>
        <v>202107.89</v>
      </c>
      <c r="I1467" s="184">
        <f>SUM(I1421:I1466)</f>
        <v>322963.73000000004</v>
      </c>
      <c r="J1467" s="184">
        <f>SUM(J1421:J1466)</f>
        <v>3979.6099999999997</v>
      </c>
      <c r="K1467" s="212">
        <f t="shared" si="596"/>
        <v>326943.34000000003</v>
      </c>
      <c r="L1467" s="198">
        <f>SUM(L1421:L1466)</f>
        <v>318586.68</v>
      </c>
      <c r="M1467" s="198">
        <f>SUM(M1421:M1466)</f>
        <v>42843.95</v>
      </c>
      <c r="N1467" s="184">
        <f t="shared" si="597"/>
        <v>361430.63</v>
      </c>
      <c r="O1467" s="198">
        <f>SUM(O1421:O1466)</f>
        <v>386829.77</v>
      </c>
      <c r="P1467" s="198">
        <f>SUM(P1421:P1466)</f>
        <v>37165.15</v>
      </c>
      <c r="Q1467" s="184">
        <f t="shared" si="598"/>
        <v>423994.92000000004</v>
      </c>
      <c r="R1467" s="198">
        <f>SUM(R1421:R1466)</f>
        <v>391590.98000000004</v>
      </c>
      <c r="S1467" s="198">
        <f t="shared" ref="S1467:W1467" si="602">SUM(S1421:S1466)</f>
        <v>42035.26</v>
      </c>
      <c r="T1467" s="198">
        <f t="shared" si="602"/>
        <v>433626.24000000005</v>
      </c>
      <c r="U1467" s="198">
        <f t="shared" si="602"/>
        <v>410017.41000000015</v>
      </c>
      <c r="V1467" s="198">
        <f t="shared" si="602"/>
        <v>40485.01</v>
      </c>
      <c r="W1467" s="198">
        <f t="shared" si="602"/>
        <v>450502.42000000016</v>
      </c>
      <c r="X1467" s="264"/>
      <c r="Y1467" s="264"/>
      <c r="Z1467" s="264"/>
      <c r="AA1467" s="264"/>
      <c r="AB1467" s="264"/>
      <c r="AC1467" s="264"/>
      <c r="AD1467" s="264"/>
      <c r="AE1467" s="264"/>
      <c r="AF1467" s="264"/>
      <c r="AG1467" s="264"/>
      <c r="AH1467" s="264"/>
      <c r="AI1467" s="264"/>
      <c r="AJ1467" s="264"/>
      <c r="AK1467" s="264"/>
      <c r="AL1467" s="264"/>
      <c r="AM1467" s="264"/>
      <c r="AN1467" s="264"/>
      <c r="AO1467" s="264"/>
      <c r="AP1467" s="264"/>
      <c r="AQ1467" s="264"/>
      <c r="AR1467" s="264"/>
      <c r="AS1467" s="264"/>
      <c r="AT1467" s="264"/>
      <c r="AU1467" s="264"/>
      <c r="AV1467" s="264"/>
      <c r="AW1467" s="264"/>
      <c r="AX1467" s="264"/>
      <c r="AY1467" s="264"/>
      <c r="AZ1467" s="264"/>
      <c r="BA1467" s="264"/>
      <c r="BB1467" s="264"/>
      <c r="BC1467" s="264"/>
      <c r="BD1467" s="264"/>
      <c r="BE1467" s="264"/>
      <c r="BF1467" s="264"/>
      <c r="BG1467" s="264"/>
      <c r="BH1467" s="264"/>
      <c r="BI1467" s="264"/>
      <c r="BJ1467" s="264"/>
      <c r="BK1467" s="264"/>
      <c r="BL1467" s="264"/>
      <c r="BM1467" s="264"/>
      <c r="BN1467" s="264"/>
      <c r="BO1467" s="264"/>
      <c r="BP1467" s="264"/>
      <c r="BQ1467" s="264"/>
      <c r="BR1467" s="264"/>
      <c r="BS1467" s="264"/>
      <c r="BT1467" s="264"/>
      <c r="BU1467" s="264"/>
      <c r="BV1467" s="264"/>
      <c r="BW1467" s="264"/>
      <c r="BX1467" s="264"/>
      <c r="BY1467" s="264"/>
      <c r="BZ1467" s="264"/>
      <c r="CA1467" s="264"/>
      <c r="CB1467" s="264"/>
      <c r="CC1467" s="264"/>
      <c r="CD1467" s="264"/>
      <c r="CE1467" s="264"/>
      <c r="CF1467" s="264"/>
      <c r="CG1467" s="264"/>
      <c r="CH1467" s="264"/>
      <c r="CI1467" s="264"/>
      <c r="CJ1467" s="264"/>
      <c r="CK1467" s="264"/>
      <c r="CL1467" s="264"/>
      <c r="CM1467" s="264"/>
      <c r="CN1467" s="264"/>
      <c r="CO1467" s="264"/>
      <c r="CP1467" s="264"/>
      <c r="CQ1467" s="264"/>
      <c r="CR1467" s="264"/>
      <c r="CS1467" s="264"/>
      <c r="CT1467" s="264"/>
      <c r="CU1467" s="264"/>
      <c r="CV1467" s="264"/>
      <c r="CW1467" s="264"/>
      <c r="CX1467" s="264"/>
    </row>
    <row r="1468" spans="1:102" ht="18">
      <c r="A1468" s="17">
        <v>11</v>
      </c>
      <c r="B1468" s="7" t="s">
        <v>1081</v>
      </c>
      <c r="C1468" s="8"/>
      <c r="D1468" s="8"/>
      <c r="F1468" s="2"/>
      <c r="G1468" s="2"/>
      <c r="H1468" s="3"/>
      <c r="I1468" s="10"/>
      <c r="J1468" s="10"/>
      <c r="L1468" s="65"/>
      <c r="M1468" s="65"/>
      <c r="O1468" s="65"/>
      <c r="P1468" s="65"/>
      <c r="Q1468" s="18"/>
      <c r="R1468" s="65"/>
      <c r="S1468" s="8"/>
      <c r="T1468" s="107"/>
      <c r="U1468" s="8"/>
      <c r="V1468" s="8"/>
      <c r="W1468" s="107"/>
    </row>
    <row r="1469" spans="1:102" ht="18">
      <c r="A1469" s="13">
        <v>1</v>
      </c>
      <c r="B1469" s="5" t="s">
        <v>506</v>
      </c>
      <c r="C1469" s="8"/>
      <c r="D1469" s="8"/>
      <c r="F1469" s="2">
        <v>0</v>
      </c>
      <c r="G1469" s="2">
        <v>0.04</v>
      </c>
      <c r="H1469" s="3">
        <f>SUM(F1469:G1469)</f>
        <v>0.04</v>
      </c>
      <c r="I1469" s="10"/>
      <c r="J1469" s="10">
        <v>0.04</v>
      </c>
      <c r="K1469" s="213">
        <f>SUM(J1469)</f>
        <v>0.04</v>
      </c>
      <c r="L1469" s="65"/>
      <c r="M1469" s="65">
        <v>0.04</v>
      </c>
      <c r="N1469" s="18">
        <f>SUM(M1469)</f>
        <v>0.04</v>
      </c>
      <c r="O1469" s="65">
        <v>0</v>
      </c>
      <c r="P1469" s="65">
        <v>0.04</v>
      </c>
      <c r="Q1469" s="18">
        <f>SUM(P1469)</f>
        <v>0.04</v>
      </c>
      <c r="R1469" s="65">
        <v>0</v>
      </c>
      <c r="S1469" s="8">
        <v>0.04</v>
      </c>
      <c r="T1469" s="107">
        <f>SUM(S1469)</f>
        <v>0.04</v>
      </c>
      <c r="U1469" s="9"/>
      <c r="V1469" s="9">
        <v>0.04</v>
      </c>
      <c r="W1469" s="107">
        <f>SUM(V1469)</f>
        <v>0.04</v>
      </c>
    </row>
    <row r="1470" spans="1:102" ht="18">
      <c r="A1470" s="13">
        <v>2</v>
      </c>
      <c r="B1470" s="5" t="s">
        <v>1082</v>
      </c>
      <c r="C1470" s="8"/>
      <c r="D1470" s="8"/>
      <c r="F1470" s="2">
        <v>0</v>
      </c>
      <c r="G1470" s="2">
        <v>0</v>
      </c>
      <c r="H1470" s="3">
        <f>SUM(F1470:G1470)</f>
        <v>0</v>
      </c>
      <c r="I1470" s="10"/>
      <c r="J1470" s="10"/>
      <c r="L1470" s="65"/>
      <c r="M1470" s="65"/>
      <c r="N1470" s="18">
        <f t="shared" ref="N1470:N1471" si="603">SUM(M1470)</f>
        <v>0</v>
      </c>
      <c r="O1470" s="65">
        <v>0</v>
      </c>
      <c r="P1470" s="65">
        <v>0</v>
      </c>
      <c r="Q1470" s="18">
        <f t="shared" ref="Q1470:Q1471" si="604">SUM(P1470)</f>
        <v>0</v>
      </c>
      <c r="R1470" s="65">
        <v>0</v>
      </c>
      <c r="S1470" s="8">
        <v>0</v>
      </c>
      <c r="T1470" s="107">
        <f t="shared" ref="T1470" si="605">SUM(S1470)</f>
        <v>0</v>
      </c>
      <c r="U1470" s="8"/>
      <c r="V1470" s="8"/>
      <c r="W1470" s="107"/>
    </row>
    <row r="1471" spans="1:102" s="186" customFormat="1" ht="18">
      <c r="A1471" s="187"/>
      <c r="B1471" s="181" t="s">
        <v>123</v>
      </c>
      <c r="C1471" s="182"/>
      <c r="D1471" s="182"/>
      <c r="E1471" s="182"/>
      <c r="F1471" s="183">
        <v>0</v>
      </c>
      <c r="G1471" s="183">
        <v>0.04</v>
      </c>
      <c r="H1471" s="194">
        <f>SUM(F1471:G1471)</f>
        <v>0.04</v>
      </c>
      <c r="I1471" s="184"/>
      <c r="J1471" s="184">
        <f>SUM(J1469:J1470)</f>
        <v>0.04</v>
      </c>
      <c r="K1471" s="212">
        <f>SUM(J1471)</f>
        <v>0.04</v>
      </c>
      <c r="L1471" s="198">
        <f>SUM(L1469:L1470)</f>
        <v>0</v>
      </c>
      <c r="M1471" s="198">
        <f>SUM(M1469:M1470)</f>
        <v>0.04</v>
      </c>
      <c r="N1471" s="184">
        <f t="shared" si="603"/>
        <v>0.04</v>
      </c>
      <c r="O1471" s="198"/>
      <c r="P1471" s="198">
        <f>SUM(P1469:P1470)</f>
        <v>0.04</v>
      </c>
      <c r="Q1471" s="184">
        <f t="shared" si="604"/>
        <v>0.04</v>
      </c>
      <c r="R1471" s="198"/>
      <c r="S1471" s="182">
        <f>SUM(S1469:S1470)</f>
        <v>0.04</v>
      </c>
      <c r="T1471" s="182">
        <f t="shared" ref="T1471:W1471" si="606">SUM(T1469:T1470)</f>
        <v>0.04</v>
      </c>
      <c r="U1471" s="182">
        <f t="shared" si="606"/>
        <v>0</v>
      </c>
      <c r="V1471" s="182">
        <f t="shared" si="606"/>
        <v>0.04</v>
      </c>
      <c r="W1471" s="182">
        <f t="shared" si="606"/>
        <v>0.04</v>
      </c>
      <c r="X1471" s="264"/>
      <c r="Y1471" s="264"/>
      <c r="Z1471" s="264"/>
      <c r="AA1471" s="264"/>
      <c r="AB1471" s="264"/>
      <c r="AC1471" s="264"/>
      <c r="AD1471" s="264"/>
      <c r="AE1471" s="264"/>
      <c r="AF1471" s="264"/>
      <c r="AG1471" s="264"/>
      <c r="AH1471" s="264"/>
      <c r="AI1471" s="264"/>
      <c r="AJ1471" s="264"/>
      <c r="AK1471" s="264"/>
      <c r="AL1471" s="264"/>
      <c r="AM1471" s="264"/>
      <c r="AN1471" s="264"/>
      <c r="AO1471" s="264"/>
      <c r="AP1471" s="264"/>
      <c r="AQ1471" s="264"/>
      <c r="AR1471" s="264"/>
      <c r="AS1471" s="264"/>
      <c r="AT1471" s="264"/>
      <c r="AU1471" s="264"/>
      <c r="AV1471" s="264"/>
      <c r="AW1471" s="264"/>
      <c r="AX1471" s="264"/>
      <c r="AY1471" s="264"/>
      <c r="AZ1471" s="264"/>
      <c r="BA1471" s="264"/>
      <c r="BB1471" s="264"/>
      <c r="BC1471" s="264"/>
      <c r="BD1471" s="264"/>
      <c r="BE1471" s="264"/>
      <c r="BF1471" s="264"/>
      <c r="BG1471" s="264"/>
      <c r="BH1471" s="264"/>
      <c r="BI1471" s="264"/>
      <c r="BJ1471" s="264"/>
      <c r="BK1471" s="264"/>
      <c r="BL1471" s="264"/>
      <c r="BM1471" s="264"/>
      <c r="BN1471" s="264"/>
      <c r="BO1471" s="264"/>
      <c r="BP1471" s="264"/>
      <c r="BQ1471" s="264"/>
      <c r="BR1471" s="264"/>
      <c r="BS1471" s="264"/>
      <c r="BT1471" s="264"/>
      <c r="BU1471" s="264"/>
      <c r="BV1471" s="264"/>
      <c r="BW1471" s="264"/>
      <c r="BX1471" s="264"/>
      <c r="BY1471" s="264"/>
      <c r="BZ1471" s="264"/>
      <c r="CA1471" s="264"/>
      <c r="CB1471" s="264"/>
      <c r="CC1471" s="264"/>
      <c r="CD1471" s="264"/>
      <c r="CE1471" s="264"/>
      <c r="CF1471" s="264"/>
      <c r="CG1471" s="264"/>
      <c r="CH1471" s="264"/>
      <c r="CI1471" s="264"/>
      <c r="CJ1471" s="264"/>
      <c r="CK1471" s="264"/>
      <c r="CL1471" s="264"/>
      <c r="CM1471" s="264"/>
      <c r="CN1471" s="264"/>
      <c r="CO1471" s="264"/>
      <c r="CP1471" s="264"/>
      <c r="CQ1471" s="264"/>
      <c r="CR1471" s="264"/>
      <c r="CS1471" s="264"/>
      <c r="CT1471" s="264"/>
      <c r="CU1471" s="264"/>
      <c r="CV1471" s="264"/>
      <c r="CW1471" s="264"/>
      <c r="CX1471" s="264"/>
    </row>
    <row r="1472" spans="1:102" ht="18">
      <c r="A1472" s="13"/>
      <c r="B1472" s="7" t="s">
        <v>2269</v>
      </c>
      <c r="C1472" s="9"/>
      <c r="D1472" s="9"/>
      <c r="E1472" s="9"/>
      <c r="F1472" s="6"/>
      <c r="G1472" s="6"/>
      <c r="H1472" s="3"/>
      <c r="I1472" s="18"/>
      <c r="J1472" s="18"/>
      <c r="L1472" s="67"/>
      <c r="M1472" s="67"/>
      <c r="O1472" s="67"/>
      <c r="P1472" s="67"/>
      <c r="Q1472" s="18"/>
      <c r="R1472" s="67"/>
      <c r="S1472" s="9"/>
      <c r="T1472" s="107"/>
      <c r="U1472" s="9"/>
      <c r="V1472" s="9"/>
      <c r="W1472" s="107"/>
    </row>
    <row r="1473" spans="1:102" ht="18">
      <c r="A1473" s="13"/>
      <c r="B1473" s="5" t="s">
        <v>2270</v>
      </c>
      <c r="C1473" s="9"/>
      <c r="D1473" s="9"/>
      <c r="E1473" s="9"/>
      <c r="F1473" s="6"/>
      <c r="G1473" s="6"/>
      <c r="H1473" s="3"/>
      <c r="I1473" s="18"/>
      <c r="J1473" s="18"/>
      <c r="L1473" s="67"/>
      <c r="M1473" s="67"/>
      <c r="O1473" s="65">
        <v>32.01</v>
      </c>
      <c r="P1473" s="65">
        <v>48.01</v>
      </c>
      <c r="Q1473" s="18">
        <f>SUM(O1473:P1473)</f>
        <v>80.02</v>
      </c>
      <c r="R1473" s="65">
        <v>32.01</v>
      </c>
      <c r="S1473" s="8">
        <v>48.01</v>
      </c>
      <c r="T1473" s="107">
        <f>SUM(R1473:S1473)</f>
        <v>80.02</v>
      </c>
      <c r="U1473" s="8">
        <v>60.01</v>
      </c>
      <c r="V1473" s="8">
        <v>90.01</v>
      </c>
      <c r="W1473" s="107">
        <f>SUM(U1473:V1473)</f>
        <v>150.02000000000001</v>
      </c>
    </row>
    <row r="1474" spans="1:102" s="186" customFormat="1" ht="18">
      <c r="A1474" s="187"/>
      <c r="B1474" s="181" t="s">
        <v>2271</v>
      </c>
      <c r="C1474" s="182"/>
      <c r="D1474" s="182"/>
      <c r="E1474" s="182"/>
      <c r="F1474" s="183"/>
      <c r="G1474" s="183"/>
      <c r="H1474" s="194"/>
      <c r="I1474" s="184"/>
      <c r="J1474" s="184"/>
      <c r="K1474" s="212"/>
      <c r="L1474" s="198"/>
      <c r="M1474" s="198"/>
      <c r="N1474" s="184"/>
      <c r="O1474" s="198">
        <f t="shared" ref="O1474:T1474" si="607">SUM(O1473)</f>
        <v>32.01</v>
      </c>
      <c r="P1474" s="198">
        <f t="shared" si="607"/>
        <v>48.01</v>
      </c>
      <c r="Q1474" s="184">
        <f t="shared" si="607"/>
        <v>80.02</v>
      </c>
      <c r="R1474" s="198">
        <f t="shared" si="607"/>
        <v>32.01</v>
      </c>
      <c r="S1474" s="182">
        <f t="shared" si="607"/>
        <v>48.01</v>
      </c>
      <c r="T1474" s="185">
        <f t="shared" si="607"/>
        <v>80.02</v>
      </c>
      <c r="U1474" s="182">
        <v>60.01</v>
      </c>
      <c r="V1474" s="182">
        <v>90.01</v>
      </c>
      <c r="W1474" s="185">
        <f t="shared" ref="W1474" si="608">SUM(W1473)</f>
        <v>150.02000000000001</v>
      </c>
      <c r="X1474" s="264"/>
      <c r="Y1474" s="264"/>
      <c r="Z1474" s="264"/>
      <c r="AA1474" s="264"/>
      <c r="AB1474" s="264"/>
      <c r="AC1474" s="264"/>
      <c r="AD1474" s="264"/>
      <c r="AE1474" s="264"/>
      <c r="AF1474" s="264"/>
      <c r="AG1474" s="264"/>
      <c r="AH1474" s="264"/>
      <c r="AI1474" s="264"/>
      <c r="AJ1474" s="264"/>
      <c r="AK1474" s="264"/>
      <c r="AL1474" s="264"/>
      <c r="AM1474" s="264"/>
      <c r="AN1474" s="264"/>
      <c r="AO1474" s="264"/>
      <c r="AP1474" s="264"/>
      <c r="AQ1474" s="264"/>
      <c r="AR1474" s="264"/>
      <c r="AS1474" s="264"/>
      <c r="AT1474" s="264"/>
      <c r="AU1474" s="264"/>
      <c r="AV1474" s="264"/>
      <c r="AW1474" s="264"/>
      <c r="AX1474" s="264"/>
      <c r="AY1474" s="264"/>
      <c r="AZ1474" s="264"/>
      <c r="BA1474" s="264"/>
      <c r="BB1474" s="264"/>
      <c r="BC1474" s="264"/>
      <c r="BD1474" s="264"/>
      <c r="BE1474" s="264"/>
      <c r="BF1474" s="264"/>
      <c r="BG1474" s="264"/>
      <c r="BH1474" s="264"/>
      <c r="BI1474" s="264"/>
      <c r="BJ1474" s="264"/>
      <c r="BK1474" s="264"/>
      <c r="BL1474" s="264"/>
      <c r="BM1474" s="264"/>
      <c r="BN1474" s="264"/>
      <c r="BO1474" s="264"/>
      <c r="BP1474" s="264"/>
      <c r="BQ1474" s="264"/>
      <c r="BR1474" s="264"/>
      <c r="BS1474" s="264"/>
      <c r="BT1474" s="264"/>
      <c r="BU1474" s="264"/>
      <c r="BV1474" s="264"/>
      <c r="BW1474" s="264"/>
      <c r="BX1474" s="264"/>
      <c r="BY1474" s="264"/>
      <c r="BZ1474" s="264"/>
      <c r="CA1474" s="264"/>
      <c r="CB1474" s="264"/>
      <c r="CC1474" s="264"/>
      <c r="CD1474" s="264"/>
      <c r="CE1474" s="264"/>
      <c r="CF1474" s="264"/>
      <c r="CG1474" s="264"/>
      <c r="CH1474" s="264"/>
      <c r="CI1474" s="264"/>
      <c r="CJ1474" s="264"/>
      <c r="CK1474" s="264"/>
      <c r="CL1474" s="264"/>
      <c r="CM1474" s="264"/>
      <c r="CN1474" s="264"/>
      <c r="CO1474" s="264"/>
      <c r="CP1474" s="264"/>
      <c r="CQ1474" s="264"/>
      <c r="CR1474" s="264"/>
      <c r="CS1474" s="264"/>
      <c r="CT1474" s="264"/>
      <c r="CU1474" s="264"/>
      <c r="CV1474" s="264"/>
      <c r="CW1474" s="264"/>
      <c r="CX1474" s="264"/>
    </row>
    <row r="1475" spans="1:102" ht="18">
      <c r="A1475" s="17">
        <v>12</v>
      </c>
      <c r="B1475" s="7" t="s">
        <v>504</v>
      </c>
      <c r="C1475" s="8"/>
      <c r="D1475" s="8"/>
      <c r="F1475" s="2"/>
      <c r="G1475" s="2"/>
      <c r="H1475" s="3"/>
      <c r="I1475" s="10"/>
      <c r="J1475" s="10"/>
      <c r="L1475" s="65"/>
      <c r="M1475" s="65"/>
      <c r="O1475" s="67"/>
      <c r="P1475" s="65"/>
      <c r="Q1475" s="18"/>
      <c r="R1475" s="67"/>
      <c r="S1475" s="8"/>
      <c r="T1475" s="107"/>
      <c r="U1475" s="9"/>
      <c r="V1475" s="8"/>
      <c r="W1475" s="107"/>
    </row>
    <row r="1476" spans="1:102" ht="18">
      <c r="A1476" s="13">
        <v>1</v>
      </c>
      <c r="B1476" s="5" t="s">
        <v>1083</v>
      </c>
      <c r="C1476" s="8">
        <v>37500</v>
      </c>
      <c r="D1476" s="8">
        <v>82500</v>
      </c>
      <c r="E1476" s="9">
        <f>SUM(C1476:D1476)</f>
        <v>120000</v>
      </c>
      <c r="F1476" s="2">
        <v>31837.07</v>
      </c>
      <c r="G1476" s="2">
        <v>47755.6</v>
      </c>
      <c r="H1476" s="3">
        <f>SUM(F1476:G1476)</f>
        <v>79592.67</v>
      </c>
      <c r="I1476" s="10">
        <v>65000</v>
      </c>
      <c r="J1476" s="10">
        <v>97500</v>
      </c>
      <c r="K1476" s="213">
        <f>SUM(I1476:J1476)</f>
        <v>162500</v>
      </c>
      <c r="L1476" s="65">
        <v>45826</v>
      </c>
      <c r="M1476" s="65">
        <v>68739</v>
      </c>
      <c r="N1476" s="18">
        <f>SUM(L1476:M1476)</f>
        <v>114565</v>
      </c>
      <c r="O1476" s="65">
        <v>40000</v>
      </c>
      <c r="P1476" s="65">
        <v>60000</v>
      </c>
      <c r="Q1476" s="18">
        <f>SUM(O1476:P1476)</f>
        <v>100000</v>
      </c>
      <c r="R1476" s="65">
        <v>40000</v>
      </c>
      <c r="S1476" s="8">
        <v>60000</v>
      </c>
      <c r="T1476" s="107">
        <f>SUM(R1476:S1476)</f>
        <v>100000</v>
      </c>
      <c r="U1476" s="8">
        <v>15400</v>
      </c>
      <c r="V1476" s="8">
        <v>23100</v>
      </c>
      <c r="W1476" s="107">
        <f>SUM(U1476:V1476)</f>
        <v>38500</v>
      </c>
    </row>
    <row r="1477" spans="1:102" s="186" customFormat="1" ht="18">
      <c r="A1477" s="187"/>
      <c r="B1477" s="181" t="s">
        <v>11</v>
      </c>
      <c r="C1477" s="182">
        <f>SUM(C1476)</f>
        <v>37500</v>
      </c>
      <c r="D1477" s="182">
        <f>SUM(D1476)</f>
        <v>82500</v>
      </c>
      <c r="E1477" s="182">
        <f>SUM(C1477:D1477)</f>
        <v>120000</v>
      </c>
      <c r="F1477" s="183">
        <v>31837.07</v>
      </c>
      <c r="G1477" s="183">
        <v>47755.6</v>
      </c>
      <c r="H1477" s="194">
        <f>SUM(F1477:G1477)</f>
        <v>79592.67</v>
      </c>
      <c r="I1477" s="184">
        <f>SUM(I1476)</f>
        <v>65000</v>
      </c>
      <c r="J1477" s="184">
        <f>SUM(J1476)</f>
        <v>97500</v>
      </c>
      <c r="K1477" s="212">
        <f>SUM(I1477:J1477)</f>
        <v>162500</v>
      </c>
      <c r="L1477" s="198">
        <f>SUM(L1476)</f>
        <v>45826</v>
      </c>
      <c r="M1477" s="198">
        <f>SUM(M1476)</f>
        <v>68739</v>
      </c>
      <c r="N1477" s="184">
        <f>SUM(L1477:M1477)</f>
        <v>114565</v>
      </c>
      <c r="O1477" s="198">
        <f>SUM(O1476)</f>
        <v>40000</v>
      </c>
      <c r="P1477" s="198">
        <f>SUM(P1476)</f>
        <v>60000</v>
      </c>
      <c r="Q1477" s="184">
        <f>SUM(O1477:P1477)</f>
        <v>100000</v>
      </c>
      <c r="R1477" s="198">
        <f>SUM(R1476)</f>
        <v>40000</v>
      </c>
      <c r="S1477" s="182">
        <f>SUM(S1476)</f>
        <v>60000</v>
      </c>
      <c r="T1477" s="185">
        <f>SUM(R1477:S1477)</f>
        <v>100000</v>
      </c>
      <c r="U1477" s="182">
        <v>15400</v>
      </c>
      <c r="V1477" s="182">
        <v>23100</v>
      </c>
      <c r="W1477" s="185">
        <f>SUM(U1477:V1477)</f>
        <v>38500</v>
      </c>
      <c r="X1477" s="264"/>
      <c r="Y1477" s="264"/>
      <c r="Z1477" s="264"/>
      <c r="AA1477" s="264"/>
      <c r="AB1477" s="264"/>
      <c r="AC1477" s="264"/>
      <c r="AD1477" s="264"/>
      <c r="AE1477" s="264"/>
      <c r="AF1477" s="264"/>
      <c r="AG1477" s="264"/>
      <c r="AH1477" s="264"/>
      <c r="AI1477" s="264"/>
      <c r="AJ1477" s="264"/>
      <c r="AK1477" s="264"/>
      <c r="AL1477" s="264"/>
      <c r="AM1477" s="264"/>
      <c r="AN1477" s="264"/>
      <c r="AO1477" s="264"/>
      <c r="AP1477" s="264"/>
      <c r="AQ1477" s="264"/>
      <c r="AR1477" s="264"/>
      <c r="AS1477" s="264"/>
      <c r="AT1477" s="264"/>
      <c r="AU1477" s="264"/>
      <c r="AV1477" s="264"/>
      <c r="AW1477" s="264"/>
      <c r="AX1477" s="264"/>
      <c r="AY1477" s="264"/>
      <c r="AZ1477" s="264"/>
      <c r="BA1477" s="264"/>
      <c r="BB1477" s="264"/>
      <c r="BC1477" s="264"/>
      <c r="BD1477" s="264"/>
      <c r="BE1477" s="264"/>
      <c r="BF1477" s="264"/>
      <c r="BG1477" s="264"/>
      <c r="BH1477" s="264"/>
      <c r="BI1477" s="264"/>
      <c r="BJ1477" s="264"/>
      <c r="BK1477" s="264"/>
      <c r="BL1477" s="264"/>
      <c r="BM1477" s="264"/>
      <c r="BN1477" s="264"/>
      <c r="BO1477" s="264"/>
      <c r="BP1477" s="264"/>
      <c r="BQ1477" s="264"/>
      <c r="BR1477" s="264"/>
      <c r="BS1477" s="264"/>
      <c r="BT1477" s="264"/>
      <c r="BU1477" s="264"/>
      <c r="BV1477" s="264"/>
      <c r="BW1477" s="264"/>
      <c r="BX1477" s="264"/>
      <c r="BY1477" s="264"/>
      <c r="BZ1477" s="264"/>
      <c r="CA1477" s="264"/>
      <c r="CB1477" s="264"/>
      <c r="CC1477" s="264"/>
      <c r="CD1477" s="264"/>
      <c r="CE1477" s="264"/>
      <c r="CF1477" s="264"/>
      <c r="CG1477" s="264"/>
      <c r="CH1477" s="264"/>
      <c r="CI1477" s="264"/>
      <c r="CJ1477" s="264"/>
      <c r="CK1477" s="264"/>
      <c r="CL1477" s="264"/>
      <c r="CM1477" s="264"/>
      <c r="CN1477" s="264"/>
      <c r="CO1477" s="264"/>
      <c r="CP1477" s="264"/>
      <c r="CQ1477" s="264"/>
      <c r="CR1477" s="264"/>
      <c r="CS1477" s="264"/>
      <c r="CT1477" s="264"/>
      <c r="CU1477" s="264"/>
      <c r="CV1477" s="264"/>
      <c r="CW1477" s="264"/>
      <c r="CX1477" s="264"/>
    </row>
    <row r="1478" spans="1:102" ht="18">
      <c r="A1478" s="17">
        <v>13</v>
      </c>
      <c r="B1478" s="7" t="s">
        <v>1084</v>
      </c>
      <c r="C1478" s="8"/>
      <c r="D1478" s="8"/>
      <c r="E1478" s="9"/>
      <c r="F1478" s="2"/>
      <c r="G1478" s="2"/>
      <c r="H1478" s="3"/>
      <c r="I1478" s="10"/>
      <c r="J1478" s="10"/>
      <c r="L1478" s="65"/>
      <c r="M1478" s="65"/>
      <c r="O1478" s="65"/>
      <c r="P1478" s="65"/>
      <c r="Q1478" s="18"/>
      <c r="R1478" s="65"/>
      <c r="S1478" s="8"/>
      <c r="T1478" s="107"/>
      <c r="U1478" s="8"/>
      <c r="V1478" s="8"/>
      <c r="W1478" s="107"/>
    </row>
    <row r="1479" spans="1:102" ht="18">
      <c r="A1479" s="13">
        <v>1</v>
      </c>
      <c r="B1479" s="5" t="s">
        <v>1085</v>
      </c>
      <c r="C1479" s="8">
        <v>200</v>
      </c>
      <c r="D1479" s="8"/>
      <c r="E1479" s="9">
        <f>SUM(C1479:D1479)</f>
        <v>200</v>
      </c>
      <c r="F1479" s="2">
        <v>200</v>
      </c>
      <c r="G1479" s="2">
        <v>0</v>
      </c>
      <c r="H1479" s="3">
        <f>SUM(F1479:G1479)</f>
        <v>200</v>
      </c>
      <c r="I1479" s="10">
        <v>68.760000000000005</v>
      </c>
      <c r="J1479" s="10"/>
      <c r="K1479" s="213">
        <f>SUM(I1479:J1479)</f>
        <v>68.760000000000005</v>
      </c>
      <c r="L1479" s="65">
        <v>60.08</v>
      </c>
      <c r="M1479" s="65"/>
      <c r="N1479" s="18">
        <f>SUM(L1479:M1479)</f>
        <v>60.08</v>
      </c>
      <c r="O1479" s="65">
        <v>29.39</v>
      </c>
      <c r="P1479" s="65"/>
      <c r="Q1479" s="18">
        <f>SUM(O1479:P1479)</f>
        <v>29.39</v>
      </c>
      <c r="R1479" s="65">
        <v>34.39</v>
      </c>
      <c r="S1479" s="8"/>
      <c r="T1479" s="107">
        <f>SUM(R1479:S1479)</f>
        <v>34.39</v>
      </c>
      <c r="U1479" s="8">
        <v>236.31</v>
      </c>
      <c r="V1479" s="8"/>
      <c r="W1479" s="107">
        <f>SUM(U1479:V1479)</f>
        <v>236.31</v>
      </c>
    </row>
    <row r="1480" spans="1:102" s="186" customFormat="1" ht="18">
      <c r="A1480" s="187"/>
      <c r="B1480" s="181" t="s">
        <v>124</v>
      </c>
      <c r="C1480" s="182">
        <f>SUM(C1479)</f>
        <v>200</v>
      </c>
      <c r="D1480" s="182"/>
      <c r="E1480" s="182">
        <f>SUM(C1480:D1480)</f>
        <v>200</v>
      </c>
      <c r="F1480" s="183">
        <v>200</v>
      </c>
      <c r="G1480" s="183">
        <v>0</v>
      </c>
      <c r="H1480" s="194">
        <f>SUM(F1480:G1480)</f>
        <v>200</v>
      </c>
      <c r="I1480" s="184">
        <f>SUM(I1479)</f>
        <v>68.760000000000005</v>
      </c>
      <c r="J1480" s="184"/>
      <c r="K1480" s="212">
        <f>SUM(I1480:J1480)</f>
        <v>68.760000000000005</v>
      </c>
      <c r="L1480" s="198">
        <f>SUM(L1479)</f>
        <v>60.08</v>
      </c>
      <c r="M1480" s="198"/>
      <c r="N1480" s="184">
        <f>SUM(L1480:M1480)</f>
        <v>60.08</v>
      </c>
      <c r="O1480" s="198">
        <f>SUM(O1479)</f>
        <v>29.39</v>
      </c>
      <c r="P1480" s="198"/>
      <c r="Q1480" s="184">
        <f>SUM(O1480:P1480)</f>
        <v>29.39</v>
      </c>
      <c r="R1480" s="198">
        <f>SUM(R1479)</f>
        <v>34.39</v>
      </c>
      <c r="S1480" s="182"/>
      <c r="T1480" s="185">
        <f>SUM(R1480:S1480)</f>
        <v>34.39</v>
      </c>
      <c r="U1480" s="182">
        <v>236.31</v>
      </c>
      <c r="V1480" s="182"/>
      <c r="W1480" s="185">
        <f>SUM(U1480:V1480)</f>
        <v>236.31</v>
      </c>
      <c r="X1480" s="264"/>
      <c r="Y1480" s="264"/>
      <c r="Z1480" s="264"/>
      <c r="AA1480" s="264"/>
      <c r="AB1480" s="264"/>
      <c r="AC1480" s="264"/>
      <c r="AD1480" s="264"/>
      <c r="AE1480" s="264"/>
      <c r="AF1480" s="264"/>
      <c r="AG1480" s="264"/>
      <c r="AH1480" s="264"/>
      <c r="AI1480" s="264"/>
      <c r="AJ1480" s="264"/>
      <c r="AK1480" s="264"/>
      <c r="AL1480" s="264"/>
      <c r="AM1480" s="264"/>
      <c r="AN1480" s="264"/>
      <c r="AO1480" s="264"/>
      <c r="AP1480" s="264"/>
      <c r="AQ1480" s="264"/>
      <c r="AR1480" s="264"/>
      <c r="AS1480" s="264"/>
      <c r="AT1480" s="264"/>
      <c r="AU1480" s="264"/>
      <c r="AV1480" s="264"/>
      <c r="AW1480" s="264"/>
      <c r="AX1480" s="264"/>
      <c r="AY1480" s="264"/>
      <c r="AZ1480" s="264"/>
      <c r="BA1480" s="264"/>
      <c r="BB1480" s="264"/>
      <c r="BC1480" s="264"/>
      <c r="BD1480" s="264"/>
      <c r="BE1480" s="264"/>
      <c r="BF1480" s="264"/>
      <c r="BG1480" s="264"/>
      <c r="BH1480" s="264"/>
      <c r="BI1480" s="264"/>
      <c r="BJ1480" s="264"/>
      <c r="BK1480" s="264"/>
      <c r="BL1480" s="264"/>
      <c r="BM1480" s="264"/>
      <c r="BN1480" s="264"/>
      <c r="BO1480" s="264"/>
      <c r="BP1480" s="264"/>
      <c r="BQ1480" s="264"/>
      <c r="BR1480" s="264"/>
      <c r="BS1480" s="264"/>
      <c r="BT1480" s="264"/>
      <c r="BU1480" s="264"/>
      <c r="BV1480" s="264"/>
      <c r="BW1480" s="264"/>
      <c r="BX1480" s="264"/>
      <c r="BY1480" s="264"/>
      <c r="BZ1480" s="264"/>
      <c r="CA1480" s="264"/>
      <c r="CB1480" s="264"/>
      <c r="CC1480" s="264"/>
      <c r="CD1480" s="264"/>
      <c r="CE1480" s="264"/>
      <c r="CF1480" s="264"/>
      <c r="CG1480" s="264"/>
      <c r="CH1480" s="264"/>
      <c r="CI1480" s="264"/>
      <c r="CJ1480" s="264"/>
      <c r="CK1480" s="264"/>
      <c r="CL1480" s="264"/>
      <c r="CM1480" s="264"/>
      <c r="CN1480" s="264"/>
      <c r="CO1480" s="264"/>
      <c r="CP1480" s="264"/>
      <c r="CQ1480" s="264"/>
      <c r="CR1480" s="264"/>
      <c r="CS1480" s="264"/>
      <c r="CT1480" s="264"/>
      <c r="CU1480" s="264"/>
      <c r="CV1480" s="264"/>
      <c r="CW1480" s="264"/>
      <c r="CX1480" s="264"/>
    </row>
    <row r="1481" spans="1:102" ht="18">
      <c r="A1481" s="17">
        <v>14</v>
      </c>
      <c r="B1481" s="7" t="s">
        <v>1086</v>
      </c>
      <c r="C1481" s="8"/>
      <c r="D1481" s="8"/>
      <c r="E1481" s="9"/>
      <c r="F1481" s="2"/>
      <c r="G1481" s="2"/>
      <c r="H1481" s="3"/>
      <c r="I1481" s="10"/>
      <c r="J1481" s="10"/>
      <c r="L1481" s="65"/>
      <c r="M1481" s="65"/>
      <c r="O1481" s="65"/>
      <c r="P1481" s="65"/>
      <c r="Q1481" s="18"/>
      <c r="R1481" s="65"/>
      <c r="S1481" s="8"/>
      <c r="T1481" s="107"/>
      <c r="U1481" s="8"/>
      <c r="V1481" s="8"/>
      <c r="W1481" s="107"/>
    </row>
    <row r="1482" spans="1:102" ht="18">
      <c r="A1482" s="13">
        <v>1</v>
      </c>
      <c r="B1482" s="5" t="s">
        <v>1978</v>
      </c>
      <c r="C1482" s="8">
        <v>525.02</v>
      </c>
      <c r="D1482" s="8"/>
      <c r="E1482" s="9">
        <f t="shared" ref="E1482:E1496" si="609">SUM(C1482:D1482)</f>
        <v>525.02</v>
      </c>
      <c r="F1482" s="2">
        <v>5000</v>
      </c>
      <c r="G1482" s="2">
        <v>0</v>
      </c>
      <c r="H1482" s="3">
        <f>SUM(F1482:G1482)</f>
        <v>5000</v>
      </c>
      <c r="I1482" s="10">
        <v>4950</v>
      </c>
      <c r="J1482" s="10"/>
      <c r="K1482" s="213">
        <f t="shared" ref="K1482:K1496" si="610">SUM(I1482:J1482)</f>
        <v>4950</v>
      </c>
      <c r="L1482" s="65">
        <v>1831.7</v>
      </c>
      <c r="M1482" s="65"/>
      <c r="N1482" s="18">
        <f t="shared" ref="N1482:N1496" si="611">SUM(L1482:M1482)</f>
        <v>1831.7</v>
      </c>
      <c r="O1482" s="65">
        <v>2180</v>
      </c>
      <c r="P1482" s="65"/>
      <c r="Q1482" s="18">
        <f t="shared" ref="Q1482:Q1496" si="612">SUM(O1482:P1482)</f>
        <v>2180</v>
      </c>
      <c r="R1482" s="65">
        <v>2180</v>
      </c>
      <c r="S1482" s="8"/>
      <c r="T1482" s="107">
        <f t="shared" ref="T1482:T1496" si="613">SUM(R1482:S1482)</f>
        <v>2180</v>
      </c>
      <c r="U1482" s="8">
        <v>765</v>
      </c>
      <c r="V1482" s="8"/>
      <c r="W1482" s="107">
        <f t="shared" ref="W1482:W1496" si="614">SUM(U1482:V1482)</f>
        <v>765</v>
      </c>
    </row>
    <row r="1483" spans="1:102" ht="18">
      <c r="A1483" s="13">
        <v>2</v>
      </c>
      <c r="B1483" s="5" t="s">
        <v>2266</v>
      </c>
      <c r="C1483" s="8"/>
      <c r="D1483" s="8"/>
      <c r="E1483" s="9"/>
      <c r="F1483" s="2"/>
      <c r="G1483" s="2"/>
      <c r="H1483" s="3"/>
      <c r="I1483" s="10">
        <v>5000</v>
      </c>
      <c r="J1483" s="10"/>
      <c r="K1483" s="213">
        <f t="shared" si="610"/>
        <v>5000</v>
      </c>
      <c r="L1483" s="65">
        <v>3200</v>
      </c>
      <c r="M1483" s="65"/>
      <c r="N1483" s="18">
        <f t="shared" si="611"/>
        <v>3200</v>
      </c>
      <c r="O1483" s="65">
        <v>3500</v>
      </c>
      <c r="P1483" s="65"/>
      <c r="Q1483" s="18">
        <f t="shared" si="612"/>
        <v>3500</v>
      </c>
      <c r="R1483" s="65">
        <v>3500</v>
      </c>
      <c r="S1483" s="8"/>
      <c r="T1483" s="107">
        <f t="shared" si="613"/>
        <v>3500</v>
      </c>
      <c r="U1483" s="8">
        <v>700</v>
      </c>
      <c r="V1483" s="8"/>
      <c r="W1483" s="107">
        <f t="shared" si="614"/>
        <v>700</v>
      </c>
    </row>
    <row r="1484" spans="1:102" ht="18">
      <c r="A1484" s="13">
        <v>3</v>
      </c>
      <c r="B1484" s="5" t="s">
        <v>1501</v>
      </c>
      <c r="C1484" s="8">
        <v>5605.42</v>
      </c>
      <c r="D1484" s="8"/>
      <c r="E1484" s="9">
        <f t="shared" si="609"/>
        <v>5605.42</v>
      </c>
      <c r="F1484" s="2">
        <v>5633.51</v>
      </c>
      <c r="G1484" s="2">
        <v>0</v>
      </c>
      <c r="H1484" s="3">
        <f t="shared" ref="H1484:H1496" si="615">SUM(F1484:G1484)</f>
        <v>5633.51</v>
      </c>
      <c r="I1484" s="10">
        <v>10878.31</v>
      </c>
      <c r="J1484" s="10"/>
      <c r="K1484" s="213">
        <f t="shared" si="610"/>
        <v>10878.31</v>
      </c>
      <c r="L1484" s="65">
        <v>13756.69</v>
      </c>
      <c r="M1484" s="65"/>
      <c r="N1484" s="18">
        <f t="shared" si="611"/>
        <v>13756.69</v>
      </c>
      <c r="O1484" s="65">
        <v>14533.47</v>
      </c>
      <c r="P1484" s="65"/>
      <c r="Q1484" s="18">
        <f t="shared" si="612"/>
        <v>14533.47</v>
      </c>
      <c r="R1484" s="65">
        <v>14533.47</v>
      </c>
      <c r="S1484" s="8"/>
      <c r="T1484" s="107">
        <f t="shared" si="613"/>
        <v>14533.47</v>
      </c>
      <c r="U1484" s="8">
        <v>8049.8</v>
      </c>
      <c r="V1484" s="8"/>
      <c r="W1484" s="107">
        <f t="shared" si="614"/>
        <v>8049.8</v>
      </c>
    </row>
    <row r="1485" spans="1:102" ht="18">
      <c r="A1485" s="13">
        <v>4</v>
      </c>
      <c r="B1485" s="5" t="s">
        <v>1087</v>
      </c>
      <c r="C1485" s="8">
        <v>135</v>
      </c>
      <c r="D1485" s="8"/>
      <c r="E1485" s="9">
        <f t="shared" si="609"/>
        <v>135</v>
      </c>
      <c r="F1485" s="2">
        <v>135</v>
      </c>
      <c r="G1485" s="2">
        <v>0</v>
      </c>
      <c r="H1485" s="3">
        <f t="shared" si="615"/>
        <v>135</v>
      </c>
      <c r="I1485" s="10">
        <v>2784</v>
      </c>
      <c r="J1485" s="10"/>
      <c r="K1485" s="213">
        <f t="shared" si="610"/>
        <v>2784</v>
      </c>
      <c r="L1485" s="65">
        <v>10201.01</v>
      </c>
      <c r="M1485" s="65"/>
      <c r="N1485" s="18">
        <f t="shared" si="611"/>
        <v>10201.01</v>
      </c>
      <c r="O1485" s="65">
        <v>3800</v>
      </c>
      <c r="P1485" s="65"/>
      <c r="Q1485" s="18">
        <f t="shared" si="612"/>
        <v>3800</v>
      </c>
      <c r="R1485" s="65">
        <v>3800</v>
      </c>
      <c r="S1485" s="8"/>
      <c r="T1485" s="107">
        <f t="shared" si="613"/>
        <v>3800</v>
      </c>
      <c r="U1485" s="8">
        <v>7804</v>
      </c>
      <c r="V1485" s="8"/>
      <c r="W1485" s="107">
        <f t="shared" si="614"/>
        <v>7804</v>
      </c>
    </row>
    <row r="1486" spans="1:102" ht="18">
      <c r="A1486" s="13">
        <v>5</v>
      </c>
      <c r="B1486" s="5" t="s">
        <v>1088</v>
      </c>
      <c r="C1486" s="8">
        <v>2722.5</v>
      </c>
      <c r="D1486" s="8"/>
      <c r="E1486" s="9">
        <f t="shared" si="609"/>
        <v>2722.5</v>
      </c>
      <c r="F1486" s="2">
        <v>2924.63</v>
      </c>
      <c r="G1486" s="2">
        <v>0</v>
      </c>
      <c r="H1486" s="3">
        <f t="shared" si="615"/>
        <v>2924.63</v>
      </c>
      <c r="I1486" s="10">
        <v>2448.9</v>
      </c>
      <c r="J1486" s="10"/>
      <c r="K1486" s="213">
        <f t="shared" si="610"/>
        <v>2448.9</v>
      </c>
      <c r="L1486" s="65">
        <v>2917.38</v>
      </c>
      <c r="M1486" s="65"/>
      <c r="N1486" s="18">
        <f t="shared" si="611"/>
        <v>2917.38</v>
      </c>
      <c r="O1486" s="65">
        <v>3426.55</v>
      </c>
      <c r="P1486" s="65"/>
      <c r="Q1486" s="18">
        <f t="shared" si="612"/>
        <v>3426.55</v>
      </c>
      <c r="R1486" s="65">
        <v>3426.55</v>
      </c>
      <c r="S1486" s="8"/>
      <c r="T1486" s="107">
        <f t="shared" si="613"/>
        <v>3426.55</v>
      </c>
      <c r="U1486" s="8">
        <v>3036.37</v>
      </c>
      <c r="V1486" s="8"/>
      <c r="W1486" s="107">
        <f t="shared" si="614"/>
        <v>3036.37</v>
      </c>
    </row>
    <row r="1487" spans="1:102" ht="18">
      <c r="A1487" s="13">
        <v>6</v>
      </c>
      <c r="B1487" s="5" t="s">
        <v>1089</v>
      </c>
      <c r="C1487" s="8">
        <v>4120.8500000000004</v>
      </c>
      <c r="D1487" s="8"/>
      <c r="E1487" s="9">
        <f t="shared" si="609"/>
        <v>4120.8500000000004</v>
      </c>
      <c r="F1487" s="2">
        <v>4406.97</v>
      </c>
      <c r="G1487" s="2">
        <v>0</v>
      </c>
      <c r="H1487" s="3">
        <f t="shared" si="615"/>
        <v>4406.97</v>
      </c>
      <c r="I1487" s="10">
        <v>4393.83</v>
      </c>
      <c r="J1487" s="10"/>
      <c r="K1487" s="213">
        <f t="shared" si="610"/>
        <v>4393.83</v>
      </c>
      <c r="L1487" s="65">
        <v>4152.3</v>
      </c>
      <c r="M1487" s="65"/>
      <c r="N1487" s="18">
        <f t="shared" si="611"/>
        <v>4152.3</v>
      </c>
      <c r="O1487" s="65">
        <v>4670.17</v>
      </c>
      <c r="P1487" s="65"/>
      <c r="Q1487" s="18">
        <f t="shared" si="612"/>
        <v>4670.17</v>
      </c>
      <c r="R1487" s="65">
        <v>4670.17</v>
      </c>
      <c r="S1487" s="8"/>
      <c r="T1487" s="107">
        <f t="shared" si="613"/>
        <v>4670.17</v>
      </c>
      <c r="U1487" s="8">
        <v>4673.1099999999997</v>
      </c>
      <c r="V1487" s="8"/>
      <c r="W1487" s="107">
        <f t="shared" si="614"/>
        <v>4673.1099999999997</v>
      </c>
    </row>
    <row r="1488" spans="1:102" ht="18">
      <c r="A1488" s="13">
        <v>7</v>
      </c>
      <c r="B1488" s="5" t="s">
        <v>1090</v>
      </c>
      <c r="C1488" s="8">
        <v>0.02</v>
      </c>
      <c r="D1488" s="8"/>
      <c r="E1488" s="9">
        <f t="shared" si="609"/>
        <v>0.02</v>
      </c>
      <c r="F1488" s="2">
        <v>3600</v>
      </c>
      <c r="G1488" s="2">
        <v>1237696.28</v>
      </c>
      <c r="H1488" s="3">
        <f t="shared" si="615"/>
        <v>1241296.28</v>
      </c>
      <c r="I1488" s="10">
        <v>2832</v>
      </c>
      <c r="J1488" s="10"/>
      <c r="K1488" s="213">
        <f t="shared" si="610"/>
        <v>2832</v>
      </c>
      <c r="L1488" s="65">
        <v>1500</v>
      </c>
      <c r="M1488" s="65"/>
      <c r="N1488" s="18">
        <f t="shared" si="611"/>
        <v>1500</v>
      </c>
      <c r="O1488" s="65">
        <v>7317</v>
      </c>
      <c r="P1488" s="65"/>
      <c r="Q1488" s="18">
        <f t="shared" si="612"/>
        <v>7317</v>
      </c>
      <c r="R1488" s="65">
        <v>7317</v>
      </c>
      <c r="S1488" s="8"/>
      <c r="T1488" s="107">
        <f t="shared" si="613"/>
        <v>7317</v>
      </c>
      <c r="U1488" s="8">
        <v>11000</v>
      </c>
      <c r="V1488" s="8"/>
      <c r="W1488" s="107">
        <f t="shared" si="614"/>
        <v>11000</v>
      </c>
    </row>
    <row r="1489" spans="1:102" ht="18">
      <c r="A1489" s="13">
        <v>8</v>
      </c>
      <c r="B1489" s="5" t="s">
        <v>1091</v>
      </c>
      <c r="C1489" s="8">
        <v>0.02</v>
      </c>
      <c r="D1489" s="8"/>
      <c r="E1489" s="9">
        <f t="shared" si="609"/>
        <v>0.02</v>
      </c>
      <c r="F1489" s="2">
        <v>3200</v>
      </c>
      <c r="G1489" s="2">
        <v>0</v>
      </c>
      <c r="H1489" s="3">
        <f t="shared" si="615"/>
        <v>3200</v>
      </c>
      <c r="I1489" s="10">
        <v>1538</v>
      </c>
      <c r="J1489" s="10"/>
      <c r="K1489" s="213">
        <f t="shared" si="610"/>
        <v>1538</v>
      </c>
      <c r="L1489" s="65">
        <v>1900</v>
      </c>
      <c r="M1489" s="65"/>
      <c r="N1489" s="18">
        <f t="shared" si="611"/>
        <v>1900</v>
      </c>
      <c r="O1489" s="65">
        <v>4878</v>
      </c>
      <c r="P1489" s="65"/>
      <c r="Q1489" s="18">
        <f t="shared" si="612"/>
        <v>4878</v>
      </c>
      <c r="R1489" s="65">
        <v>4878</v>
      </c>
      <c r="S1489" s="8"/>
      <c r="T1489" s="107">
        <f t="shared" si="613"/>
        <v>4878</v>
      </c>
      <c r="U1489" s="8">
        <v>7080</v>
      </c>
      <c r="V1489" s="8"/>
      <c r="W1489" s="107">
        <f t="shared" si="614"/>
        <v>7080</v>
      </c>
    </row>
    <row r="1490" spans="1:102" ht="18">
      <c r="A1490" s="13"/>
      <c r="B1490" s="5" t="s">
        <v>2513</v>
      </c>
      <c r="C1490" s="8"/>
      <c r="D1490" s="8"/>
      <c r="E1490" s="9"/>
      <c r="F1490" s="2"/>
      <c r="G1490" s="2"/>
      <c r="H1490" s="3"/>
      <c r="I1490" s="10"/>
      <c r="J1490" s="10"/>
      <c r="L1490" s="65"/>
      <c r="M1490" s="65"/>
      <c r="O1490" s="65"/>
      <c r="P1490" s="65"/>
      <c r="Q1490" s="18"/>
      <c r="R1490" s="65"/>
      <c r="S1490" s="8"/>
      <c r="T1490" s="107"/>
      <c r="U1490" s="8">
        <v>19221.48</v>
      </c>
      <c r="V1490" s="8"/>
      <c r="W1490" s="107">
        <f t="shared" si="614"/>
        <v>19221.48</v>
      </c>
    </row>
    <row r="1491" spans="1:102" ht="18">
      <c r="A1491" s="13">
        <v>9</v>
      </c>
      <c r="B1491" s="5" t="s">
        <v>1092</v>
      </c>
      <c r="C1491" s="8">
        <v>4052.59</v>
      </c>
      <c r="D1491" s="8"/>
      <c r="E1491" s="9">
        <f t="shared" si="609"/>
        <v>4052.59</v>
      </c>
      <c r="F1491" s="2">
        <v>5578.51</v>
      </c>
      <c r="G1491" s="2">
        <v>0</v>
      </c>
      <c r="H1491" s="3">
        <f t="shared" si="615"/>
        <v>5578.51</v>
      </c>
      <c r="I1491" s="10">
        <v>10270.15</v>
      </c>
      <c r="J1491" s="10"/>
      <c r="K1491" s="213">
        <f t="shared" si="610"/>
        <v>10270.15</v>
      </c>
      <c r="L1491" s="65">
        <v>9491.73</v>
      </c>
      <c r="M1491" s="65"/>
      <c r="N1491" s="18">
        <f t="shared" si="611"/>
        <v>9491.73</v>
      </c>
      <c r="O1491" s="65">
        <v>10181.23</v>
      </c>
      <c r="P1491" s="65"/>
      <c r="Q1491" s="18">
        <f t="shared" si="612"/>
        <v>10181.23</v>
      </c>
      <c r="R1491" s="65">
        <v>10181.23</v>
      </c>
      <c r="S1491" s="8"/>
      <c r="T1491" s="107">
        <f t="shared" si="613"/>
        <v>10181.23</v>
      </c>
      <c r="U1491" s="8">
        <v>8602.1299999999992</v>
      </c>
      <c r="V1491" s="8"/>
      <c r="W1491" s="107">
        <f t="shared" si="614"/>
        <v>8602.1299999999992</v>
      </c>
    </row>
    <row r="1492" spans="1:102" ht="18">
      <c r="A1492" s="13">
        <v>10</v>
      </c>
      <c r="B1492" s="5" t="s">
        <v>1093</v>
      </c>
      <c r="C1492" s="8">
        <v>0.02</v>
      </c>
      <c r="D1492" s="8"/>
      <c r="E1492" s="9">
        <f t="shared" si="609"/>
        <v>0.02</v>
      </c>
      <c r="F1492" s="2">
        <v>3200.5</v>
      </c>
      <c r="G1492" s="2">
        <v>0</v>
      </c>
      <c r="H1492" s="3">
        <f t="shared" si="615"/>
        <v>3200.5</v>
      </c>
      <c r="I1492" s="10">
        <v>2832</v>
      </c>
      <c r="J1492" s="10"/>
      <c r="K1492" s="213">
        <f t="shared" si="610"/>
        <v>2832</v>
      </c>
      <c r="L1492" s="65">
        <v>3800</v>
      </c>
      <c r="M1492" s="65"/>
      <c r="N1492" s="18">
        <f t="shared" si="611"/>
        <v>3800</v>
      </c>
      <c r="O1492" s="65">
        <v>4878</v>
      </c>
      <c r="P1492" s="65"/>
      <c r="Q1492" s="18">
        <f t="shared" si="612"/>
        <v>4878</v>
      </c>
      <c r="R1492" s="65">
        <v>4878</v>
      </c>
      <c r="S1492" s="8"/>
      <c r="T1492" s="107">
        <f t="shared" si="613"/>
        <v>4878</v>
      </c>
      <c r="U1492" s="8">
        <v>100</v>
      </c>
      <c r="V1492" s="8"/>
      <c r="W1492" s="107">
        <f t="shared" si="614"/>
        <v>100</v>
      </c>
    </row>
    <row r="1493" spans="1:102" s="24" customFormat="1" ht="18">
      <c r="A1493" s="13">
        <v>11</v>
      </c>
      <c r="B1493" s="5" t="s">
        <v>1094</v>
      </c>
      <c r="C1493" s="8">
        <v>367.52</v>
      </c>
      <c r="D1493" s="8"/>
      <c r="E1493" s="9">
        <f t="shared" si="609"/>
        <v>367.52</v>
      </c>
      <c r="F1493" s="2">
        <v>360.39</v>
      </c>
      <c r="G1493" s="2">
        <v>0</v>
      </c>
      <c r="H1493" s="3">
        <f t="shared" si="615"/>
        <v>360.39</v>
      </c>
      <c r="I1493" s="10">
        <v>308.8</v>
      </c>
      <c r="J1493" s="18"/>
      <c r="K1493" s="213">
        <f t="shared" si="610"/>
        <v>308.8</v>
      </c>
      <c r="L1493" s="67">
        <v>395.26</v>
      </c>
      <c r="M1493" s="67"/>
      <c r="N1493" s="18">
        <f t="shared" si="611"/>
        <v>395.26</v>
      </c>
      <c r="O1493" s="67">
        <v>244.65</v>
      </c>
      <c r="P1493" s="67"/>
      <c r="Q1493" s="18">
        <f t="shared" si="612"/>
        <v>244.65</v>
      </c>
      <c r="R1493" s="65">
        <v>244.65</v>
      </c>
      <c r="S1493" s="9"/>
      <c r="T1493" s="107">
        <f t="shared" si="613"/>
        <v>244.65</v>
      </c>
      <c r="U1493" s="8">
        <v>324.63</v>
      </c>
      <c r="V1493" s="9"/>
      <c r="W1493" s="107">
        <f t="shared" si="614"/>
        <v>324.63</v>
      </c>
      <c r="X1493" s="258"/>
      <c r="Y1493" s="258"/>
      <c r="Z1493" s="258"/>
      <c r="AA1493" s="258"/>
      <c r="AB1493" s="258"/>
      <c r="AC1493" s="258"/>
      <c r="AD1493" s="258"/>
      <c r="AE1493" s="258"/>
      <c r="AF1493" s="258"/>
      <c r="AG1493" s="258"/>
      <c r="AH1493" s="258"/>
      <c r="AI1493" s="258"/>
      <c r="AJ1493" s="258"/>
      <c r="AK1493" s="258"/>
      <c r="AL1493" s="258"/>
      <c r="AM1493" s="258"/>
      <c r="AN1493" s="258"/>
      <c r="AO1493" s="258"/>
      <c r="AP1493" s="258"/>
      <c r="AQ1493" s="258"/>
      <c r="AR1493" s="258"/>
      <c r="AS1493" s="258"/>
      <c r="AT1493" s="258"/>
      <c r="AU1493" s="258"/>
      <c r="AV1493" s="258"/>
      <c r="AW1493" s="258"/>
      <c r="AX1493" s="258"/>
      <c r="AY1493" s="258"/>
      <c r="AZ1493" s="258"/>
      <c r="BA1493" s="258"/>
      <c r="BB1493" s="258"/>
      <c r="BC1493" s="258"/>
      <c r="BD1493" s="258"/>
      <c r="BE1493" s="258"/>
      <c r="BF1493" s="258"/>
      <c r="BG1493" s="258"/>
      <c r="BH1493" s="258"/>
      <c r="BI1493" s="258"/>
      <c r="BJ1493" s="258"/>
      <c r="BK1493" s="258"/>
      <c r="BL1493" s="258"/>
      <c r="BM1493" s="258"/>
      <c r="BN1493" s="258"/>
      <c r="BO1493" s="258"/>
      <c r="BP1493" s="258"/>
      <c r="BQ1493" s="258"/>
      <c r="BR1493" s="258"/>
      <c r="BS1493" s="258"/>
      <c r="BT1493" s="258"/>
      <c r="BU1493" s="258"/>
      <c r="BV1493" s="258"/>
      <c r="BW1493" s="258"/>
      <c r="BX1493" s="258"/>
      <c r="BY1493" s="258"/>
      <c r="BZ1493" s="258"/>
      <c r="CA1493" s="258"/>
      <c r="CB1493" s="258"/>
      <c r="CC1493" s="258"/>
      <c r="CD1493" s="258"/>
      <c r="CE1493" s="258"/>
      <c r="CF1493" s="258"/>
      <c r="CG1493" s="258"/>
      <c r="CH1493" s="258"/>
      <c r="CI1493" s="258"/>
      <c r="CJ1493" s="258"/>
      <c r="CK1493" s="258"/>
      <c r="CL1493" s="258"/>
      <c r="CM1493" s="258"/>
      <c r="CN1493" s="258"/>
      <c r="CO1493" s="258"/>
      <c r="CP1493" s="258"/>
      <c r="CQ1493" s="258"/>
      <c r="CR1493" s="258"/>
      <c r="CS1493" s="258"/>
      <c r="CT1493" s="258"/>
      <c r="CU1493" s="258"/>
      <c r="CV1493" s="258"/>
      <c r="CW1493" s="258"/>
      <c r="CX1493" s="258"/>
    </row>
    <row r="1494" spans="1:102" ht="18">
      <c r="A1494" s="13">
        <v>12</v>
      </c>
      <c r="B1494" s="5" t="s">
        <v>1095</v>
      </c>
      <c r="C1494" s="8">
        <v>788.95</v>
      </c>
      <c r="D1494" s="8"/>
      <c r="E1494" s="9">
        <f t="shared" si="609"/>
        <v>788.95</v>
      </c>
      <c r="F1494" s="2">
        <v>1218.18</v>
      </c>
      <c r="G1494" s="2">
        <v>0</v>
      </c>
      <c r="H1494" s="3">
        <f t="shared" si="615"/>
        <v>1218.18</v>
      </c>
      <c r="I1494" s="10">
        <v>2811.67</v>
      </c>
      <c r="J1494" s="10"/>
      <c r="K1494" s="213">
        <f t="shared" si="610"/>
        <v>2811.67</v>
      </c>
      <c r="L1494" s="65">
        <v>3543.93</v>
      </c>
      <c r="M1494" s="65"/>
      <c r="N1494" s="18">
        <f t="shared" si="611"/>
        <v>3543.93</v>
      </c>
      <c r="O1494" s="65">
        <v>1953</v>
      </c>
      <c r="P1494" s="65"/>
      <c r="Q1494" s="18">
        <f t="shared" si="612"/>
        <v>1953</v>
      </c>
      <c r="R1494" s="65">
        <v>1953</v>
      </c>
      <c r="S1494" s="8"/>
      <c r="T1494" s="107">
        <f t="shared" si="613"/>
        <v>1953</v>
      </c>
      <c r="U1494" s="8">
        <v>1821.73</v>
      </c>
      <c r="V1494" s="8"/>
      <c r="W1494" s="107">
        <f t="shared" si="614"/>
        <v>1821.73</v>
      </c>
    </row>
    <row r="1495" spans="1:102" ht="18">
      <c r="A1495" s="13">
        <v>13</v>
      </c>
      <c r="B1495" s="5" t="s">
        <v>1096</v>
      </c>
      <c r="C1495" s="8">
        <v>182.03</v>
      </c>
      <c r="D1495" s="8"/>
      <c r="E1495" s="9">
        <f t="shared" si="609"/>
        <v>182.03</v>
      </c>
      <c r="F1495" s="2">
        <v>180.11</v>
      </c>
      <c r="G1495" s="2">
        <v>0</v>
      </c>
      <c r="H1495" s="3">
        <f t="shared" si="615"/>
        <v>180.11</v>
      </c>
      <c r="I1495" s="10">
        <v>173.2</v>
      </c>
      <c r="J1495" s="10"/>
      <c r="K1495" s="213">
        <f t="shared" si="610"/>
        <v>173.2</v>
      </c>
      <c r="L1495" s="65">
        <v>379.69</v>
      </c>
      <c r="M1495" s="65"/>
      <c r="N1495" s="18">
        <f t="shared" si="611"/>
        <v>379.69</v>
      </c>
      <c r="O1495" s="65">
        <v>200.05</v>
      </c>
      <c r="P1495" s="65"/>
      <c r="Q1495" s="18">
        <f t="shared" si="612"/>
        <v>200.05</v>
      </c>
      <c r="R1495" s="65">
        <v>260.05</v>
      </c>
      <c r="S1495" s="8"/>
      <c r="T1495" s="107">
        <f t="shared" si="613"/>
        <v>260.05</v>
      </c>
      <c r="U1495" s="8">
        <v>255.02</v>
      </c>
      <c r="V1495" s="8"/>
      <c r="W1495" s="107">
        <f t="shared" si="614"/>
        <v>255.02</v>
      </c>
    </row>
    <row r="1496" spans="1:102" s="186" customFormat="1" ht="18">
      <c r="A1496" s="187"/>
      <c r="B1496" s="181" t="s">
        <v>125</v>
      </c>
      <c r="C1496" s="182">
        <f>SUM(C1482:C1495)</f>
        <v>18499.940000000002</v>
      </c>
      <c r="D1496" s="182"/>
      <c r="E1496" s="182">
        <f t="shared" si="609"/>
        <v>18499.940000000002</v>
      </c>
      <c r="F1496" s="183">
        <v>35437.800000000003</v>
      </c>
      <c r="G1496" s="183">
        <v>0</v>
      </c>
      <c r="H1496" s="194">
        <f t="shared" si="615"/>
        <v>35437.800000000003</v>
      </c>
      <c r="I1496" s="184">
        <f>SUM(I1482:I1495)</f>
        <v>51220.86</v>
      </c>
      <c r="J1496" s="184"/>
      <c r="K1496" s="212">
        <f t="shared" si="610"/>
        <v>51220.86</v>
      </c>
      <c r="L1496" s="198">
        <f>SUM(L1482:L1495)</f>
        <v>57069.69</v>
      </c>
      <c r="M1496" s="198"/>
      <c r="N1496" s="184">
        <f t="shared" si="611"/>
        <v>57069.69</v>
      </c>
      <c r="O1496" s="198">
        <f>SUM(O1482:O1495)</f>
        <v>61762.12</v>
      </c>
      <c r="P1496" s="198"/>
      <c r="Q1496" s="184">
        <f t="shared" si="612"/>
        <v>61762.12</v>
      </c>
      <c r="R1496" s="198">
        <f>SUM(R1482:R1495)</f>
        <v>61822.12</v>
      </c>
      <c r="S1496" s="182"/>
      <c r="T1496" s="185">
        <f t="shared" si="613"/>
        <v>61822.12</v>
      </c>
      <c r="U1496" s="182">
        <v>73433.27</v>
      </c>
      <c r="V1496" s="182"/>
      <c r="W1496" s="185">
        <f t="shared" si="614"/>
        <v>73433.27</v>
      </c>
      <c r="X1496" s="264"/>
      <c r="Y1496" s="264"/>
      <c r="Z1496" s="264"/>
      <c r="AA1496" s="264"/>
      <c r="AB1496" s="264"/>
      <c r="AC1496" s="264"/>
      <c r="AD1496" s="264"/>
      <c r="AE1496" s="264"/>
      <c r="AF1496" s="264"/>
      <c r="AG1496" s="264"/>
      <c r="AH1496" s="264"/>
      <c r="AI1496" s="264"/>
      <c r="AJ1496" s="264"/>
      <c r="AK1496" s="264"/>
      <c r="AL1496" s="264"/>
      <c r="AM1496" s="264"/>
      <c r="AN1496" s="264"/>
      <c r="AO1496" s="264"/>
      <c r="AP1496" s="264"/>
      <c r="AQ1496" s="264"/>
      <c r="AR1496" s="264"/>
      <c r="AS1496" s="264"/>
      <c r="AT1496" s="264"/>
      <c r="AU1496" s="264"/>
      <c r="AV1496" s="264"/>
      <c r="AW1496" s="264"/>
      <c r="AX1496" s="264"/>
      <c r="AY1496" s="264"/>
      <c r="AZ1496" s="264"/>
      <c r="BA1496" s="264"/>
      <c r="BB1496" s="264"/>
      <c r="BC1496" s="264"/>
      <c r="BD1496" s="264"/>
      <c r="BE1496" s="264"/>
      <c r="BF1496" s="264"/>
      <c r="BG1496" s="264"/>
      <c r="BH1496" s="264"/>
      <c r="BI1496" s="264"/>
      <c r="BJ1496" s="264"/>
      <c r="BK1496" s="264"/>
      <c r="BL1496" s="264"/>
      <c r="BM1496" s="264"/>
      <c r="BN1496" s="264"/>
      <c r="BO1496" s="264"/>
      <c r="BP1496" s="264"/>
      <c r="BQ1496" s="264"/>
      <c r="BR1496" s="264"/>
      <c r="BS1496" s="264"/>
      <c r="BT1496" s="264"/>
      <c r="BU1496" s="264"/>
      <c r="BV1496" s="264"/>
      <c r="BW1496" s="264"/>
      <c r="BX1496" s="264"/>
      <c r="BY1496" s="264"/>
      <c r="BZ1496" s="264"/>
      <c r="CA1496" s="264"/>
      <c r="CB1496" s="264"/>
      <c r="CC1496" s="264"/>
      <c r="CD1496" s="264"/>
      <c r="CE1496" s="264"/>
      <c r="CF1496" s="264"/>
      <c r="CG1496" s="264"/>
      <c r="CH1496" s="264"/>
      <c r="CI1496" s="264"/>
      <c r="CJ1496" s="264"/>
      <c r="CK1496" s="264"/>
      <c r="CL1496" s="264"/>
      <c r="CM1496" s="264"/>
      <c r="CN1496" s="264"/>
      <c r="CO1496" s="264"/>
      <c r="CP1496" s="264"/>
      <c r="CQ1496" s="264"/>
      <c r="CR1496" s="264"/>
      <c r="CS1496" s="264"/>
      <c r="CT1496" s="264"/>
      <c r="CU1496" s="264"/>
      <c r="CV1496" s="264"/>
      <c r="CW1496" s="264"/>
      <c r="CX1496" s="264"/>
    </row>
    <row r="1497" spans="1:102" s="24" customFormat="1" ht="18">
      <c r="A1497" s="17">
        <v>15</v>
      </c>
      <c r="B1497" s="7" t="s">
        <v>1940</v>
      </c>
      <c r="C1497" s="8"/>
      <c r="D1497" s="8"/>
      <c r="E1497" s="8"/>
      <c r="F1497" s="2"/>
      <c r="G1497" s="2"/>
      <c r="H1497" s="3"/>
      <c r="I1497" s="18"/>
      <c r="J1497" s="18"/>
      <c r="K1497" s="213"/>
      <c r="L1497" s="67"/>
      <c r="M1497" s="67"/>
      <c r="N1497" s="18"/>
      <c r="O1497" s="67"/>
      <c r="P1497" s="67"/>
      <c r="Q1497" s="18"/>
      <c r="R1497" s="67"/>
      <c r="S1497" s="9"/>
      <c r="T1497" s="107"/>
      <c r="U1497" s="9"/>
      <c r="V1497" s="9"/>
      <c r="W1497" s="107"/>
      <c r="X1497" s="258"/>
      <c r="Y1497" s="258"/>
      <c r="Z1497" s="258"/>
      <c r="AA1497" s="258"/>
      <c r="AB1497" s="258"/>
      <c r="AC1497" s="258"/>
      <c r="AD1497" s="258"/>
      <c r="AE1497" s="258"/>
      <c r="AF1497" s="258"/>
      <c r="AG1497" s="258"/>
      <c r="AH1497" s="258"/>
      <c r="AI1497" s="258"/>
      <c r="AJ1497" s="258"/>
      <c r="AK1497" s="258"/>
      <c r="AL1497" s="258"/>
      <c r="AM1497" s="258"/>
      <c r="AN1497" s="258"/>
      <c r="AO1497" s="258"/>
      <c r="AP1497" s="258"/>
      <c r="AQ1497" s="258"/>
      <c r="AR1497" s="258"/>
      <c r="AS1497" s="258"/>
      <c r="AT1497" s="258"/>
      <c r="AU1497" s="258"/>
      <c r="AV1497" s="258"/>
      <c r="AW1497" s="258"/>
      <c r="AX1497" s="258"/>
      <c r="AY1497" s="258"/>
      <c r="AZ1497" s="258"/>
      <c r="BA1497" s="258"/>
      <c r="BB1497" s="258"/>
      <c r="BC1497" s="258"/>
      <c r="BD1497" s="258"/>
      <c r="BE1497" s="258"/>
      <c r="BF1497" s="258"/>
      <c r="BG1497" s="258"/>
      <c r="BH1497" s="258"/>
      <c r="BI1497" s="258"/>
      <c r="BJ1497" s="258"/>
      <c r="BK1497" s="258"/>
      <c r="BL1497" s="258"/>
      <c r="BM1497" s="258"/>
      <c r="BN1497" s="258"/>
      <c r="BO1497" s="258"/>
      <c r="BP1497" s="258"/>
      <c r="BQ1497" s="258"/>
      <c r="BR1497" s="258"/>
      <c r="BS1497" s="258"/>
      <c r="BT1497" s="258"/>
      <c r="BU1497" s="258"/>
      <c r="BV1497" s="258"/>
      <c r="BW1497" s="258"/>
      <c r="BX1497" s="258"/>
      <c r="BY1497" s="258"/>
      <c r="BZ1497" s="258"/>
      <c r="CA1497" s="258"/>
      <c r="CB1497" s="258"/>
      <c r="CC1497" s="258"/>
      <c r="CD1497" s="258"/>
      <c r="CE1497" s="258"/>
      <c r="CF1497" s="258"/>
      <c r="CG1497" s="258"/>
      <c r="CH1497" s="258"/>
      <c r="CI1497" s="258"/>
      <c r="CJ1497" s="258"/>
      <c r="CK1497" s="258"/>
      <c r="CL1497" s="258"/>
      <c r="CM1497" s="258"/>
      <c r="CN1497" s="258"/>
      <c r="CO1497" s="258"/>
      <c r="CP1497" s="258"/>
      <c r="CQ1497" s="258"/>
      <c r="CR1497" s="258"/>
      <c r="CS1497" s="258"/>
      <c r="CT1497" s="258"/>
      <c r="CU1497" s="258"/>
      <c r="CV1497" s="258"/>
      <c r="CW1497" s="258"/>
      <c r="CX1497" s="258"/>
    </row>
    <row r="1498" spans="1:102" ht="18">
      <c r="A1498" s="13">
        <v>1</v>
      </c>
      <c r="B1498" s="5" t="s">
        <v>1097</v>
      </c>
      <c r="C1498" s="8"/>
      <c r="D1498" s="8"/>
      <c r="F1498" s="2">
        <v>0</v>
      </c>
      <c r="G1498" s="2">
        <v>0</v>
      </c>
      <c r="H1498" s="3">
        <f>SUM(F1498:G1498)</f>
        <v>0</v>
      </c>
      <c r="I1498" s="10">
        <v>0.05</v>
      </c>
      <c r="J1498" s="10"/>
      <c r="K1498" s="213">
        <f>SUM(I1498:J1498)</f>
        <v>0.05</v>
      </c>
      <c r="L1498" s="65"/>
      <c r="M1498" s="65"/>
      <c r="N1498" s="18">
        <f>SUM(L1498:M1498)</f>
        <v>0</v>
      </c>
      <c r="O1498" s="65"/>
      <c r="P1498" s="65"/>
      <c r="Q1498" s="18">
        <f>SUM(O1498:P1498)</f>
        <v>0</v>
      </c>
      <c r="R1498" s="65"/>
      <c r="S1498" s="8"/>
      <c r="T1498" s="107">
        <f>SUM(R1498:S1498)</f>
        <v>0</v>
      </c>
      <c r="U1498" s="8"/>
      <c r="V1498" s="8"/>
      <c r="W1498" s="107">
        <f>SUM(U1498:V1498)</f>
        <v>0</v>
      </c>
    </row>
    <row r="1499" spans="1:102" s="186" customFormat="1" ht="18">
      <c r="A1499" s="187"/>
      <c r="B1499" s="181" t="s">
        <v>126</v>
      </c>
      <c r="C1499" s="182"/>
      <c r="D1499" s="182"/>
      <c r="E1499" s="182"/>
      <c r="F1499" s="183">
        <v>0</v>
      </c>
      <c r="G1499" s="183">
        <v>0</v>
      </c>
      <c r="H1499" s="194">
        <f>SUM(F1499:G1499)</f>
        <v>0</v>
      </c>
      <c r="I1499" s="184">
        <f>SUM(I1498)</f>
        <v>0.05</v>
      </c>
      <c r="J1499" s="184"/>
      <c r="K1499" s="212">
        <f>SUM(I1499:J1499)</f>
        <v>0.05</v>
      </c>
      <c r="L1499" s="198">
        <f>SUM(L1498)</f>
        <v>0</v>
      </c>
      <c r="M1499" s="198"/>
      <c r="N1499" s="184">
        <f>SUM(L1499:M1499)</f>
        <v>0</v>
      </c>
      <c r="O1499" s="198"/>
      <c r="P1499" s="198"/>
      <c r="Q1499" s="184">
        <f>SUM(O1499:P1499)</f>
        <v>0</v>
      </c>
      <c r="R1499" s="198"/>
      <c r="S1499" s="182"/>
      <c r="T1499" s="185">
        <f>SUM(R1499:S1499)</f>
        <v>0</v>
      </c>
      <c r="U1499" s="182"/>
      <c r="V1499" s="182"/>
      <c r="W1499" s="185">
        <f>SUM(U1499:V1499)</f>
        <v>0</v>
      </c>
      <c r="X1499" s="264"/>
      <c r="Y1499" s="264"/>
      <c r="Z1499" s="264"/>
      <c r="AA1499" s="264"/>
      <c r="AB1499" s="264"/>
      <c r="AC1499" s="264"/>
      <c r="AD1499" s="264"/>
      <c r="AE1499" s="264"/>
      <c r="AF1499" s="264"/>
      <c r="AG1499" s="264"/>
      <c r="AH1499" s="264"/>
      <c r="AI1499" s="264"/>
      <c r="AJ1499" s="264"/>
      <c r="AK1499" s="264"/>
      <c r="AL1499" s="264"/>
      <c r="AM1499" s="264"/>
      <c r="AN1499" s="264"/>
      <c r="AO1499" s="264"/>
      <c r="AP1499" s="264"/>
      <c r="AQ1499" s="264"/>
      <c r="AR1499" s="264"/>
      <c r="AS1499" s="264"/>
      <c r="AT1499" s="264"/>
      <c r="AU1499" s="264"/>
      <c r="AV1499" s="264"/>
      <c r="AW1499" s="264"/>
      <c r="AX1499" s="264"/>
      <c r="AY1499" s="264"/>
      <c r="AZ1499" s="264"/>
      <c r="BA1499" s="264"/>
      <c r="BB1499" s="264"/>
      <c r="BC1499" s="264"/>
      <c r="BD1499" s="264"/>
      <c r="BE1499" s="264"/>
      <c r="BF1499" s="264"/>
      <c r="BG1499" s="264"/>
      <c r="BH1499" s="264"/>
      <c r="BI1499" s="264"/>
      <c r="BJ1499" s="264"/>
      <c r="BK1499" s="264"/>
      <c r="BL1499" s="264"/>
      <c r="BM1499" s="264"/>
      <c r="BN1499" s="264"/>
      <c r="BO1499" s="264"/>
      <c r="BP1499" s="264"/>
      <c r="BQ1499" s="264"/>
      <c r="BR1499" s="264"/>
      <c r="BS1499" s="264"/>
      <c r="BT1499" s="264"/>
      <c r="BU1499" s="264"/>
      <c r="BV1499" s="264"/>
      <c r="BW1499" s="264"/>
      <c r="BX1499" s="264"/>
      <c r="BY1499" s="264"/>
      <c r="BZ1499" s="264"/>
      <c r="CA1499" s="264"/>
      <c r="CB1499" s="264"/>
      <c r="CC1499" s="264"/>
      <c r="CD1499" s="264"/>
      <c r="CE1499" s="264"/>
      <c r="CF1499" s="264"/>
      <c r="CG1499" s="264"/>
      <c r="CH1499" s="264"/>
      <c r="CI1499" s="264"/>
      <c r="CJ1499" s="264"/>
      <c r="CK1499" s="264"/>
      <c r="CL1499" s="264"/>
      <c r="CM1499" s="264"/>
      <c r="CN1499" s="264"/>
      <c r="CO1499" s="264"/>
      <c r="CP1499" s="264"/>
      <c r="CQ1499" s="264"/>
      <c r="CR1499" s="264"/>
      <c r="CS1499" s="264"/>
      <c r="CT1499" s="264"/>
      <c r="CU1499" s="264"/>
      <c r="CV1499" s="264"/>
      <c r="CW1499" s="264"/>
      <c r="CX1499" s="264"/>
    </row>
    <row r="1500" spans="1:102" s="24" customFormat="1" ht="18">
      <c r="A1500" s="17">
        <v>16</v>
      </c>
      <c r="B1500" s="7" t="s">
        <v>2069</v>
      </c>
      <c r="C1500" s="8"/>
      <c r="D1500" s="8"/>
      <c r="E1500" s="8"/>
      <c r="F1500" s="2"/>
      <c r="G1500" s="2"/>
      <c r="H1500" s="3"/>
      <c r="I1500" s="18"/>
      <c r="J1500" s="18"/>
      <c r="K1500" s="213"/>
      <c r="L1500" s="67"/>
      <c r="M1500" s="67"/>
      <c r="N1500" s="18"/>
      <c r="O1500" s="67"/>
      <c r="P1500" s="67"/>
      <c r="Q1500" s="18"/>
      <c r="R1500" s="67"/>
      <c r="S1500" s="9"/>
      <c r="T1500" s="107"/>
      <c r="U1500" s="9"/>
      <c r="V1500" s="9"/>
      <c r="W1500" s="107"/>
      <c r="X1500" s="258"/>
      <c r="Y1500" s="258"/>
      <c r="Z1500" s="258"/>
      <c r="AA1500" s="258"/>
      <c r="AB1500" s="258"/>
      <c r="AC1500" s="258"/>
      <c r="AD1500" s="258"/>
      <c r="AE1500" s="258"/>
      <c r="AF1500" s="258"/>
      <c r="AG1500" s="258"/>
      <c r="AH1500" s="258"/>
      <c r="AI1500" s="258"/>
      <c r="AJ1500" s="258"/>
      <c r="AK1500" s="258"/>
      <c r="AL1500" s="258"/>
      <c r="AM1500" s="258"/>
      <c r="AN1500" s="258"/>
      <c r="AO1500" s="258"/>
      <c r="AP1500" s="258"/>
      <c r="AQ1500" s="258"/>
      <c r="AR1500" s="258"/>
      <c r="AS1500" s="258"/>
      <c r="AT1500" s="258"/>
      <c r="AU1500" s="258"/>
      <c r="AV1500" s="258"/>
      <c r="AW1500" s="258"/>
      <c r="AX1500" s="258"/>
      <c r="AY1500" s="258"/>
      <c r="AZ1500" s="258"/>
      <c r="BA1500" s="258"/>
      <c r="BB1500" s="258"/>
      <c r="BC1500" s="258"/>
      <c r="BD1500" s="258"/>
      <c r="BE1500" s="258"/>
      <c r="BF1500" s="258"/>
      <c r="BG1500" s="258"/>
      <c r="BH1500" s="258"/>
      <c r="BI1500" s="258"/>
      <c r="BJ1500" s="258"/>
      <c r="BK1500" s="258"/>
      <c r="BL1500" s="258"/>
      <c r="BM1500" s="258"/>
      <c r="BN1500" s="258"/>
      <c r="BO1500" s="258"/>
      <c r="BP1500" s="258"/>
      <c r="BQ1500" s="258"/>
      <c r="BR1500" s="258"/>
      <c r="BS1500" s="258"/>
      <c r="BT1500" s="258"/>
      <c r="BU1500" s="258"/>
      <c r="BV1500" s="258"/>
      <c r="BW1500" s="258"/>
      <c r="BX1500" s="258"/>
      <c r="BY1500" s="258"/>
      <c r="BZ1500" s="258"/>
      <c r="CA1500" s="258"/>
      <c r="CB1500" s="258"/>
      <c r="CC1500" s="258"/>
      <c r="CD1500" s="258"/>
      <c r="CE1500" s="258"/>
      <c r="CF1500" s="258"/>
      <c r="CG1500" s="258"/>
      <c r="CH1500" s="258"/>
      <c r="CI1500" s="258"/>
      <c r="CJ1500" s="258"/>
      <c r="CK1500" s="258"/>
      <c r="CL1500" s="258"/>
      <c r="CM1500" s="258"/>
      <c r="CN1500" s="258"/>
      <c r="CO1500" s="258"/>
      <c r="CP1500" s="258"/>
      <c r="CQ1500" s="258"/>
      <c r="CR1500" s="258"/>
      <c r="CS1500" s="258"/>
      <c r="CT1500" s="258"/>
      <c r="CU1500" s="258"/>
      <c r="CV1500" s="258"/>
      <c r="CW1500" s="258"/>
      <c r="CX1500" s="258"/>
    </row>
    <row r="1501" spans="1:102" ht="18">
      <c r="A1501" s="13">
        <v>1</v>
      </c>
      <c r="B1501" s="5" t="s">
        <v>1098</v>
      </c>
      <c r="C1501" s="8">
        <v>0</v>
      </c>
      <c r="D1501" s="8">
        <v>7500.01</v>
      </c>
      <c r="E1501" s="9">
        <f>SUM(D1501)</f>
        <v>7500.01</v>
      </c>
      <c r="F1501" s="2">
        <v>0</v>
      </c>
      <c r="G1501" s="2">
        <v>4000.01</v>
      </c>
      <c r="H1501" s="3">
        <f>SUM(F1501:G1501)</f>
        <v>4000.01</v>
      </c>
      <c r="I1501" s="10"/>
      <c r="J1501" s="10">
        <v>10500</v>
      </c>
      <c r="K1501" s="213">
        <f>SUM(J1501)</f>
        <v>10500</v>
      </c>
      <c r="L1501" s="65">
        <v>0</v>
      </c>
      <c r="M1501" s="65">
        <v>8900</v>
      </c>
      <c r="N1501" s="18">
        <f>SUM(M1501)</f>
        <v>8900</v>
      </c>
      <c r="O1501" s="65"/>
      <c r="P1501" s="65">
        <v>5000</v>
      </c>
      <c r="Q1501" s="18">
        <f>SUM(P1501)</f>
        <v>5000</v>
      </c>
      <c r="R1501" s="65"/>
      <c r="S1501" s="8">
        <v>6700</v>
      </c>
      <c r="T1501" s="107">
        <f>SUM(S1501)</f>
        <v>6700</v>
      </c>
      <c r="U1501" s="8"/>
      <c r="V1501" s="8">
        <v>0.01</v>
      </c>
      <c r="W1501" s="107">
        <f>SUM(V1501)</f>
        <v>0.01</v>
      </c>
    </row>
    <row r="1502" spans="1:102" ht="18">
      <c r="A1502" s="13">
        <v>2</v>
      </c>
      <c r="B1502" s="5" t="s">
        <v>2070</v>
      </c>
      <c r="C1502" s="8"/>
      <c r="D1502" s="8"/>
      <c r="E1502" s="9"/>
      <c r="F1502" s="2"/>
      <c r="G1502" s="2"/>
      <c r="H1502" s="3"/>
      <c r="I1502" s="10"/>
      <c r="J1502" s="10"/>
      <c r="L1502" s="65">
        <v>0.01</v>
      </c>
      <c r="M1502" s="65"/>
      <c r="N1502" s="18">
        <f t="shared" ref="N1502:N1503" si="616">SUM(M1502)</f>
        <v>0</v>
      </c>
      <c r="O1502" s="65"/>
      <c r="P1502" s="65">
        <v>0</v>
      </c>
      <c r="Q1502" s="18">
        <f t="shared" ref="Q1502:Q1503" si="617">SUM(P1502)</f>
        <v>0</v>
      </c>
      <c r="R1502" s="65"/>
      <c r="S1502" s="8">
        <v>0</v>
      </c>
      <c r="T1502" s="107">
        <f t="shared" ref="T1502" si="618">SUM(S1502)</f>
        <v>0</v>
      </c>
      <c r="U1502" s="8"/>
      <c r="V1502" s="8"/>
      <c r="W1502" s="107">
        <f t="shared" ref="W1502" si="619">SUM(V1502)</f>
        <v>0</v>
      </c>
    </row>
    <row r="1503" spans="1:102" s="186" customFormat="1" ht="18">
      <c r="A1503" s="187"/>
      <c r="B1503" s="181" t="s">
        <v>127</v>
      </c>
      <c r="C1503" s="182">
        <f>SUM(C1501)</f>
        <v>0</v>
      </c>
      <c r="D1503" s="182">
        <f>SUM(D1501)</f>
        <v>7500.01</v>
      </c>
      <c r="E1503" s="182">
        <f>SUM(D1503)</f>
        <v>7500.01</v>
      </c>
      <c r="F1503" s="183">
        <v>0</v>
      </c>
      <c r="G1503" s="183">
        <v>4000.01</v>
      </c>
      <c r="H1503" s="194">
        <f>SUM(F1503:G1503)</f>
        <v>4000.01</v>
      </c>
      <c r="I1503" s="184"/>
      <c r="J1503" s="184">
        <f>SUM(J1501)</f>
        <v>10500</v>
      </c>
      <c r="K1503" s="212">
        <f>SUM(J1503)</f>
        <v>10500</v>
      </c>
      <c r="L1503" s="198">
        <f>SUM(L1501:L1502)</f>
        <v>0.01</v>
      </c>
      <c r="M1503" s="198">
        <f>SUM(M1501:M1502)</f>
        <v>8900</v>
      </c>
      <c r="N1503" s="184">
        <f t="shared" si="616"/>
        <v>8900</v>
      </c>
      <c r="O1503" s="198"/>
      <c r="P1503" s="198">
        <f>SUM(P1501:P1502)</f>
        <v>5000</v>
      </c>
      <c r="Q1503" s="184">
        <f t="shared" si="617"/>
        <v>5000</v>
      </c>
      <c r="R1503" s="198"/>
      <c r="S1503" s="182">
        <f>SUM(S1501:S1502)</f>
        <v>6700</v>
      </c>
      <c r="T1503" s="182">
        <f t="shared" ref="T1503:W1503" si="620">SUM(T1501:T1502)</f>
        <v>6700</v>
      </c>
      <c r="U1503" s="182">
        <f t="shared" si="620"/>
        <v>0</v>
      </c>
      <c r="V1503" s="182">
        <f t="shared" si="620"/>
        <v>0.01</v>
      </c>
      <c r="W1503" s="182">
        <f t="shared" si="620"/>
        <v>0.01</v>
      </c>
      <c r="X1503" s="264"/>
      <c r="Y1503" s="264"/>
      <c r="Z1503" s="264"/>
      <c r="AA1503" s="264"/>
      <c r="AB1503" s="264"/>
      <c r="AC1503" s="264"/>
      <c r="AD1503" s="264"/>
      <c r="AE1503" s="264"/>
      <c r="AF1503" s="264"/>
      <c r="AG1503" s="264"/>
      <c r="AH1503" s="264"/>
      <c r="AI1503" s="264"/>
      <c r="AJ1503" s="264"/>
      <c r="AK1503" s="264"/>
      <c r="AL1503" s="264"/>
      <c r="AM1503" s="264"/>
      <c r="AN1503" s="264"/>
      <c r="AO1503" s="264"/>
      <c r="AP1503" s="264"/>
      <c r="AQ1503" s="264"/>
      <c r="AR1503" s="264"/>
      <c r="AS1503" s="264"/>
      <c r="AT1503" s="264"/>
      <c r="AU1503" s="264"/>
      <c r="AV1503" s="264"/>
      <c r="AW1503" s="264"/>
      <c r="AX1503" s="264"/>
      <c r="AY1503" s="264"/>
      <c r="AZ1503" s="264"/>
      <c r="BA1503" s="264"/>
      <c r="BB1503" s="264"/>
      <c r="BC1503" s="264"/>
      <c r="BD1503" s="264"/>
      <c r="BE1503" s="264"/>
      <c r="BF1503" s="264"/>
      <c r="BG1503" s="264"/>
      <c r="BH1503" s="264"/>
      <c r="BI1503" s="264"/>
      <c r="BJ1503" s="264"/>
      <c r="BK1503" s="264"/>
      <c r="BL1503" s="264"/>
      <c r="BM1503" s="264"/>
      <c r="BN1503" s="264"/>
      <c r="BO1503" s="264"/>
      <c r="BP1503" s="264"/>
      <c r="BQ1503" s="264"/>
      <c r="BR1503" s="264"/>
      <c r="BS1503" s="264"/>
      <c r="BT1503" s="264"/>
      <c r="BU1503" s="264"/>
      <c r="BV1503" s="264"/>
      <c r="BW1503" s="264"/>
      <c r="BX1503" s="264"/>
      <c r="BY1503" s="264"/>
      <c r="BZ1503" s="264"/>
      <c r="CA1503" s="264"/>
      <c r="CB1503" s="264"/>
      <c r="CC1503" s="264"/>
      <c r="CD1503" s="264"/>
      <c r="CE1503" s="264"/>
      <c r="CF1503" s="264"/>
      <c r="CG1503" s="264"/>
      <c r="CH1503" s="264"/>
      <c r="CI1503" s="264"/>
      <c r="CJ1503" s="264"/>
      <c r="CK1503" s="264"/>
      <c r="CL1503" s="264"/>
      <c r="CM1503" s="264"/>
      <c r="CN1503" s="264"/>
      <c r="CO1503" s="264"/>
      <c r="CP1503" s="264"/>
      <c r="CQ1503" s="264"/>
      <c r="CR1503" s="264"/>
      <c r="CS1503" s="264"/>
      <c r="CT1503" s="264"/>
      <c r="CU1503" s="264"/>
      <c r="CV1503" s="264"/>
      <c r="CW1503" s="264"/>
      <c r="CX1503" s="264"/>
    </row>
    <row r="1504" spans="1:102" s="24" customFormat="1" ht="18">
      <c r="A1504" s="17">
        <v>17</v>
      </c>
      <c r="B1504" s="7" t="s">
        <v>1099</v>
      </c>
      <c r="C1504" s="8"/>
      <c r="D1504" s="8"/>
      <c r="E1504" s="8"/>
      <c r="F1504" s="2"/>
      <c r="G1504" s="2"/>
      <c r="H1504" s="3"/>
      <c r="I1504" s="18"/>
      <c r="J1504" s="18"/>
      <c r="K1504" s="213"/>
      <c r="L1504" s="67"/>
      <c r="M1504" s="67"/>
      <c r="N1504" s="18"/>
      <c r="O1504" s="67"/>
      <c r="P1504" s="67"/>
      <c r="Q1504" s="18"/>
      <c r="R1504" s="67"/>
      <c r="S1504" s="9"/>
      <c r="T1504" s="107"/>
      <c r="U1504" s="9"/>
      <c r="V1504" s="9"/>
      <c r="W1504" s="107"/>
      <c r="X1504" s="258"/>
      <c r="Y1504" s="258"/>
      <c r="Z1504" s="258"/>
      <c r="AA1504" s="258"/>
      <c r="AB1504" s="258"/>
      <c r="AC1504" s="258"/>
      <c r="AD1504" s="258"/>
      <c r="AE1504" s="258"/>
      <c r="AF1504" s="258"/>
      <c r="AG1504" s="258"/>
      <c r="AH1504" s="258"/>
      <c r="AI1504" s="258"/>
      <c r="AJ1504" s="258"/>
      <c r="AK1504" s="258"/>
      <c r="AL1504" s="258"/>
      <c r="AM1504" s="258"/>
      <c r="AN1504" s="258"/>
      <c r="AO1504" s="258"/>
      <c r="AP1504" s="258"/>
      <c r="AQ1504" s="258"/>
      <c r="AR1504" s="258"/>
      <c r="AS1504" s="258"/>
      <c r="AT1504" s="258"/>
      <c r="AU1504" s="258"/>
      <c r="AV1504" s="258"/>
      <c r="AW1504" s="258"/>
      <c r="AX1504" s="258"/>
      <c r="AY1504" s="258"/>
      <c r="AZ1504" s="258"/>
      <c r="BA1504" s="258"/>
      <c r="BB1504" s="258"/>
      <c r="BC1504" s="258"/>
      <c r="BD1504" s="258"/>
      <c r="BE1504" s="258"/>
      <c r="BF1504" s="258"/>
      <c r="BG1504" s="258"/>
      <c r="BH1504" s="258"/>
      <c r="BI1504" s="258"/>
      <c r="BJ1504" s="258"/>
      <c r="BK1504" s="258"/>
      <c r="BL1504" s="258"/>
      <c r="BM1504" s="258"/>
      <c r="BN1504" s="258"/>
      <c r="BO1504" s="258"/>
      <c r="BP1504" s="258"/>
      <c r="BQ1504" s="258"/>
      <c r="BR1504" s="258"/>
      <c r="BS1504" s="258"/>
      <c r="BT1504" s="258"/>
      <c r="BU1504" s="258"/>
      <c r="BV1504" s="258"/>
      <c r="BW1504" s="258"/>
      <c r="BX1504" s="258"/>
      <c r="BY1504" s="258"/>
      <c r="BZ1504" s="258"/>
      <c r="CA1504" s="258"/>
      <c r="CB1504" s="258"/>
      <c r="CC1504" s="258"/>
      <c r="CD1504" s="258"/>
      <c r="CE1504" s="258"/>
      <c r="CF1504" s="258"/>
      <c r="CG1504" s="258"/>
      <c r="CH1504" s="258"/>
      <c r="CI1504" s="258"/>
      <c r="CJ1504" s="258"/>
      <c r="CK1504" s="258"/>
      <c r="CL1504" s="258"/>
      <c r="CM1504" s="258"/>
      <c r="CN1504" s="258"/>
      <c r="CO1504" s="258"/>
      <c r="CP1504" s="258"/>
      <c r="CQ1504" s="258"/>
      <c r="CR1504" s="258"/>
      <c r="CS1504" s="258"/>
      <c r="CT1504" s="258"/>
      <c r="CU1504" s="258"/>
      <c r="CV1504" s="258"/>
      <c r="CW1504" s="258"/>
      <c r="CX1504" s="258"/>
    </row>
    <row r="1505" spans="1:102" ht="18">
      <c r="A1505" s="13">
        <v>1</v>
      </c>
      <c r="B1505" s="5" t="s">
        <v>1100</v>
      </c>
      <c r="C1505" s="8">
        <v>5000</v>
      </c>
      <c r="D1505" s="8"/>
      <c r="E1505" s="9">
        <f>SUM(C1505:D1505)</f>
        <v>5000</v>
      </c>
      <c r="F1505" s="2">
        <v>5134.57</v>
      </c>
      <c r="G1505" s="2">
        <v>0</v>
      </c>
      <c r="H1505" s="3">
        <f>SUM(F1505:G1505)</f>
        <v>5134.57</v>
      </c>
      <c r="I1505" s="10">
        <v>20128.54</v>
      </c>
      <c r="J1505" s="10"/>
      <c r="K1505" s="213">
        <f>SUM(I1505:J1505)</f>
        <v>20128.54</v>
      </c>
      <c r="L1505" s="65">
        <v>20923.55</v>
      </c>
      <c r="M1505" s="65"/>
      <c r="N1505" s="18">
        <f>SUM(L1505:M1505)</f>
        <v>20923.55</v>
      </c>
      <c r="O1505" s="65">
        <v>16937.25</v>
      </c>
      <c r="P1505" s="65"/>
      <c r="Q1505" s="18">
        <f>SUM(O1505:P1505)</f>
        <v>16937.25</v>
      </c>
      <c r="R1505" s="65">
        <v>16937.25</v>
      </c>
      <c r="S1505" s="8"/>
      <c r="T1505" s="107">
        <f>SUM(R1505:S1505)</f>
        <v>16937.25</v>
      </c>
      <c r="U1505" s="8">
        <v>26276.25</v>
      </c>
      <c r="V1505" s="8"/>
      <c r="W1505" s="107">
        <f>SUM(U1505:V1505)</f>
        <v>26276.25</v>
      </c>
    </row>
    <row r="1506" spans="1:102" ht="18">
      <c r="A1506" s="13">
        <v>2</v>
      </c>
      <c r="B1506" s="5" t="s">
        <v>1101</v>
      </c>
      <c r="C1506" s="8"/>
      <c r="D1506" s="8"/>
      <c r="F1506" s="2">
        <v>395.55</v>
      </c>
      <c r="G1506" s="2">
        <v>0</v>
      </c>
      <c r="H1506" s="3">
        <f t="shared" ref="H1506:H1551" si="621">SUM(F1506:G1506)</f>
        <v>395.55</v>
      </c>
      <c r="I1506" s="10">
        <v>400</v>
      </c>
      <c r="J1506" s="10"/>
      <c r="K1506" s="213">
        <f>SUM(I1506:J1506)</f>
        <v>400</v>
      </c>
      <c r="L1506" s="65">
        <v>445.05</v>
      </c>
      <c r="M1506" s="65"/>
      <c r="N1506" s="18">
        <f>SUM(L1506:M1506)</f>
        <v>445.05</v>
      </c>
      <c r="O1506" s="65">
        <v>425.05</v>
      </c>
      <c r="P1506" s="65"/>
      <c r="Q1506" s="18">
        <f>SUM(O1506:P1506)</f>
        <v>425.05</v>
      </c>
      <c r="R1506" s="65">
        <v>425.05</v>
      </c>
      <c r="S1506" s="8"/>
      <c r="T1506" s="107">
        <f>SUM(R1506:S1506)</f>
        <v>425.05</v>
      </c>
      <c r="U1506" s="8">
        <v>459.56</v>
      </c>
      <c r="V1506" s="8"/>
      <c r="W1506" s="107">
        <f>SUM(U1506:V1506)</f>
        <v>459.56</v>
      </c>
    </row>
    <row r="1507" spans="1:102" ht="18">
      <c r="A1507" s="13">
        <v>3</v>
      </c>
      <c r="B1507" s="5" t="s">
        <v>1102</v>
      </c>
      <c r="C1507" s="8">
        <v>268.27999999999997</v>
      </c>
      <c r="D1507" s="8"/>
      <c r="E1507" s="9">
        <f>SUM(C1507:D1507)</f>
        <v>268.27999999999997</v>
      </c>
      <c r="F1507" s="2">
        <v>0</v>
      </c>
      <c r="G1507" s="2">
        <v>7.0000000000000007E-2</v>
      </c>
      <c r="H1507" s="3">
        <f t="shared" si="621"/>
        <v>7.0000000000000007E-2</v>
      </c>
      <c r="I1507" s="10"/>
      <c r="J1507" s="10">
        <v>0.03</v>
      </c>
      <c r="K1507" s="213">
        <f>SUM(I1507:J1507)</f>
        <v>0.03</v>
      </c>
      <c r="L1507" s="65"/>
      <c r="M1507" s="65">
        <v>0.03</v>
      </c>
      <c r="N1507" s="18">
        <f>SUM(L1507:M1507)</f>
        <v>0.03</v>
      </c>
      <c r="O1507" s="65">
        <v>0</v>
      </c>
      <c r="P1507" s="65">
        <v>0.03</v>
      </c>
      <c r="Q1507" s="18">
        <f>SUM(O1507:P1507)</f>
        <v>0.03</v>
      </c>
      <c r="R1507" s="65">
        <v>0</v>
      </c>
      <c r="S1507" s="8">
        <v>0.03</v>
      </c>
      <c r="T1507" s="107">
        <f>SUM(R1507:S1507)</f>
        <v>0.03</v>
      </c>
      <c r="U1507" s="8"/>
      <c r="V1507" s="8">
        <v>0.03</v>
      </c>
      <c r="W1507" s="107">
        <f>SUM(U1507:V1507)</f>
        <v>0.03</v>
      </c>
    </row>
    <row r="1508" spans="1:102" s="186" customFormat="1" ht="18">
      <c r="A1508" s="187"/>
      <c r="B1508" s="181" t="s">
        <v>128</v>
      </c>
      <c r="C1508" s="182">
        <f>SUM(C1505:C1507)</f>
        <v>5268.28</v>
      </c>
      <c r="D1508" s="182"/>
      <c r="E1508" s="182">
        <f>SUM(C1508:D1508)</f>
        <v>5268.28</v>
      </c>
      <c r="F1508" s="183">
        <v>5530.12</v>
      </c>
      <c r="G1508" s="183">
        <v>7.0000000000000007E-2</v>
      </c>
      <c r="H1508" s="194">
        <f t="shared" si="621"/>
        <v>5530.19</v>
      </c>
      <c r="I1508" s="184">
        <f>SUM(I1505:I1507)</f>
        <v>20528.54</v>
      </c>
      <c r="J1508" s="184">
        <f>SUM(J1505:J1507)</f>
        <v>0.03</v>
      </c>
      <c r="K1508" s="212">
        <f>SUM(I1508:J1508)</f>
        <v>20528.57</v>
      </c>
      <c r="L1508" s="198">
        <f>SUM(L1505:L1507)</f>
        <v>21368.6</v>
      </c>
      <c r="M1508" s="198">
        <f>SUM(M1505:M1507)</f>
        <v>0.03</v>
      </c>
      <c r="N1508" s="184">
        <f>SUM(L1508:M1508)</f>
        <v>21368.629999999997</v>
      </c>
      <c r="O1508" s="198">
        <f>SUM(O1505:O1507)</f>
        <v>17362.3</v>
      </c>
      <c r="P1508" s="198">
        <f>SUM(P1505:P1507)</f>
        <v>0.03</v>
      </c>
      <c r="Q1508" s="184">
        <f>SUM(O1508:P1508)</f>
        <v>17362.329999999998</v>
      </c>
      <c r="R1508" s="198">
        <f>SUM(R1505:R1507)</f>
        <v>17362.3</v>
      </c>
      <c r="S1508" s="198">
        <f t="shared" ref="S1508:W1508" si="622">SUM(S1505:S1507)</f>
        <v>0.03</v>
      </c>
      <c r="T1508" s="198">
        <f t="shared" si="622"/>
        <v>17362.329999999998</v>
      </c>
      <c r="U1508" s="198">
        <f t="shared" si="622"/>
        <v>26735.81</v>
      </c>
      <c r="V1508" s="198">
        <f t="shared" si="622"/>
        <v>0.03</v>
      </c>
      <c r="W1508" s="198">
        <f t="shared" si="622"/>
        <v>26735.84</v>
      </c>
      <c r="X1508" s="264"/>
      <c r="Y1508" s="264"/>
      <c r="Z1508" s="264"/>
      <c r="AA1508" s="264"/>
      <c r="AB1508" s="264"/>
      <c r="AC1508" s="264"/>
      <c r="AD1508" s="264"/>
      <c r="AE1508" s="264"/>
      <c r="AF1508" s="264"/>
      <c r="AG1508" s="264"/>
      <c r="AH1508" s="264"/>
      <c r="AI1508" s="264"/>
      <c r="AJ1508" s="264"/>
      <c r="AK1508" s="264"/>
      <c r="AL1508" s="264"/>
      <c r="AM1508" s="264"/>
      <c r="AN1508" s="264"/>
      <c r="AO1508" s="264"/>
      <c r="AP1508" s="264"/>
      <c r="AQ1508" s="264"/>
      <c r="AR1508" s="264"/>
      <c r="AS1508" s="264"/>
      <c r="AT1508" s="264"/>
      <c r="AU1508" s="264"/>
      <c r="AV1508" s="264"/>
      <c r="AW1508" s="264"/>
      <c r="AX1508" s="264"/>
      <c r="AY1508" s="264"/>
      <c r="AZ1508" s="264"/>
      <c r="BA1508" s="264"/>
      <c r="BB1508" s="264"/>
      <c r="BC1508" s="264"/>
      <c r="BD1508" s="264"/>
      <c r="BE1508" s="264"/>
      <c r="BF1508" s="264"/>
      <c r="BG1508" s="264"/>
      <c r="BH1508" s="264"/>
      <c r="BI1508" s="264"/>
      <c r="BJ1508" s="264"/>
      <c r="BK1508" s="264"/>
      <c r="BL1508" s="264"/>
      <c r="BM1508" s="264"/>
      <c r="BN1508" s="264"/>
      <c r="BO1508" s="264"/>
      <c r="BP1508" s="264"/>
      <c r="BQ1508" s="264"/>
      <c r="BR1508" s="264"/>
      <c r="BS1508" s="264"/>
      <c r="BT1508" s="264"/>
      <c r="BU1508" s="264"/>
      <c r="BV1508" s="264"/>
      <c r="BW1508" s="264"/>
      <c r="BX1508" s="264"/>
      <c r="BY1508" s="264"/>
      <c r="BZ1508" s="264"/>
      <c r="CA1508" s="264"/>
      <c r="CB1508" s="264"/>
      <c r="CC1508" s="264"/>
      <c r="CD1508" s="264"/>
      <c r="CE1508" s="264"/>
      <c r="CF1508" s="264"/>
      <c r="CG1508" s="264"/>
      <c r="CH1508" s="264"/>
      <c r="CI1508" s="264"/>
      <c r="CJ1508" s="264"/>
      <c r="CK1508" s="264"/>
      <c r="CL1508" s="264"/>
      <c r="CM1508" s="264"/>
      <c r="CN1508" s="264"/>
      <c r="CO1508" s="264"/>
      <c r="CP1508" s="264"/>
      <c r="CQ1508" s="264"/>
      <c r="CR1508" s="264"/>
      <c r="CS1508" s="264"/>
      <c r="CT1508" s="264"/>
      <c r="CU1508" s="264"/>
      <c r="CV1508" s="264"/>
      <c r="CW1508" s="264"/>
      <c r="CX1508" s="264"/>
    </row>
    <row r="1509" spans="1:102" s="24" customFormat="1" ht="18">
      <c r="A1509" s="17">
        <v>18</v>
      </c>
      <c r="B1509" s="7" t="s">
        <v>1103</v>
      </c>
      <c r="C1509" s="9"/>
      <c r="D1509" s="9"/>
      <c r="E1509" s="9"/>
      <c r="F1509" s="6"/>
      <c r="G1509" s="6"/>
      <c r="H1509" s="3">
        <f t="shared" si="621"/>
        <v>0</v>
      </c>
      <c r="I1509" s="18"/>
      <c r="J1509" s="18"/>
      <c r="K1509" s="213"/>
      <c r="L1509" s="67"/>
      <c r="M1509" s="67"/>
      <c r="N1509" s="18"/>
      <c r="O1509" s="67"/>
      <c r="P1509" s="67"/>
      <c r="Q1509" s="18"/>
      <c r="R1509" s="67"/>
      <c r="S1509" s="9"/>
      <c r="T1509" s="107"/>
      <c r="U1509" s="9"/>
      <c r="V1509" s="9"/>
      <c r="W1509" s="107"/>
      <c r="X1509" s="258"/>
      <c r="Y1509" s="258"/>
      <c r="Z1509" s="258"/>
      <c r="AA1509" s="258"/>
      <c r="AB1509" s="258"/>
      <c r="AC1509" s="258"/>
      <c r="AD1509" s="258"/>
      <c r="AE1509" s="258"/>
      <c r="AF1509" s="258"/>
      <c r="AG1509" s="258"/>
      <c r="AH1509" s="258"/>
      <c r="AI1509" s="258"/>
      <c r="AJ1509" s="258"/>
      <c r="AK1509" s="258"/>
      <c r="AL1509" s="258"/>
      <c r="AM1509" s="258"/>
      <c r="AN1509" s="258"/>
      <c r="AO1509" s="258"/>
      <c r="AP1509" s="258"/>
      <c r="AQ1509" s="258"/>
      <c r="AR1509" s="258"/>
      <c r="AS1509" s="258"/>
      <c r="AT1509" s="258"/>
      <c r="AU1509" s="258"/>
      <c r="AV1509" s="258"/>
      <c r="AW1509" s="258"/>
      <c r="AX1509" s="258"/>
      <c r="AY1509" s="258"/>
      <c r="AZ1509" s="258"/>
      <c r="BA1509" s="258"/>
      <c r="BB1509" s="258"/>
      <c r="BC1509" s="258"/>
      <c r="BD1509" s="258"/>
      <c r="BE1509" s="258"/>
      <c r="BF1509" s="258"/>
      <c r="BG1509" s="258"/>
      <c r="BH1509" s="258"/>
      <c r="BI1509" s="258"/>
      <c r="BJ1509" s="258"/>
      <c r="BK1509" s="258"/>
      <c r="BL1509" s="258"/>
      <c r="BM1509" s="258"/>
      <c r="BN1509" s="258"/>
      <c r="BO1509" s="258"/>
      <c r="BP1509" s="258"/>
      <c r="BQ1509" s="258"/>
      <c r="BR1509" s="258"/>
      <c r="BS1509" s="258"/>
      <c r="BT1509" s="258"/>
      <c r="BU1509" s="258"/>
      <c r="BV1509" s="258"/>
      <c r="BW1509" s="258"/>
      <c r="BX1509" s="258"/>
      <c r="BY1509" s="258"/>
      <c r="BZ1509" s="258"/>
      <c r="CA1509" s="258"/>
      <c r="CB1509" s="258"/>
      <c r="CC1509" s="258"/>
      <c r="CD1509" s="258"/>
      <c r="CE1509" s="258"/>
      <c r="CF1509" s="258"/>
      <c r="CG1509" s="258"/>
      <c r="CH1509" s="258"/>
      <c r="CI1509" s="258"/>
      <c r="CJ1509" s="258"/>
      <c r="CK1509" s="258"/>
      <c r="CL1509" s="258"/>
      <c r="CM1509" s="258"/>
      <c r="CN1509" s="258"/>
      <c r="CO1509" s="258"/>
      <c r="CP1509" s="258"/>
      <c r="CQ1509" s="258"/>
      <c r="CR1509" s="258"/>
      <c r="CS1509" s="258"/>
      <c r="CT1509" s="258"/>
      <c r="CU1509" s="258"/>
      <c r="CV1509" s="258"/>
      <c r="CW1509" s="258"/>
      <c r="CX1509" s="258"/>
    </row>
    <row r="1510" spans="1:102" ht="18">
      <c r="A1510" s="13">
        <v>1</v>
      </c>
      <c r="B1510" s="5" t="s">
        <v>1104</v>
      </c>
      <c r="C1510" s="8">
        <v>126</v>
      </c>
      <c r="D1510" s="8"/>
      <c r="E1510" s="9">
        <f t="shared" ref="E1510:E1515" si="623">SUM(C1510:D1510)</f>
        <v>126</v>
      </c>
      <c r="F1510" s="2">
        <v>0.02</v>
      </c>
      <c r="G1510" s="2">
        <v>0</v>
      </c>
      <c r="H1510" s="3">
        <f t="shared" si="621"/>
        <v>0.02</v>
      </c>
      <c r="I1510" s="10">
        <v>1050</v>
      </c>
      <c r="J1510" s="10"/>
      <c r="K1510" s="213">
        <f t="shared" ref="K1510:K1515" si="624">SUM(I1510:J1510)</f>
        <v>1050</v>
      </c>
      <c r="L1510" s="65">
        <v>922.02</v>
      </c>
      <c r="M1510" s="65"/>
      <c r="N1510" s="18">
        <f t="shared" ref="N1510:N1515" si="625">SUM(L1510:M1510)</f>
        <v>922.02</v>
      </c>
      <c r="O1510" s="65">
        <v>1000.01</v>
      </c>
      <c r="P1510" s="65"/>
      <c r="Q1510" s="18">
        <f t="shared" ref="Q1510:Q1515" si="626">SUM(O1510:P1510)</f>
        <v>1000.01</v>
      </c>
      <c r="R1510" s="65">
        <v>1500.01</v>
      </c>
      <c r="S1510" s="8"/>
      <c r="T1510" s="107">
        <f t="shared" ref="T1510:T1514" si="627">SUM(R1510:S1510)</f>
        <v>1500.01</v>
      </c>
      <c r="U1510" s="8">
        <v>2010.01</v>
      </c>
      <c r="V1510" s="8"/>
      <c r="W1510" s="107">
        <f t="shared" ref="W1510:W1514" si="628">SUM(U1510:V1510)</f>
        <v>2010.01</v>
      </c>
    </row>
    <row r="1511" spans="1:102" ht="18">
      <c r="A1511" s="13">
        <v>2</v>
      </c>
      <c r="B1511" s="5" t="s">
        <v>1037</v>
      </c>
      <c r="C1511" s="8">
        <v>1980.31</v>
      </c>
      <c r="D1511" s="8"/>
      <c r="E1511" s="9">
        <f t="shared" si="623"/>
        <v>1980.31</v>
      </c>
      <c r="F1511" s="2">
        <v>32.08</v>
      </c>
      <c r="G1511" s="2">
        <v>0</v>
      </c>
      <c r="H1511" s="3">
        <f t="shared" si="621"/>
        <v>32.08</v>
      </c>
      <c r="I1511" s="10">
        <v>36.200000000000003</v>
      </c>
      <c r="J1511" s="10"/>
      <c r="K1511" s="213">
        <f t="shared" si="624"/>
        <v>36.200000000000003</v>
      </c>
      <c r="L1511" s="65">
        <v>12.37</v>
      </c>
      <c r="M1511" s="65"/>
      <c r="N1511" s="18">
        <f t="shared" si="625"/>
        <v>12.37</v>
      </c>
      <c r="O1511" s="65">
        <v>16.399999999999999</v>
      </c>
      <c r="P1511" s="65"/>
      <c r="Q1511" s="18">
        <f t="shared" si="626"/>
        <v>16.399999999999999</v>
      </c>
      <c r="R1511" s="65">
        <v>16.399999999999999</v>
      </c>
      <c r="S1511" s="8"/>
      <c r="T1511" s="107">
        <f t="shared" si="627"/>
        <v>16.399999999999999</v>
      </c>
      <c r="U1511" s="8">
        <v>113.03</v>
      </c>
      <c r="V1511" s="8"/>
      <c r="W1511" s="107">
        <f t="shared" si="628"/>
        <v>113.03</v>
      </c>
    </row>
    <row r="1512" spans="1:102" ht="18">
      <c r="A1512" s="13">
        <v>3</v>
      </c>
      <c r="B1512" s="5" t="s">
        <v>396</v>
      </c>
      <c r="C1512" s="8">
        <v>2493.61</v>
      </c>
      <c r="D1512" s="8">
        <v>2493.3000000000002</v>
      </c>
      <c r="E1512" s="9">
        <f t="shared" si="623"/>
        <v>4986.91</v>
      </c>
      <c r="F1512" s="2">
        <v>6078.1</v>
      </c>
      <c r="G1512" s="2">
        <v>5618.83</v>
      </c>
      <c r="H1512" s="3">
        <f t="shared" si="621"/>
        <v>11696.93</v>
      </c>
      <c r="I1512" s="10">
        <v>5603.71</v>
      </c>
      <c r="J1512" s="10">
        <v>5522.1</v>
      </c>
      <c r="K1512" s="213">
        <f t="shared" si="624"/>
        <v>11125.810000000001</v>
      </c>
      <c r="L1512" s="65">
        <v>4498.32</v>
      </c>
      <c r="M1512" s="65">
        <v>4423.8100000000004</v>
      </c>
      <c r="N1512" s="18">
        <f t="shared" si="625"/>
        <v>8922.130000000001</v>
      </c>
      <c r="O1512" s="65">
        <v>3762.23</v>
      </c>
      <c r="P1512" s="65">
        <v>3398</v>
      </c>
      <c r="Q1512" s="18">
        <f t="shared" si="626"/>
        <v>7160.23</v>
      </c>
      <c r="R1512" s="65">
        <v>3765.33</v>
      </c>
      <c r="S1512" s="8">
        <v>3398</v>
      </c>
      <c r="T1512" s="107">
        <f t="shared" si="627"/>
        <v>7163.33</v>
      </c>
      <c r="U1512" s="8">
        <v>3583.06</v>
      </c>
      <c r="V1512" s="8">
        <v>3265</v>
      </c>
      <c r="W1512" s="107">
        <f t="shared" si="628"/>
        <v>6848.0599999999995</v>
      </c>
    </row>
    <row r="1513" spans="1:102" ht="18">
      <c r="A1513" s="13">
        <v>4</v>
      </c>
      <c r="B1513" s="5" t="s">
        <v>1105</v>
      </c>
      <c r="C1513" s="8">
        <v>922.87</v>
      </c>
      <c r="D1513" s="8"/>
      <c r="E1513" s="9">
        <f t="shared" si="623"/>
        <v>922.87</v>
      </c>
      <c r="F1513" s="2">
        <v>50.1</v>
      </c>
      <c r="G1513" s="2">
        <v>0</v>
      </c>
      <c r="H1513" s="3">
        <f t="shared" si="621"/>
        <v>50.1</v>
      </c>
      <c r="I1513" s="10">
        <v>51.01</v>
      </c>
      <c r="J1513" s="10"/>
      <c r="K1513" s="213">
        <f t="shared" si="624"/>
        <v>51.01</v>
      </c>
      <c r="L1513" s="65">
        <v>2600.0100000000002</v>
      </c>
      <c r="M1513" s="65"/>
      <c r="N1513" s="18">
        <f t="shared" si="625"/>
        <v>2600.0100000000002</v>
      </c>
      <c r="O1513" s="65">
        <v>7500.01</v>
      </c>
      <c r="P1513" s="65"/>
      <c r="Q1513" s="18">
        <f t="shared" si="626"/>
        <v>7500.01</v>
      </c>
      <c r="R1513" s="65">
        <v>7500.01</v>
      </c>
      <c r="S1513" s="8"/>
      <c r="T1513" s="107">
        <f t="shared" si="627"/>
        <v>7500.01</v>
      </c>
      <c r="U1513" s="8">
        <v>10000.01</v>
      </c>
      <c r="V1513" s="8"/>
      <c r="W1513" s="107">
        <f t="shared" si="628"/>
        <v>10000.01</v>
      </c>
    </row>
    <row r="1514" spans="1:102" ht="18">
      <c r="A1514" s="13">
        <v>5</v>
      </c>
      <c r="B1514" s="5" t="s">
        <v>1106</v>
      </c>
      <c r="C1514" s="8">
        <v>126</v>
      </c>
      <c r="D1514" s="8"/>
      <c r="E1514" s="9">
        <f t="shared" si="623"/>
        <v>126</v>
      </c>
      <c r="F1514" s="2">
        <v>0.02</v>
      </c>
      <c r="G1514" s="2">
        <v>0</v>
      </c>
      <c r="H1514" s="3">
        <f t="shared" si="621"/>
        <v>0.02</v>
      </c>
      <c r="I1514" s="10">
        <v>2450</v>
      </c>
      <c r="J1514" s="10"/>
      <c r="K1514" s="213">
        <f t="shared" si="624"/>
        <v>2450</v>
      </c>
      <c r="L1514" s="65">
        <v>4315.01</v>
      </c>
      <c r="M1514" s="65"/>
      <c r="N1514" s="18">
        <f t="shared" si="625"/>
        <v>4315.01</v>
      </c>
      <c r="O1514" s="65">
        <v>4000.01</v>
      </c>
      <c r="P1514" s="65"/>
      <c r="Q1514" s="18">
        <f t="shared" si="626"/>
        <v>4000.01</v>
      </c>
      <c r="R1514" s="65">
        <v>4015.89</v>
      </c>
      <c r="S1514" s="8"/>
      <c r="T1514" s="107">
        <f t="shared" si="627"/>
        <v>4015.89</v>
      </c>
      <c r="U1514" s="8">
        <v>3700.01</v>
      </c>
      <c r="V1514" s="8"/>
      <c r="W1514" s="107">
        <f t="shared" si="628"/>
        <v>3700.01</v>
      </c>
    </row>
    <row r="1515" spans="1:102" s="186" customFormat="1" ht="18">
      <c r="A1515" s="187"/>
      <c r="B1515" s="181" t="s">
        <v>129</v>
      </c>
      <c r="C1515" s="182">
        <f>SUM(C1510:C1514)</f>
        <v>5648.79</v>
      </c>
      <c r="D1515" s="182">
        <f>SUM(D1510:D1514)</f>
        <v>2493.3000000000002</v>
      </c>
      <c r="E1515" s="182">
        <f t="shared" si="623"/>
        <v>8142.09</v>
      </c>
      <c r="F1515" s="183">
        <v>6160.32</v>
      </c>
      <c r="G1515" s="183">
        <v>5618.83</v>
      </c>
      <c r="H1515" s="194">
        <f t="shared" si="621"/>
        <v>11779.15</v>
      </c>
      <c r="I1515" s="184">
        <f>SUM(I1510:I1514)</f>
        <v>9190.92</v>
      </c>
      <c r="J1515" s="184">
        <f>SUM(J1510:J1514)</f>
        <v>5522.1</v>
      </c>
      <c r="K1515" s="212">
        <f t="shared" si="624"/>
        <v>14713.02</v>
      </c>
      <c r="L1515" s="198">
        <f>SUM(L1510:L1514)</f>
        <v>12347.73</v>
      </c>
      <c r="M1515" s="198">
        <f>SUM(M1510:M1514)</f>
        <v>4423.8100000000004</v>
      </c>
      <c r="N1515" s="184">
        <f t="shared" si="625"/>
        <v>16771.54</v>
      </c>
      <c r="O1515" s="198">
        <f>SUM(O1510:O1514)</f>
        <v>16278.660000000002</v>
      </c>
      <c r="P1515" s="198">
        <f>SUM(P1510:P1514)</f>
        <v>3398</v>
      </c>
      <c r="Q1515" s="184">
        <f t="shared" si="626"/>
        <v>19676.660000000003</v>
      </c>
      <c r="R1515" s="198">
        <f>SUM(R1510:R1514)</f>
        <v>16797.64</v>
      </c>
      <c r="S1515" s="198">
        <f t="shared" ref="S1515:W1515" si="629">SUM(S1510:S1514)</f>
        <v>3398</v>
      </c>
      <c r="T1515" s="198">
        <f t="shared" si="629"/>
        <v>20195.64</v>
      </c>
      <c r="U1515" s="198">
        <f t="shared" si="629"/>
        <v>19406.120000000003</v>
      </c>
      <c r="V1515" s="198">
        <f t="shared" si="629"/>
        <v>3265</v>
      </c>
      <c r="W1515" s="198">
        <f t="shared" si="629"/>
        <v>22671.120000000003</v>
      </c>
      <c r="X1515" s="264"/>
      <c r="Y1515" s="264"/>
      <c r="Z1515" s="264"/>
      <c r="AA1515" s="264"/>
      <c r="AB1515" s="264"/>
      <c r="AC1515" s="264"/>
      <c r="AD1515" s="264"/>
      <c r="AE1515" s="264"/>
      <c r="AF1515" s="264"/>
      <c r="AG1515" s="264"/>
      <c r="AH1515" s="264"/>
      <c r="AI1515" s="264"/>
      <c r="AJ1515" s="264"/>
      <c r="AK1515" s="264"/>
      <c r="AL1515" s="264"/>
      <c r="AM1515" s="264"/>
      <c r="AN1515" s="264"/>
      <c r="AO1515" s="264"/>
      <c r="AP1515" s="264"/>
      <c r="AQ1515" s="264"/>
      <c r="AR1515" s="264"/>
      <c r="AS1515" s="264"/>
      <c r="AT1515" s="264"/>
      <c r="AU1515" s="264"/>
      <c r="AV1515" s="264"/>
      <c r="AW1515" s="264"/>
      <c r="AX1515" s="264"/>
      <c r="AY1515" s="264"/>
      <c r="AZ1515" s="264"/>
      <c r="BA1515" s="264"/>
      <c r="BB1515" s="264"/>
      <c r="BC1515" s="264"/>
      <c r="BD1515" s="264"/>
      <c r="BE1515" s="264"/>
      <c r="BF1515" s="264"/>
      <c r="BG1515" s="264"/>
      <c r="BH1515" s="264"/>
      <c r="BI1515" s="264"/>
      <c r="BJ1515" s="264"/>
      <c r="BK1515" s="264"/>
      <c r="BL1515" s="264"/>
      <c r="BM1515" s="264"/>
      <c r="BN1515" s="264"/>
      <c r="BO1515" s="264"/>
      <c r="BP1515" s="264"/>
      <c r="BQ1515" s="264"/>
      <c r="BR1515" s="264"/>
      <c r="BS1515" s="264"/>
      <c r="BT1515" s="264"/>
      <c r="BU1515" s="264"/>
      <c r="BV1515" s="264"/>
      <c r="BW1515" s="264"/>
      <c r="BX1515" s="264"/>
      <c r="BY1515" s="264"/>
      <c r="BZ1515" s="264"/>
      <c r="CA1515" s="264"/>
      <c r="CB1515" s="264"/>
      <c r="CC1515" s="264"/>
      <c r="CD1515" s="264"/>
      <c r="CE1515" s="264"/>
      <c r="CF1515" s="264"/>
      <c r="CG1515" s="264"/>
      <c r="CH1515" s="264"/>
      <c r="CI1515" s="264"/>
      <c r="CJ1515" s="264"/>
      <c r="CK1515" s="264"/>
      <c r="CL1515" s="264"/>
      <c r="CM1515" s="264"/>
      <c r="CN1515" s="264"/>
      <c r="CO1515" s="264"/>
      <c r="CP1515" s="264"/>
      <c r="CQ1515" s="264"/>
      <c r="CR1515" s="264"/>
      <c r="CS1515" s="264"/>
      <c r="CT1515" s="264"/>
      <c r="CU1515" s="264"/>
      <c r="CV1515" s="264"/>
      <c r="CW1515" s="264"/>
      <c r="CX1515" s="264"/>
    </row>
    <row r="1516" spans="1:102" s="24" customFormat="1" ht="18">
      <c r="A1516" s="17">
        <v>19</v>
      </c>
      <c r="B1516" s="7" t="s">
        <v>1107</v>
      </c>
      <c r="C1516" s="9"/>
      <c r="D1516" s="9"/>
      <c r="E1516" s="9"/>
      <c r="F1516" s="6"/>
      <c r="G1516" s="6"/>
      <c r="H1516" s="3">
        <f t="shared" si="621"/>
        <v>0</v>
      </c>
      <c r="I1516" s="18"/>
      <c r="J1516" s="18"/>
      <c r="K1516" s="213"/>
      <c r="L1516" s="67"/>
      <c r="M1516" s="67"/>
      <c r="N1516" s="18"/>
      <c r="O1516" s="67"/>
      <c r="P1516" s="67"/>
      <c r="Q1516" s="18"/>
      <c r="R1516" s="67"/>
      <c r="S1516" s="9"/>
      <c r="T1516" s="107"/>
      <c r="U1516" s="9"/>
      <c r="V1516" s="9"/>
      <c r="W1516" s="107"/>
      <c r="X1516" s="258"/>
      <c r="Y1516" s="258"/>
      <c r="Z1516" s="258"/>
      <c r="AA1516" s="258"/>
      <c r="AB1516" s="258"/>
      <c r="AC1516" s="258"/>
      <c r="AD1516" s="258"/>
      <c r="AE1516" s="258"/>
      <c r="AF1516" s="258"/>
      <c r="AG1516" s="258"/>
      <c r="AH1516" s="258"/>
      <c r="AI1516" s="258"/>
      <c r="AJ1516" s="258"/>
      <c r="AK1516" s="258"/>
      <c r="AL1516" s="258"/>
      <c r="AM1516" s="258"/>
      <c r="AN1516" s="258"/>
      <c r="AO1516" s="258"/>
      <c r="AP1516" s="258"/>
      <c r="AQ1516" s="258"/>
      <c r="AR1516" s="258"/>
      <c r="AS1516" s="258"/>
      <c r="AT1516" s="258"/>
      <c r="AU1516" s="258"/>
      <c r="AV1516" s="258"/>
      <c r="AW1516" s="258"/>
      <c r="AX1516" s="258"/>
      <c r="AY1516" s="258"/>
      <c r="AZ1516" s="258"/>
      <c r="BA1516" s="258"/>
      <c r="BB1516" s="258"/>
      <c r="BC1516" s="258"/>
      <c r="BD1516" s="258"/>
      <c r="BE1516" s="258"/>
      <c r="BF1516" s="258"/>
      <c r="BG1516" s="258"/>
      <c r="BH1516" s="258"/>
      <c r="BI1516" s="258"/>
      <c r="BJ1516" s="258"/>
      <c r="BK1516" s="258"/>
      <c r="BL1516" s="258"/>
      <c r="BM1516" s="258"/>
      <c r="BN1516" s="258"/>
      <c r="BO1516" s="258"/>
      <c r="BP1516" s="258"/>
      <c r="BQ1516" s="258"/>
      <c r="BR1516" s="258"/>
      <c r="BS1516" s="258"/>
      <c r="BT1516" s="258"/>
      <c r="BU1516" s="258"/>
      <c r="BV1516" s="258"/>
      <c r="BW1516" s="258"/>
      <c r="BX1516" s="258"/>
      <c r="BY1516" s="258"/>
      <c r="BZ1516" s="258"/>
      <c r="CA1516" s="258"/>
      <c r="CB1516" s="258"/>
      <c r="CC1516" s="258"/>
      <c r="CD1516" s="258"/>
      <c r="CE1516" s="258"/>
      <c r="CF1516" s="258"/>
      <c r="CG1516" s="258"/>
      <c r="CH1516" s="258"/>
      <c r="CI1516" s="258"/>
      <c r="CJ1516" s="258"/>
      <c r="CK1516" s="258"/>
      <c r="CL1516" s="258"/>
      <c r="CM1516" s="258"/>
      <c r="CN1516" s="258"/>
      <c r="CO1516" s="258"/>
      <c r="CP1516" s="258"/>
      <c r="CQ1516" s="258"/>
      <c r="CR1516" s="258"/>
      <c r="CS1516" s="258"/>
      <c r="CT1516" s="258"/>
      <c r="CU1516" s="258"/>
      <c r="CV1516" s="258"/>
      <c r="CW1516" s="258"/>
      <c r="CX1516" s="258"/>
    </row>
    <row r="1517" spans="1:102" ht="18">
      <c r="A1517" s="13">
        <v>1</v>
      </c>
      <c r="B1517" s="5" t="s">
        <v>2267</v>
      </c>
      <c r="C1517" s="8">
        <v>167.33</v>
      </c>
      <c r="D1517" s="8"/>
      <c r="E1517" s="9">
        <f>SUM(C1517:D1517)</f>
        <v>167.33</v>
      </c>
      <c r="F1517" s="2">
        <v>180.16</v>
      </c>
      <c r="G1517" s="2">
        <v>0</v>
      </c>
      <c r="H1517" s="3">
        <f t="shared" si="621"/>
        <v>180.16</v>
      </c>
      <c r="I1517" s="10">
        <v>191.5</v>
      </c>
      <c r="J1517" s="10"/>
      <c r="K1517" s="213">
        <f>SUM(I1517:J1517)</f>
        <v>191.5</v>
      </c>
      <c r="L1517" s="65">
        <v>208.05</v>
      </c>
      <c r="M1517" s="65"/>
      <c r="N1517" s="18">
        <f>SUM(L1517:M1517)</f>
        <v>208.05</v>
      </c>
      <c r="O1517" s="65">
        <v>196.81</v>
      </c>
      <c r="P1517" s="65"/>
      <c r="Q1517" s="18">
        <f>SUM(O1517:P1517)</f>
        <v>196.81</v>
      </c>
      <c r="R1517" s="65">
        <v>221.36</v>
      </c>
      <c r="S1517" s="8"/>
      <c r="T1517" s="107">
        <f>SUM(R1517:S1517)</f>
        <v>221.36</v>
      </c>
      <c r="U1517" s="8">
        <v>248.54</v>
      </c>
      <c r="V1517" s="8"/>
      <c r="W1517" s="107">
        <f>SUM(U1517:V1517)</f>
        <v>248.54</v>
      </c>
    </row>
    <row r="1518" spans="1:102" s="24" customFormat="1" ht="18">
      <c r="A1518" s="17">
        <v>2</v>
      </c>
      <c r="B1518" s="5" t="s">
        <v>1108</v>
      </c>
      <c r="C1518" s="8">
        <v>231.21</v>
      </c>
      <c r="D1518" s="8"/>
      <c r="E1518" s="9">
        <f>SUM(C1518:D1518)</f>
        <v>231.21</v>
      </c>
      <c r="F1518" s="2">
        <v>302.68</v>
      </c>
      <c r="G1518" s="2">
        <v>0</v>
      </c>
      <c r="H1518" s="3">
        <f t="shared" si="621"/>
        <v>302.68</v>
      </c>
      <c r="I1518" s="10">
        <v>269.55</v>
      </c>
      <c r="J1518" s="18"/>
      <c r="K1518" s="213">
        <f>SUM(I1518:J1518)</f>
        <v>269.55</v>
      </c>
      <c r="L1518" s="65">
        <v>263.77999999999997</v>
      </c>
      <c r="M1518" s="67"/>
      <c r="N1518" s="18">
        <f>SUM(L1518:M1518)</f>
        <v>263.77999999999997</v>
      </c>
      <c r="O1518" s="65">
        <v>293.33999999999997</v>
      </c>
      <c r="P1518" s="67"/>
      <c r="Q1518" s="18">
        <f>SUM(O1518:P1518)</f>
        <v>293.33999999999997</v>
      </c>
      <c r="R1518" s="65">
        <v>293.33999999999997</v>
      </c>
      <c r="S1518" s="9"/>
      <c r="T1518" s="107">
        <f>SUM(R1518:S1518)</f>
        <v>293.33999999999997</v>
      </c>
      <c r="U1518" s="8">
        <v>302.89</v>
      </c>
      <c r="V1518" s="9"/>
      <c r="W1518" s="107">
        <f>SUM(U1518:V1518)</f>
        <v>302.89</v>
      </c>
      <c r="X1518" s="258"/>
      <c r="Y1518" s="258"/>
      <c r="Z1518" s="258"/>
      <c r="AA1518" s="258"/>
      <c r="AB1518" s="258"/>
      <c r="AC1518" s="258"/>
      <c r="AD1518" s="258"/>
      <c r="AE1518" s="258"/>
      <c r="AF1518" s="258"/>
      <c r="AG1518" s="258"/>
      <c r="AH1518" s="258"/>
      <c r="AI1518" s="258"/>
      <c r="AJ1518" s="258"/>
      <c r="AK1518" s="258"/>
      <c r="AL1518" s="258"/>
      <c r="AM1518" s="258"/>
      <c r="AN1518" s="258"/>
      <c r="AO1518" s="258"/>
      <c r="AP1518" s="258"/>
      <c r="AQ1518" s="258"/>
      <c r="AR1518" s="258"/>
      <c r="AS1518" s="258"/>
      <c r="AT1518" s="258"/>
      <c r="AU1518" s="258"/>
      <c r="AV1518" s="258"/>
      <c r="AW1518" s="258"/>
      <c r="AX1518" s="258"/>
      <c r="AY1518" s="258"/>
      <c r="AZ1518" s="258"/>
      <c r="BA1518" s="258"/>
      <c r="BB1518" s="258"/>
      <c r="BC1518" s="258"/>
      <c r="BD1518" s="258"/>
      <c r="BE1518" s="258"/>
      <c r="BF1518" s="258"/>
      <c r="BG1518" s="258"/>
      <c r="BH1518" s="258"/>
      <c r="BI1518" s="258"/>
      <c r="BJ1518" s="258"/>
      <c r="BK1518" s="258"/>
      <c r="BL1518" s="258"/>
      <c r="BM1518" s="258"/>
      <c r="BN1518" s="258"/>
      <c r="BO1518" s="258"/>
      <c r="BP1518" s="258"/>
      <c r="BQ1518" s="258"/>
      <c r="BR1518" s="258"/>
      <c r="BS1518" s="258"/>
      <c r="BT1518" s="258"/>
      <c r="BU1518" s="258"/>
      <c r="BV1518" s="258"/>
      <c r="BW1518" s="258"/>
      <c r="BX1518" s="258"/>
      <c r="BY1518" s="258"/>
      <c r="BZ1518" s="258"/>
      <c r="CA1518" s="258"/>
      <c r="CB1518" s="258"/>
      <c r="CC1518" s="258"/>
      <c r="CD1518" s="258"/>
      <c r="CE1518" s="258"/>
      <c r="CF1518" s="258"/>
      <c r="CG1518" s="258"/>
      <c r="CH1518" s="258"/>
      <c r="CI1518" s="258"/>
      <c r="CJ1518" s="258"/>
      <c r="CK1518" s="258"/>
      <c r="CL1518" s="258"/>
      <c r="CM1518" s="258"/>
      <c r="CN1518" s="258"/>
      <c r="CO1518" s="258"/>
      <c r="CP1518" s="258"/>
      <c r="CQ1518" s="258"/>
      <c r="CR1518" s="258"/>
      <c r="CS1518" s="258"/>
      <c r="CT1518" s="258"/>
      <c r="CU1518" s="258"/>
      <c r="CV1518" s="258"/>
      <c r="CW1518" s="258"/>
      <c r="CX1518" s="258"/>
    </row>
    <row r="1519" spans="1:102" ht="18">
      <c r="A1519" s="13">
        <v>3</v>
      </c>
      <c r="B1519" s="5" t="s">
        <v>1037</v>
      </c>
      <c r="C1519" s="8">
        <v>489.32</v>
      </c>
      <c r="D1519" s="8"/>
      <c r="E1519" s="9">
        <f>SUM(C1519:D1519)</f>
        <v>489.32</v>
      </c>
      <c r="F1519" s="2">
        <v>496.27</v>
      </c>
      <c r="G1519" s="2">
        <v>0</v>
      </c>
      <c r="H1519" s="3">
        <f t="shared" si="621"/>
        <v>496.27</v>
      </c>
      <c r="I1519" s="10"/>
      <c r="J1519" s="10"/>
      <c r="L1519" s="67"/>
      <c r="M1519" s="65"/>
      <c r="O1519" s="67">
        <v>0</v>
      </c>
      <c r="P1519" s="65"/>
      <c r="Q1519" s="18">
        <f>SUM(O1519:P1519)</f>
        <v>0</v>
      </c>
      <c r="R1519" s="67">
        <v>0</v>
      </c>
      <c r="S1519" s="8"/>
      <c r="T1519" s="107">
        <f>SUM(R1519:S1519)</f>
        <v>0</v>
      </c>
      <c r="U1519" s="9"/>
      <c r="V1519" s="8"/>
      <c r="W1519" s="107">
        <f>SUM(U1519:V1519)</f>
        <v>0</v>
      </c>
    </row>
    <row r="1520" spans="1:102" s="186" customFormat="1" ht="18">
      <c r="A1520" s="187"/>
      <c r="B1520" s="181" t="s">
        <v>28</v>
      </c>
      <c r="C1520" s="182">
        <f>SUM(C1517:C1519)</f>
        <v>887.86</v>
      </c>
      <c r="D1520" s="182"/>
      <c r="E1520" s="182">
        <f>SUM(C1520:D1520)</f>
        <v>887.86</v>
      </c>
      <c r="F1520" s="183">
        <v>979.11</v>
      </c>
      <c r="G1520" s="183">
        <v>0</v>
      </c>
      <c r="H1520" s="194">
        <f t="shared" si="621"/>
        <v>979.11</v>
      </c>
      <c r="I1520" s="184">
        <f>SUM(I1517:I1519)</f>
        <v>461.05</v>
      </c>
      <c r="J1520" s="184"/>
      <c r="K1520" s="212">
        <f>SUM(I1520:J1520)</f>
        <v>461.05</v>
      </c>
      <c r="L1520" s="198">
        <f>SUM(L1517:L1519)</f>
        <v>471.83</v>
      </c>
      <c r="M1520" s="198"/>
      <c r="N1520" s="184">
        <f>SUM(L1520:M1520)</f>
        <v>471.83</v>
      </c>
      <c r="O1520" s="198">
        <f>SUM(O1517:O1519)</f>
        <v>490.15</v>
      </c>
      <c r="P1520" s="198"/>
      <c r="Q1520" s="184">
        <f>SUM(O1520:P1520)</f>
        <v>490.15</v>
      </c>
      <c r="R1520" s="198">
        <f>SUM(R1517:R1519)</f>
        <v>514.70000000000005</v>
      </c>
      <c r="S1520" s="182"/>
      <c r="T1520" s="185">
        <f>SUM(R1520:S1520)</f>
        <v>514.70000000000005</v>
      </c>
      <c r="U1520" s="182">
        <f>SUM(U1517:U1519)</f>
        <v>551.42999999999995</v>
      </c>
      <c r="V1520" s="182"/>
      <c r="W1520" s="185">
        <f>SUM(U1520:V1520)</f>
        <v>551.42999999999995</v>
      </c>
      <c r="X1520" s="264"/>
      <c r="Y1520" s="264"/>
      <c r="Z1520" s="264"/>
      <c r="AA1520" s="264"/>
      <c r="AB1520" s="264"/>
      <c r="AC1520" s="264"/>
      <c r="AD1520" s="264"/>
      <c r="AE1520" s="264"/>
      <c r="AF1520" s="264"/>
      <c r="AG1520" s="264"/>
      <c r="AH1520" s="264"/>
      <c r="AI1520" s="264"/>
      <c r="AJ1520" s="264"/>
      <c r="AK1520" s="264"/>
      <c r="AL1520" s="264"/>
      <c r="AM1520" s="264"/>
      <c r="AN1520" s="264"/>
      <c r="AO1520" s="264"/>
      <c r="AP1520" s="264"/>
      <c r="AQ1520" s="264"/>
      <c r="AR1520" s="264"/>
      <c r="AS1520" s="264"/>
      <c r="AT1520" s="264"/>
      <c r="AU1520" s="264"/>
      <c r="AV1520" s="264"/>
      <c r="AW1520" s="264"/>
      <c r="AX1520" s="264"/>
      <c r="AY1520" s="264"/>
      <c r="AZ1520" s="264"/>
      <c r="BA1520" s="264"/>
      <c r="BB1520" s="264"/>
      <c r="BC1520" s="264"/>
      <c r="BD1520" s="264"/>
      <c r="BE1520" s="264"/>
      <c r="BF1520" s="264"/>
      <c r="BG1520" s="264"/>
      <c r="BH1520" s="264"/>
      <c r="BI1520" s="264"/>
      <c r="BJ1520" s="264"/>
      <c r="BK1520" s="264"/>
      <c r="BL1520" s="264"/>
      <c r="BM1520" s="264"/>
      <c r="BN1520" s="264"/>
      <c r="BO1520" s="264"/>
      <c r="BP1520" s="264"/>
      <c r="BQ1520" s="264"/>
      <c r="BR1520" s="264"/>
      <c r="BS1520" s="264"/>
      <c r="BT1520" s="264"/>
      <c r="BU1520" s="264"/>
      <c r="BV1520" s="264"/>
      <c r="BW1520" s="264"/>
      <c r="BX1520" s="264"/>
      <c r="BY1520" s="264"/>
      <c r="BZ1520" s="264"/>
      <c r="CA1520" s="264"/>
      <c r="CB1520" s="264"/>
      <c r="CC1520" s="264"/>
      <c r="CD1520" s="264"/>
      <c r="CE1520" s="264"/>
      <c r="CF1520" s="264"/>
      <c r="CG1520" s="264"/>
      <c r="CH1520" s="264"/>
      <c r="CI1520" s="264"/>
      <c r="CJ1520" s="264"/>
      <c r="CK1520" s="264"/>
      <c r="CL1520" s="264"/>
      <c r="CM1520" s="264"/>
      <c r="CN1520" s="264"/>
      <c r="CO1520" s="264"/>
      <c r="CP1520" s="264"/>
      <c r="CQ1520" s="264"/>
      <c r="CR1520" s="264"/>
      <c r="CS1520" s="264"/>
      <c r="CT1520" s="264"/>
      <c r="CU1520" s="264"/>
      <c r="CV1520" s="264"/>
      <c r="CW1520" s="264"/>
      <c r="CX1520" s="264"/>
    </row>
    <row r="1521" spans="1:102" s="24" customFormat="1" ht="18">
      <c r="A1521" s="17">
        <v>20</v>
      </c>
      <c r="B1521" s="7" t="s">
        <v>1109</v>
      </c>
      <c r="C1521" s="9"/>
      <c r="D1521" s="9"/>
      <c r="E1521" s="9"/>
      <c r="F1521" s="6"/>
      <c r="G1521" s="6"/>
      <c r="H1521" s="3">
        <f t="shared" si="621"/>
        <v>0</v>
      </c>
      <c r="I1521" s="18"/>
      <c r="J1521" s="18"/>
      <c r="K1521" s="213"/>
      <c r="L1521" s="67"/>
      <c r="M1521" s="67"/>
      <c r="N1521" s="18"/>
      <c r="O1521" s="67"/>
      <c r="P1521" s="67"/>
      <c r="Q1521" s="18"/>
      <c r="R1521" s="67"/>
      <c r="S1521" s="9"/>
      <c r="T1521" s="107"/>
      <c r="U1521" s="9"/>
      <c r="V1521" s="9"/>
      <c r="W1521" s="107"/>
      <c r="X1521" s="258"/>
      <c r="Y1521" s="258"/>
      <c r="Z1521" s="258"/>
      <c r="AA1521" s="258"/>
      <c r="AB1521" s="258"/>
      <c r="AC1521" s="258"/>
      <c r="AD1521" s="258"/>
      <c r="AE1521" s="258"/>
      <c r="AF1521" s="258"/>
      <c r="AG1521" s="258"/>
      <c r="AH1521" s="258"/>
      <c r="AI1521" s="258"/>
      <c r="AJ1521" s="258"/>
      <c r="AK1521" s="258"/>
      <c r="AL1521" s="258"/>
      <c r="AM1521" s="258"/>
      <c r="AN1521" s="258"/>
      <c r="AO1521" s="258"/>
      <c r="AP1521" s="258"/>
      <c r="AQ1521" s="258"/>
      <c r="AR1521" s="258"/>
      <c r="AS1521" s="258"/>
      <c r="AT1521" s="258"/>
      <c r="AU1521" s="258"/>
      <c r="AV1521" s="258"/>
      <c r="AW1521" s="258"/>
      <c r="AX1521" s="258"/>
      <c r="AY1521" s="258"/>
      <c r="AZ1521" s="258"/>
      <c r="BA1521" s="258"/>
      <c r="BB1521" s="258"/>
      <c r="BC1521" s="258"/>
      <c r="BD1521" s="258"/>
      <c r="BE1521" s="258"/>
      <c r="BF1521" s="258"/>
      <c r="BG1521" s="258"/>
      <c r="BH1521" s="258"/>
      <c r="BI1521" s="258"/>
      <c r="BJ1521" s="258"/>
      <c r="BK1521" s="258"/>
      <c r="BL1521" s="258"/>
      <c r="BM1521" s="258"/>
      <c r="BN1521" s="258"/>
      <c r="BO1521" s="258"/>
      <c r="BP1521" s="258"/>
      <c r="BQ1521" s="258"/>
      <c r="BR1521" s="258"/>
      <c r="BS1521" s="258"/>
      <c r="BT1521" s="258"/>
      <c r="BU1521" s="258"/>
      <c r="BV1521" s="258"/>
      <c r="BW1521" s="258"/>
      <c r="BX1521" s="258"/>
      <c r="BY1521" s="258"/>
      <c r="BZ1521" s="258"/>
      <c r="CA1521" s="258"/>
      <c r="CB1521" s="258"/>
      <c r="CC1521" s="258"/>
      <c r="CD1521" s="258"/>
      <c r="CE1521" s="258"/>
      <c r="CF1521" s="258"/>
      <c r="CG1521" s="258"/>
      <c r="CH1521" s="258"/>
      <c r="CI1521" s="258"/>
      <c r="CJ1521" s="258"/>
      <c r="CK1521" s="258"/>
      <c r="CL1521" s="258"/>
      <c r="CM1521" s="258"/>
      <c r="CN1521" s="258"/>
      <c r="CO1521" s="258"/>
      <c r="CP1521" s="258"/>
      <c r="CQ1521" s="258"/>
      <c r="CR1521" s="258"/>
      <c r="CS1521" s="258"/>
      <c r="CT1521" s="258"/>
      <c r="CU1521" s="258"/>
      <c r="CV1521" s="258"/>
      <c r="CW1521" s="258"/>
      <c r="CX1521" s="258"/>
    </row>
    <row r="1522" spans="1:102" ht="18">
      <c r="A1522" s="13">
        <v>1</v>
      </c>
      <c r="B1522" s="5" t="s">
        <v>1110</v>
      </c>
      <c r="C1522" s="8">
        <v>30</v>
      </c>
      <c r="D1522" s="8"/>
      <c r="E1522" s="9">
        <f t="shared" ref="E1522:E1529" si="630">SUM(C1522:D1522)</f>
        <v>30</v>
      </c>
      <c r="F1522" s="2">
        <v>30</v>
      </c>
      <c r="G1522" s="2">
        <v>0</v>
      </c>
      <c r="H1522" s="3">
        <f t="shared" si="621"/>
        <v>30</v>
      </c>
      <c r="I1522" s="10">
        <v>40.5</v>
      </c>
      <c r="J1522" s="10"/>
      <c r="K1522" s="213">
        <f t="shared" ref="K1522:K1529" si="631">SUM(I1522:J1522)</f>
        <v>40.5</v>
      </c>
      <c r="L1522" s="65">
        <v>30.51</v>
      </c>
      <c r="M1522" s="65"/>
      <c r="N1522" s="18">
        <f t="shared" ref="N1522:N1529" si="632">SUM(L1522:M1522)</f>
        <v>30.51</v>
      </c>
      <c r="O1522" s="65">
        <v>30.5</v>
      </c>
      <c r="P1522" s="65"/>
      <c r="Q1522" s="18">
        <f t="shared" ref="Q1522:Q1528" si="633">SUM(O1522:P1522)</f>
        <v>30.5</v>
      </c>
      <c r="R1522" s="65">
        <v>30.5</v>
      </c>
      <c r="S1522" s="8"/>
      <c r="T1522" s="107">
        <f t="shared" ref="T1522:T1528" si="634">SUM(R1522:S1522)</f>
        <v>30.5</v>
      </c>
      <c r="U1522" s="8">
        <v>35.51</v>
      </c>
      <c r="V1522" s="8"/>
      <c r="W1522" s="107">
        <f t="shared" ref="W1522:W1528" si="635">SUM(U1522:V1522)</f>
        <v>35.51</v>
      </c>
    </row>
    <row r="1523" spans="1:102" ht="18">
      <c r="A1523" s="13">
        <v>2</v>
      </c>
      <c r="B1523" s="5" t="s">
        <v>1111</v>
      </c>
      <c r="C1523" s="8">
        <v>568.29999999999995</v>
      </c>
      <c r="D1523" s="8"/>
      <c r="E1523" s="9">
        <f t="shared" si="630"/>
        <v>568.29999999999995</v>
      </c>
      <c r="F1523" s="2">
        <v>550.29999999999995</v>
      </c>
      <c r="G1523" s="2">
        <v>0</v>
      </c>
      <c r="H1523" s="3">
        <f t="shared" si="621"/>
        <v>550.29999999999995</v>
      </c>
      <c r="I1523" s="10">
        <v>0.14000000000000001</v>
      </c>
      <c r="J1523" s="10"/>
      <c r="K1523" s="213">
        <f t="shared" si="631"/>
        <v>0.14000000000000001</v>
      </c>
      <c r="L1523" s="65">
        <v>3305.58</v>
      </c>
      <c r="M1523" s="65"/>
      <c r="N1523" s="18">
        <f t="shared" si="632"/>
        <v>3305.58</v>
      </c>
      <c r="O1523" s="65">
        <v>2797.24</v>
      </c>
      <c r="P1523" s="65"/>
      <c r="Q1523" s="18">
        <f t="shared" si="633"/>
        <v>2797.24</v>
      </c>
      <c r="R1523" s="65">
        <v>2797.24</v>
      </c>
      <c r="S1523" s="8"/>
      <c r="T1523" s="107">
        <f t="shared" si="634"/>
        <v>2797.24</v>
      </c>
      <c r="U1523" s="8">
        <v>5375.45</v>
      </c>
      <c r="V1523" s="8"/>
      <c r="W1523" s="107">
        <f t="shared" si="635"/>
        <v>5375.45</v>
      </c>
    </row>
    <row r="1524" spans="1:102" s="24" customFormat="1" ht="18">
      <c r="A1524" s="13">
        <v>3</v>
      </c>
      <c r="B1524" s="5" t="s">
        <v>1112</v>
      </c>
      <c r="C1524" s="8">
        <v>20.02</v>
      </c>
      <c r="D1524" s="8"/>
      <c r="E1524" s="9">
        <f t="shared" si="630"/>
        <v>20.02</v>
      </c>
      <c r="F1524" s="2">
        <v>25</v>
      </c>
      <c r="G1524" s="2">
        <v>0</v>
      </c>
      <c r="H1524" s="3">
        <f t="shared" si="621"/>
        <v>25</v>
      </c>
      <c r="I1524" s="10">
        <v>12.5</v>
      </c>
      <c r="J1524" s="18"/>
      <c r="K1524" s="213">
        <f t="shared" si="631"/>
        <v>12.5</v>
      </c>
      <c r="L1524" s="67">
        <v>25.5</v>
      </c>
      <c r="M1524" s="67"/>
      <c r="N1524" s="18">
        <f t="shared" si="632"/>
        <v>25.5</v>
      </c>
      <c r="O1524" s="65">
        <v>23</v>
      </c>
      <c r="P1524" s="67"/>
      <c r="Q1524" s="18">
        <f t="shared" si="633"/>
        <v>23</v>
      </c>
      <c r="R1524" s="65">
        <v>23</v>
      </c>
      <c r="S1524" s="9"/>
      <c r="T1524" s="107">
        <f t="shared" si="634"/>
        <v>23</v>
      </c>
      <c r="U1524" s="8">
        <v>23.5</v>
      </c>
      <c r="V1524" s="9"/>
      <c r="W1524" s="107">
        <f t="shared" si="635"/>
        <v>23.5</v>
      </c>
      <c r="X1524" s="258"/>
      <c r="Y1524" s="258"/>
      <c r="Z1524" s="258"/>
      <c r="AA1524" s="258"/>
      <c r="AB1524" s="258"/>
      <c r="AC1524" s="258"/>
      <c r="AD1524" s="258"/>
      <c r="AE1524" s="258"/>
      <c r="AF1524" s="258"/>
      <c r="AG1524" s="258"/>
      <c r="AH1524" s="258"/>
      <c r="AI1524" s="258"/>
      <c r="AJ1524" s="258"/>
      <c r="AK1524" s="258"/>
      <c r="AL1524" s="258"/>
      <c r="AM1524" s="258"/>
      <c r="AN1524" s="258"/>
      <c r="AO1524" s="258"/>
      <c r="AP1524" s="258"/>
      <c r="AQ1524" s="258"/>
      <c r="AR1524" s="258"/>
      <c r="AS1524" s="258"/>
      <c r="AT1524" s="258"/>
      <c r="AU1524" s="258"/>
      <c r="AV1524" s="258"/>
      <c r="AW1524" s="258"/>
      <c r="AX1524" s="258"/>
      <c r="AY1524" s="258"/>
      <c r="AZ1524" s="258"/>
      <c r="BA1524" s="258"/>
      <c r="BB1524" s="258"/>
      <c r="BC1524" s="258"/>
      <c r="BD1524" s="258"/>
      <c r="BE1524" s="258"/>
      <c r="BF1524" s="258"/>
      <c r="BG1524" s="258"/>
      <c r="BH1524" s="258"/>
      <c r="BI1524" s="258"/>
      <c r="BJ1524" s="258"/>
      <c r="BK1524" s="258"/>
      <c r="BL1524" s="258"/>
      <c r="BM1524" s="258"/>
      <c r="BN1524" s="258"/>
      <c r="BO1524" s="258"/>
      <c r="BP1524" s="258"/>
      <c r="BQ1524" s="258"/>
      <c r="BR1524" s="258"/>
      <c r="BS1524" s="258"/>
      <c r="BT1524" s="258"/>
      <c r="BU1524" s="258"/>
      <c r="BV1524" s="258"/>
      <c r="BW1524" s="258"/>
      <c r="BX1524" s="258"/>
      <c r="BY1524" s="258"/>
      <c r="BZ1524" s="258"/>
      <c r="CA1524" s="258"/>
      <c r="CB1524" s="258"/>
      <c r="CC1524" s="258"/>
      <c r="CD1524" s="258"/>
      <c r="CE1524" s="258"/>
      <c r="CF1524" s="258"/>
      <c r="CG1524" s="258"/>
      <c r="CH1524" s="258"/>
      <c r="CI1524" s="258"/>
      <c r="CJ1524" s="258"/>
      <c r="CK1524" s="258"/>
      <c r="CL1524" s="258"/>
      <c r="CM1524" s="258"/>
      <c r="CN1524" s="258"/>
      <c r="CO1524" s="258"/>
      <c r="CP1524" s="258"/>
      <c r="CQ1524" s="258"/>
      <c r="CR1524" s="258"/>
      <c r="CS1524" s="258"/>
      <c r="CT1524" s="258"/>
      <c r="CU1524" s="258"/>
      <c r="CV1524" s="258"/>
      <c r="CW1524" s="258"/>
      <c r="CX1524" s="258"/>
    </row>
    <row r="1525" spans="1:102" ht="18">
      <c r="A1525" s="13">
        <v>4</v>
      </c>
      <c r="B1525" s="5" t="s">
        <v>1113</v>
      </c>
      <c r="C1525" s="8">
        <v>506.73</v>
      </c>
      <c r="D1525" s="8"/>
      <c r="E1525" s="9">
        <f t="shared" si="630"/>
        <v>506.73</v>
      </c>
      <c r="F1525" s="2">
        <v>487.05</v>
      </c>
      <c r="G1525" s="2">
        <v>0</v>
      </c>
      <c r="H1525" s="3">
        <f t="shared" si="621"/>
        <v>487.05</v>
      </c>
      <c r="I1525" s="10">
        <v>553.87</v>
      </c>
      <c r="J1525" s="10"/>
      <c r="K1525" s="213">
        <f t="shared" si="631"/>
        <v>553.87</v>
      </c>
      <c r="L1525" s="65">
        <v>644.82000000000005</v>
      </c>
      <c r="M1525" s="65"/>
      <c r="N1525" s="18">
        <f t="shared" si="632"/>
        <v>644.82000000000005</v>
      </c>
      <c r="O1525" s="65">
        <v>719.27</v>
      </c>
      <c r="P1525" s="65"/>
      <c r="Q1525" s="18">
        <f t="shared" si="633"/>
        <v>719.27</v>
      </c>
      <c r="R1525" s="65">
        <v>719.27</v>
      </c>
      <c r="S1525" s="8"/>
      <c r="T1525" s="107">
        <f t="shared" si="634"/>
        <v>719.27</v>
      </c>
      <c r="U1525" s="8">
        <v>707.58</v>
      </c>
      <c r="V1525" s="8"/>
      <c r="W1525" s="107">
        <f t="shared" si="635"/>
        <v>707.58</v>
      </c>
    </row>
    <row r="1526" spans="1:102" ht="18">
      <c r="A1526" s="13">
        <v>5</v>
      </c>
      <c r="B1526" s="5" t="s">
        <v>1114</v>
      </c>
      <c r="C1526" s="8">
        <v>4030.06</v>
      </c>
      <c r="D1526" s="8"/>
      <c r="E1526" s="9">
        <f t="shared" si="630"/>
        <v>4030.06</v>
      </c>
      <c r="F1526" s="2">
        <v>14313.75</v>
      </c>
      <c r="G1526" s="2">
        <v>0</v>
      </c>
      <c r="H1526" s="3">
        <f t="shared" si="621"/>
        <v>14313.75</v>
      </c>
      <c r="I1526" s="10">
        <v>18960</v>
      </c>
      <c r="J1526" s="10"/>
      <c r="K1526" s="213">
        <f t="shared" si="631"/>
        <v>18960</v>
      </c>
      <c r="L1526" s="65">
        <v>19746.490000000002</v>
      </c>
      <c r="M1526" s="65"/>
      <c r="N1526" s="18">
        <f t="shared" si="632"/>
        <v>19746.490000000002</v>
      </c>
      <c r="O1526" s="65">
        <v>16405.02</v>
      </c>
      <c r="P1526" s="65"/>
      <c r="Q1526" s="18">
        <f t="shared" si="633"/>
        <v>16405.02</v>
      </c>
      <c r="R1526" s="65">
        <v>16405.02</v>
      </c>
      <c r="S1526" s="8"/>
      <c r="T1526" s="107">
        <f t="shared" si="634"/>
        <v>16405.02</v>
      </c>
      <c r="U1526" s="8">
        <v>41238.01</v>
      </c>
      <c r="V1526" s="8"/>
      <c r="W1526" s="107">
        <f t="shared" si="635"/>
        <v>41238.01</v>
      </c>
    </row>
    <row r="1527" spans="1:102" ht="18">
      <c r="A1527" s="13">
        <v>6</v>
      </c>
      <c r="B1527" s="5" t="s">
        <v>1115</v>
      </c>
      <c r="C1527" s="8">
        <v>2891.18</v>
      </c>
      <c r="D1527" s="8"/>
      <c r="E1527" s="9">
        <f t="shared" si="630"/>
        <v>2891.18</v>
      </c>
      <c r="F1527" s="2">
        <v>8538.36</v>
      </c>
      <c r="G1527" s="2">
        <v>0</v>
      </c>
      <c r="H1527" s="3">
        <f t="shared" si="621"/>
        <v>8538.36</v>
      </c>
      <c r="I1527" s="10">
        <v>12955.22</v>
      </c>
      <c r="J1527" s="10"/>
      <c r="K1527" s="213">
        <f t="shared" si="631"/>
        <v>12955.22</v>
      </c>
      <c r="L1527" s="65">
        <v>12663.69</v>
      </c>
      <c r="M1527" s="65"/>
      <c r="N1527" s="18">
        <f t="shared" si="632"/>
        <v>12663.69</v>
      </c>
      <c r="O1527" s="65">
        <v>18309.310000000001</v>
      </c>
      <c r="P1527" s="65"/>
      <c r="Q1527" s="18">
        <f t="shared" si="633"/>
        <v>18309.310000000001</v>
      </c>
      <c r="R1527" s="65">
        <v>18309.310000000001</v>
      </c>
      <c r="S1527" s="8"/>
      <c r="T1527" s="107">
        <f t="shared" si="634"/>
        <v>18309.310000000001</v>
      </c>
      <c r="U1527" s="8">
        <v>14436.83</v>
      </c>
      <c r="V1527" s="8"/>
      <c r="W1527" s="107">
        <f t="shared" si="635"/>
        <v>14436.83</v>
      </c>
    </row>
    <row r="1528" spans="1:102" ht="18">
      <c r="A1528" s="13">
        <v>7</v>
      </c>
      <c r="B1528" s="5" t="s">
        <v>1116</v>
      </c>
      <c r="C1528" s="8">
        <v>257.74</v>
      </c>
      <c r="D1528" s="8"/>
      <c r="E1528" s="9">
        <f t="shared" si="630"/>
        <v>257.74</v>
      </c>
      <c r="F1528" s="2">
        <v>262.76</v>
      </c>
      <c r="G1528" s="2">
        <v>0</v>
      </c>
      <c r="H1528" s="3">
        <f t="shared" si="621"/>
        <v>262.76</v>
      </c>
      <c r="I1528" s="10">
        <v>278.97000000000003</v>
      </c>
      <c r="J1528" s="10"/>
      <c r="K1528" s="213">
        <f t="shared" si="631"/>
        <v>278.97000000000003</v>
      </c>
      <c r="L1528" s="65">
        <v>314.57</v>
      </c>
      <c r="M1528" s="65"/>
      <c r="N1528" s="18">
        <f t="shared" si="632"/>
        <v>314.57</v>
      </c>
      <c r="O1528" s="65">
        <v>329.68</v>
      </c>
      <c r="P1528" s="65"/>
      <c r="Q1528" s="18">
        <f t="shared" si="633"/>
        <v>329.68</v>
      </c>
      <c r="R1528" s="65">
        <v>341.67</v>
      </c>
      <c r="S1528" s="8"/>
      <c r="T1528" s="107">
        <f t="shared" si="634"/>
        <v>341.67</v>
      </c>
      <c r="U1528" s="8">
        <v>361.31</v>
      </c>
      <c r="V1528" s="8"/>
      <c r="W1528" s="107">
        <f t="shared" si="635"/>
        <v>361.31</v>
      </c>
    </row>
    <row r="1529" spans="1:102" s="186" customFormat="1" ht="18">
      <c r="A1529" s="187"/>
      <c r="B1529" s="181" t="s">
        <v>130</v>
      </c>
      <c r="C1529" s="182">
        <f>SUM(C1522:C1528)</f>
        <v>8304.0299999999988</v>
      </c>
      <c r="D1529" s="182"/>
      <c r="E1529" s="182">
        <f t="shared" si="630"/>
        <v>8304.0299999999988</v>
      </c>
      <c r="F1529" s="183">
        <v>24207.22</v>
      </c>
      <c r="G1529" s="183">
        <v>0</v>
      </c>
      <c r="H1529" s="194">
        <f t="shared" si="621"/>
        <v>24207.22</v>
      </c>
      <c r="I1529" s="184">
        <f>SUM(I1522:I1528)</f>
        <v>32801.199999999997</v>
      </c>
      <c r="J1529" s="184"/>
      <c r="K1529" s="212">
        <f t="shared" si="631"/>
        <v>32801.199999999997</v>
      </c>
      <c r="L1529" s="198">
        <f>SUM(L1522:L1528)</f>
        <v>36731.160000000003</v>
      </c>
      <c r="M1529" s="198"/>
      <c r="N1529" s="184">
        <f t="shared" si="632"/>
        <v>36731.160000000003</v>
      </c>
      <c r="O1529" s="198">
        <f>SUM(O1522:O1528)</f>
        <v>38614.019999999997</v>
      </c>
      <c r="P1529" s="198"/>
      <c r="Q1529" s="184">
        <f>O1529</f>
        <v>38614.019999999997</v>
      </c>
      <c r="R1529" s="198">
        <f>SUM(R1522:R1528)</f>
        <v>38626.009999999995</v>
      </c>
      <c r="S1529" s="182"/>
      <c r="T1529" s="185">
        <f>R1529</f>
        <v>38626.009999999995</v>
      </c>
      <c r="U1529" s="182">
        <v>62178.19</v>
      </c>
      <c r="V1529" s="182"/>
      <c r="W1529" s="185">
        <f>U1529</f>
        <v>62178.19</v>
      </c>
      <c r="X1529" s="264"/>
      <c r="Y1529" s="264"/>
      <c r="Z1529" s="264"/>
      <c r="AA1529" s="264"/>
      <c r="AB1529" s="264"/>
      <c r="AC1529" s="264"/>
      <c r="AD1529" s="264"/>
      <c r="AE1529" s="264"/>
      <c r="AF1529" s="264"/>
      <c r="AG1529" s="264"/>
      <c r="AH1529" s="264"/>
      <c r="AI1529" s="264"/>
      <c r="AJ1529" s="264"/>
      <c r="AK1529" s="264"/>
      <c r="AL1529" s="264"/>
      <c r="AM1529" s="264"/>
      <c r="AN1529" s="264"/>
      <c r="AO1529" s="264"/>
      <c r="AP1529" s="264"/>
      <c r="AQ1529" s="264"/>
      <c r="AR1529" s="264"/>
      <c r="AS1529" s="264"/>
      <c r="AT1529" s="264"/>
      <c r="AU1529" s="264"/>
      <c r="AV1529" s="264"/>
      <c r="AW1529" s="264"/>
      <c r="AX1529" s="264"/>
      <c r="AY1529" s="264"/>
      <c r="AZ1529" s="264"/>
      <c r="BA1529" s="264"/>
      <c r="BB1529" s="264"/>
      <c r="BC1529" s="264"/>
      <c r="BD1529" s="264"/>
      <c r="BE1529" s="264"/>
      <c r="BF1529" s="264"/>
      <c r="BG1529" s="264"/>
      <c r="BH1529" s="264"/>
      <c r="BI1529" s="264"/>
      <c r="BJ1529" s="264"/>
      <c r="BK1529" s="264"/>
      <c r="BL1529" s="264"/>
      <c r="BM1529" s="264"/>
      <c r="BN1529" s="264"/>
      <c r="BO1529" s="264"/>
      <c r="BP1529" s="264"/>
      <c r="BQ1529" s="264"/>
      <c r="BR1529" s="264"/>
      <c r="BS1529" s="264"/>
      <c r="BT1529" s="264"/>
      <c r="BU1529" s="264"/>
      <c r="BV1529" s="264"/>
      <c r="BW1529" s="264"/>
      <c r="BX1529" s="264"/>
      <c r="BY1529" s="264"/>
      <c r="BZ1529" s="264"/>
      <c r="CA1529" s="264"/>
      <c r="CB1529" s="264"/>
      <c r="CC1529" s="264"/>
      <c r="CD1529" s="264"/>
      <c r="CE1529" s="264"/>
      <c r="CF1529" s="264"/>
      <c r="CG1529" s="264"/>
      <c r="CH1529" s="264"/>
      <c r="CI1529" s="264"/>
      <c r="CJ1529" s="264"/>
      <c r="CK1529" s="264"/>
      <c r="CL1529" s="264"/>
      <c r="CM1529" s="264"/>
      <c r="CN1529" s="264"/>
      <c r="CO1529" s="264"/>
      <c r="CP1529" s="264"/>
      <c r="CQ1529" s="264"/>
      <c r="CR1529" s="264"/>
      <c r="CS1529" s="264"/>
      <c r="CT1529" s="264"/>
      <c r="CU1529" s="264"/>
      <c r="CV1529" s="264"/>
      <c r="CW1529" s="264"/>
      <c r="CX1529" s="264"/>
    </row>
    <row r="1530" spans="1:102" s="24" customFormat="1" ht="18">
      <c r="A1530" s="17">
        <v>21</v>
      </c>
      <c r="B1530" s="7" t="s">
        <v>1117</v>
      </c>
      <c r="C1530" s="9"/>
      <c r="D1530" s="8"/>
      <c r="E1530" s="9"/>
      <c r="F1530" s="6"/>
      <c r="G1530" s="6"/>
      <c r="H1530" s="3"/>
      <c r="I1530" s="18"/>
      <c r="J1530" s="18"/>
      <c r="K1530" s="213"/>
      <c r="L1530" s="67"/>
      <c r="M1530" s="67"/>
      <c r="N1530" s="18"/>
      <c r="O1530" s="67"/>
      <c r="P1530" s="67"/>
      <c r="Q1530" s="18"/>
      <c r="R1530" s="67"/>
      <c r="S1530" s="9"/>
      <c r="T1530" s="107"/>
      <c r="U1530" s="9"/>
      <c r="V1530" s="9"/>
      <c r="W1530" s="107"/>
      <c r="X1530" s="258"/>
      <c r="Y1530" s="258"/>
      <c r="Z1530" s="258"/>
      <c r="AA1530" s="258"/>
      <c r="AB1530" s="258"/>
      <c r="AC1530" s="258"/>
      <c r="AD1530" s="258"/>
      <c r="AE1530" s="258"/>
      <c r="AF1530" s="258"/>
      <c r="AG1530" s="258"/>
      <c r="AH1530" s="258"/>
      <c r="AI1530" s="258"/>
      <c r="AJ1530" s="258"/>
      <c r="AK1530" s="258"/>
      <c r="AL1530" s="258"/>
      <c r="AM1530" s="258"/>
      <c r="AN1530" s="258"/>
      <c r="AO1530" s="258"/>
      <c r="AP1530" s="258"/>
      <c r="AQ1530" s="258"/>
      <c r="AR1530" s="258"/>
      <c r="AS1530" s="258"/>
      <c r="AT1530" s="258"/>
      <c r="AU1530" s="258"/>
      <c r="AV1530" s="258"/>
      <c r="AW1530" s="258"/>
      <c r="AX1530" s="258"/>
      <c r="AY1530" s="258"/>
      <c r="AZ1530" s="258"/>
      <c r="BA1530" s="258"/>
      <c r="BB1530" s="258"/>
      <c r="BC1530" s="258"/>
      <c r="BD1530" s="258"/>
      <c r="BE1530" s="258"/>
      <c r="BF1530" s="258"/>
      <c r="BG1530" s="258"/>
      <c r="BH1530" s="258"/>
      <c r="BI1530" s="258"/>
      <c r="BJ1530" s="258"/>
      <c r="BK1530" s="258"/>
      <c r="BL1530" s="258"/>
      <c r="BM1530" s="258"/>
      <c r="BN1530" s="258"/>
      <c r="BO1530" s="258"/>
      <c r="BP1530" s="258"/>
      <c r="BQ1530" s="258"/>
      <c r="BR1530" s="258"/>
      <c r="BS1530" s="258"/>
      <c r="BT1530" s="258"/>
      <c r="BU1530" s="258"/>
      <c r="BV1530" s="258"/>
      <c r="BW1530" s="258"/>
      <c r="BX1530" s="258"/>
      <c r="BY1530" s="258"/>
      <c r="BZ1530" s="258"/>
      <c r="CA1530" s="258"/>
      <c r="CB1530" s="258"/>
      <c r="CC1530" s="258"/>
      <c r="CD1530" s="258"/>
      <c r="CE1530" s="258"/>
      <c r="CF1530" s="258"/>
      <c r="CG1530" s="258"/>
      <c r="CH1530" s="258"/>
      <c r="CI1530" s="258"/>
      <c r="CJ1530" s="258"/>
      <c r="CK1530" s="258"/>
      <c r="CL1530" s="258"/>
      <c r="CM1530" s="258"/>
      <c r="CN1530" s="258"/>
      <c r="CO1530" s="258"/>
      <c r="CP1530" s="258"/>
      <c r="CQ1530" s="258"/>
      <c r="CR1530" s="258"/>
      <c r="CS1530" s="258"/>
      <c r="CT1530" s="258"/>
      <c r="CU1530" s="258"/>
      <c r="CV1530" s="258"/>
      <c r="CW1530" s="258"/>
      <c r="CX1530" s="258"/>
    </row>
    <row r="1531" spans="1:102" s="24" customFormat="1" ht="18">
      <c r="A1531" s="13">
        <v>1</v>
      </c>
      <c r="B1531" s="5" t="s">
        <v>1118</v>
      </c>
      <c r="C1531" s="8">
        <v>2.74</v>
      </c>
      <c r="D1531" s="8"/>
      <c r="E1531" s="9">
        <f>SUM(C1531:D1531)</f>
        <v>2.74</v>
      </c>
      <c r="F1531" s="6"/>
      <c r="G1531" s="6"/>
      <c r="H1531" s="3"/>
      <c r="I1531" s="31">
        <v>0</v>
      </c>
      <c r="J1531" s="18"/>
      <c r="K1531" s="213">
        <f>SUM(I1531:J1531)</f>
        <v>0</v>
      </c>
      <c r="L1531" s="67">
        <v>0</v>
      </c>
      <c r="M1531" s="67"/>
      <c r="N1531" s="18">
        <f>SUM(L1531:M1531)</f>
        <v>0</v>
      </c>
      <c r="O1531" s="67"/>
      <c r="P1531" s="67"/>
      <c r="Q1531" s="18">
        <f>SUM(O1531:P1531)</f>
        <v>0</v>
      </c>
      <c r="R1531" s="67"/>
      <c r="S1531" s="9"/>
      <c r="T1531" s="107">
        <f>SUM(R1531:S1531)</f>
        <v>0</v>
      </c>
      <c r="U1531" s="9"/>
      <c r="V1531" s="9"/>
      <c r="W1531" s="107">
        <f>SUM(U1531:V1531)</f>
        <v>0</v>
      </c>
      <c r="X1531" s="258"/>
      <c r="Y1531" s="258"/>
      <c r="Z1531" s="258"/>
      <c r="AA1531" s="258"/>
      <c r="AB1531" s="258"/>
      <c r="AC1531" s="258"/>
      <c r="AD1531" s="258"/>
      <c r="AE1531" s="258"/>
      <c r="AF1531" s="258"/>
      <c r="AG1531" s="258"/>
      <c r="AH1531" s="258"/>
      <c r="AI1531" s="258"/>
      <c r="AJ1531" s="258"/>
      <c r="AK1531" s="258"/>
      <c r="AL1531" s="258"/>
      <c r="AM1531" s="258"/>
      <c r="AN1531" s="258"/>
      <c r="AO1531" s="258"/>
      <c r="AP1531" s="258"/>
      <c r="AQ1531" s="258"/>
      <c r="AR1531" s="258"/>
      <c r="AS1531" s="258"/>
      <c r="AT1531" s="258"/>
      <c r="AU1531" s="258"/>
      <c r="AV1531" s="258"/>
      <c r="AW1531" s="258"/>
      <c r="AX1531" s="258"/>
      <c r="AY1531" s="258"/>
      <c r="AZ1531" s="258"/>
      <c r="BA1531" s="258"/>
      <c r="BB1531" s="258"/>
      <c r="BC1531" s="258"/>
      <c r="BD1531" s="258"/>
      <c r="BE1531" s="258"/>
      <c r="BF1531" s="258"/>
      <c r="BG1531" s="258"/>
      <c r="BH1531" s="258"/>
      <c r="BI1531" s="258"/>
      <c r="BJ1531" s="258"/>
      <c r="BK1531" s="258"/>
      <c r="BL1531" s="258"/>
      <c r="BM1531" s="258"/>
      <c r="BN1531" s="258"/>
      <c r="BO1531" s="258"/>
      <c r="BP1531" s="258"/>
      <c r="BQ1531" s="258"/>
      <c r="BR1531" s="258"/>
      <c r="BS1531" s="258"/>
      <c r="BT1531" s="258"/>
      <c r="BU1531" s="258"/>
      <c r="BV1531" s="258"/>
      <c r="BW1531" s="258"/>
      <c r="BX1531" s="258"/>
      <c r="BY1531" s="258"/>
      <c r="BZ1531" s="258"/>
      <c r="CA1531" s="258"/>
      <c r="CB1531" s="258"/>
      <c r="CC1531" s="258"/>
      <c r="CD1531" s="258"/>
      <c r="CE1531" s="258"/>
      <c r="CF1531" s="258"/>
      <c r="CG1531" s="258"/>
      <c r="CH1531" s="258"/>
      <c r="CI1531" s="258"/>
      <c r="CJ1531" s="258"/>
      <c r="CK1531" s="258"/>
      <c r="CL1531" s="258"/>
      <c r="CM1531" s="258"/>
      <c r="CN1531" s="258"/>
      <c r="CO1531" s="258"/>
      <c r="CP1531" s="258"/>
      <c r="CQ1531" s="258"/>
      <c r="CR1531" s="258"/>
      <c r="CS1531" s="258"/>
      <c r="CT1531" s="258"/>
      <c r="CU1531" s="258"/>
      <c r="CV1531" s="258"/>
      <c r="CW1531" s="258"/>
      <c r="CX1531" s="258"/>
    </row>
    <row r="1532" spans="1:102" s="186" customFormat="1" ht="18">
      <c r="A1532" s="187"/>
      <c r="B1532" s="181" t="s">
        <v>232</v>
      </c>
      <c r="C1532" s="182">
        <f>SUM(C1531)</f>
        <v>2.74</v>
      </c>
      <c r="D1532" s="182"/>
      <c r="E1532" s="182">
        <f>SUM(C1532:D1532)</f>
        <v>2.74</v>
      </c>
      <c r="F1532" s="183"/>
      <c r="G1532" s="183"/>
      <c r="H1532" s="194"/>
      <c r="I1532" s="184"/>
      <c r="J1532" s="184"/>
      <c r="K1532" s="212">
        <f>SUM(I1532:J1532)</f>
        <v>0</v>
      </c>
      <c r="L1532" s="198"/>
      <c r="M1532" s="198"/>
      <c r="N1532" s="184">
        <f>SUM(L1532:M1532)</f>
        <v>0</v>
      </c>
      <c r="O1532" s="198"/>
      <c r="P1532" s="198"/>
      <c r="Q1532" s="184">
        <f>SUM(O1532:P1532)</f>
        <v>0</v>
      </c>
      <c r="R1532" s="198"/>
      <c r="S1532" s="182"/>
      <c r="T1532" s="185">
        <f>SUM(R1532:S1532)</f>
        <v>0</v>
      </c>
      <c r="U1532" s="182"/>
      <c r="V1532" s="182"/>
      <c r="W1532" s="185">
        <f>SUM(U1532:V1532)</f>
        <v>0</v>
      </c>
      <c r="X1532" s="264"/>
      <c r="Y1532" s="264"/>
      <c r="Z1532" s="264"/>
      <c r="AA1532" s="264"/>
      <c r="AB1532" s="264"/>
      <c r="AC1532" s="264"/>
      <c r="AD1532" s="264"/>
      <c r="AE1532" s="264"/>
      <c r="AF1532" s="264"/>
      <c r="AG1532" s="264"/>
      <c r="AH1532" s="264"/>
      <c r="AI1532" s="264"/>
      <c r="AJ1532" s="264"/>
      <c r="AK1532" s="264"/>
      <c r="AL1532" s="264"/>
      <c r="AM1532" s="264"/>
      <c r="AN1532" s="264"/>
      <c r="AO1532" s="264"/>
      <c r="AP1532" s="264"/>
      <c r="AQ1532" s="264"/>
      <c r="AR1532" s="264"/>
      <c r="AS1532" s="264"/>
      <c r="AT1532" s="264"/>
      <c r="AU1532" s="264"/>
      <c r="AV1532" s="264"/>
      <c r="AW1532" s="264"/>
      <c r="AX1532" s="264"/>
      <c r="AY1532" s="264"/>
      <c r="AZ1532" s="264"/>
      <c r="BA1532" s="264"/>
      <c r="BB1532" s="264"/>
      <c r="BC1532" s="264"/>
      <c r="BD1532" s="264"/>
      <c r="BE1532" s="264"/>
      <c r="BF1532" s="264"/>
      <c r="BG1532" s="264"/>
      <c r="BH1532" s="264"/>
      <c r="BI1532" s="264"/>
      <c r="BJ1532" s="264"/>
      <c r="BK1532" s="264"/>
      <c r="BL1532" s="264"/>
      <c r="BM1532" s="264"/>
      <c r="BN1532" s="264"/>
      <c r="BO1532" s="264"/>
      <c r="BP1532" s="264"/>
      <c r="BQ1532" s="264"/>
      <c r="BR1532" s="264"/>
      <c r="BS1532" s="264"/>
      <c r="BT1532" s="264"/>
      <c r="BU1532" s="264"/>
      <c r="BV1532" s="264"/>
      <c r="BW1532" s="264"/>
      <c r="BX1532" s="264"/>
      <c r="BY1532" s="264"/>
      <c r="BZ1532" s="264"/>
      <c r="CA1532" s="264"/>
      <c r="CB1532" s="264"/>
      <c r="CC1532" s="264"/>
      <c r="CD1532" s="264"/>
      <c r="CE1532" s="264"/>
      <c r="CF1532" s="264"/>
      <c r="CG1532" s="264"/>
      <c r="CH1532" s="264"/>
      <c r="CI1532" s="264"/>
      <c r="CJ1532" s="264"/>
      <c r="CK1532" s="264"/>
      <c r="CL1532" s="264"/>
      <c r="CM1532" s="264"/>
      <c r="CN1532" s="264"/>
      <c r="CO1532" s="264"/>
      <c r="CP1532" s="264"/>
      <c r="CQ1532" s="264"/>
      <c r="CR1532" s="264"/>
      <c r="CS1532" s="264"/>
      <c r="CT1532" s="264"/>
      <c r="CU1532" s="264"/>
      <c r="CV1532" s="264"/>
      <c r="CW1532" s="264"/>
      <c r="CX1532" s="264"/>
    </row>
    <row r="1533" spans="1:102" ht="18">
      <c r="A1533" s="17">
        <v>22</v>
      </c>
      <c r="B1533" s="7" t="s">
        <v>1119</v>
      </c>
      <c r="C1533" s="8"/>
      <c r="D1533" s="8"/>
      <c r="F1533" s="2"/>
      <c r="G1533" s="2"/>
      <c r="H1533" s="3">
        <f t="shared" si="621"/>
        <v>0</v>
      </c>
      <c r="I1533" s="10"/>
      <c r="J1533" s="10"/>
      <c r="L1533" s="65"/>
      <c r="M1533" s="65"/>
      <c r="O1533" s="65"/>
      <c r="P1533" s="65"/>
      <c r="Q1533" s="18"/>
      <c r="R1533" s="65"/>
      <c r="S1533" s="8"/>
      <c r="T1533" s="107"/>
      <c r="U1533" s="8"/>
      <c r="V1533" s="8"/>
      <c r="W1533" s="107"/>
    </row>
    <row r="1534" spans="1:102" ht="18">
      <c r="A1534" s="13">
        <v>1</v>
      </c>
      <c r="B1534" s="5" t="s">
        <v>1120</v>
      </c>
      <c r="C1534" s="8">
        <v>136.81</v>
      </c>
      <c r="D1534" s="8"/>
      <c r="E1534" s="9">
        <f>SUM(C1534:D1534)</f>
        <v>136.81</v>
      </c>
      <c r="F1534" s="2">
        <v>142.86000000000001</v>
      </c>
      <c r="G1534" s="2">
        <v>0</v>
      </c>
      <c r="H1534" s="3">
        <f t="shared" si="621"/>
        <v>142.86000000000001</v>
      </c>
      <c r="I1534" s="10">
        <v>131.62</v>
      </c>
      <c r="J1534" s="10"/>
      <c r="K1534" s="213">
        <f>SUM(I1534:J1534)</f>
        <v>131.62</v>
      </c>
      <c r="L1534" s="65">
        <v>143.18</v>
      </c>
      <c r="M1534" s="65"/>
      <c r="N1534" s="18">
        <f>SUM(L1534:M1534)</f>
        <v>143.18</v>
      </c>
      <c r="O1534" s="65">
        <v>148.13999999999999</v>
      </c>
      <c r="P1534" s="65"/>
      <c r="Q1534" s="18">
        <f>SUM(O1534:P1534)</f>
        <v>148.13999999999999</v>
      </c>
      <c r="R1534" s="65">
        <v>148.13999999999999</v>
      </c>
      <c r="S1534" s="8"/>
      <c r="T1534" s="107">
        <f>SUM(R1534:S1534)</f>
        <v>148.13999999999999</v>
      </c>
      <c r="U1534" s="8">
        <v>158.62</v>
      </c>
      <c r="V1534" s="8"/>
      <c r="W1534" s="107">
        <f>SUM(U1534:V1534)</f>
        <v>158.62</v>
      </c>
    </row>
    <row r="1535" spans="1:102" s="186" customFormat="1" ht="18">
      <c r="A1535" s="187"/>
      <c r="B1535" s="181" t="s">
        <v>131</v>
      </c>
      <c r="C1535" s="182">
        <f>SUM(C1534)</f>
        <v>136.81</v>
      </c>
      <c r="D1535" s="182"/>
      <c r="E1535" s="182">
        <f>SUM(C1535:D1535)</f>
        <v>136.81</v>
      </c>
      <c r="F1535" s="183">
        <v>142.86000000000001</v>
      </c>
      <c r="G1535" s="183">
        <v>0</v>
      </c>
      <c r="H1535" s="194">
        <f t="shared" si="621"/>
        <v>142.86000000000001</v>
      </c>
      <c r="I1535" s="184">
        <f>SUM(I1534)</f>
        <v>131.62</v>
      </c>
      <c r="J1535" s="184"/>
      <c r="K1535" s="212">
        <f>SUM(I1535:J1535)</f>
        <v>131.62</v>
      </c>
      <c r="L1535" s="198">
        <f>SUM(L1534)</f>
        <v>143.18</v>
      </c>
      <c r="M1535" s="198"/>
      <c r="N1535" s="184">
        <f>SUM(L1535:M1535)</f>
        <v>143.18</v>
      </c>
      <c r="O1535" s="198">
        <f>SUM(O1534)</f>
        <v>148.13999999999999</v>
      </c>
      <c r="P1535" s="198"/>
      <c r="Q1535" s="184">
        <f>SUM(O1535:P1535)</f>
        <v>148.13999999999999</v>
      </c>
      <c r="R1535" s="198">
        <f>SUM(R1534)</f>
        <v>148.13999999999999</v>
      </c>
      <c r="S1535" s="182"/>
      <c r="T1535" s="185">
        <f>SUM(R1535:S1535)</f>
        <v>148.13999999999999</v>
      </c>
      <c r="U1535" s="182">
        <v>158.62</v>
      </c>
      <c r="V1535" s="182"/>
      <c r="W1535" s="185">
        <f>SUM(U1535:V1535)</f>
        <v>158.62</v>
      </c>
      <c r="X1535" s="264"/>
      <c r="Y1535" s="264"/>
      <c r="Z1535" s="264"/>
      <c r="AA1535" s="264"/>
      <c r="AB1535" s="264"/>
      <c r="AC1535" s="264"/>
      <c r="AD1535" s="264"/>
      <c r="AE1535" s="264"/>
      <c r="AF1535" s="264"/>
      <c r="AG1535" s="264"/>
      <c r="AH1535" s="264"/>
      <c r="AI1535" s="264"/>
      <c r="AJ1535" s="264"/>
      <c r="AK1535" s="264"/>
      <c r="AL1535" s="264"/>
      <c r="AM1535" s="264"/>
      <c r="AN1535" s="264"/>
      <c r="AO1535" s="264"/>
      <c r="AP1535" s="264"/>
      <c r="AQ1535" s="264"/>
      <c r="AR1535" s="264"/>
      <c r="AS1535" s="264"/>
      <c r="AT1535" s="264"/>
      <c r="AU1535" s="264"/>
      <c r="AV1535" s="264"/>
      <c r="AW1535" s="264"/>
      <c r="AX1535" s="264"/>
      <c r="AY1535" s="264"/>
      <c r="AZ1535" s="264"/>
      <c r="BA1535" s="264"/>
      <c r="BB1535" s="264"/>
      <c r="BC1535" s="264"/>
      <c r="BD1535" s="264"/>
      <c r="BE1535" s="264"/>
      <c r="BF1535" s="264"/>
      <c r="BG1535" s="264"/>
      <c r="BH1535" s="264"/>
      <c r="BI1535" s="264"/>
      <c r="BJ1535" s="264"/>
      <c r="BK1535" s="264"/>
      <c r="BL1535" s="264"/>
      <c r="BM1535" s="264"/>
      <c r="BN1535" s="264"/>
      <c r="BO1535" s="264"/>
      <c r="BP1535" s="264"/>
      <c r="BQ1535" s="264"/>
      <c r="BR1535" s="264"/>
      <c r="BS1535" s="264"/>
      <c r="BT1535" s="264"/>
      <c r="BU1535" s="264"/>
      <c r="BV1535" s="264"/>
      <c r="BW1535" s="264"/>
      <c r="BX1535" s="264"/>
      <c r="BY1535" s="264"/>
      <c r="BZ1535" s="264"/>
      <c r="CA1535" s="264"/>
      <c r="CB1535" s="264"/>
      <c r="CC1535" s="264"/>
      <c r="CD1535" s="264"/>
      <c r="CE1535" s="264"/>
      <c r="CF1535" s="264"/>
      <c r="CG1535" s="264"/>
      <c r="CH1535" s="264"/>
      <c r="CI1535" s="264"/>
      <c r="CJ1535" s="264"/>
      <c r="CK1535" s="264"/>
      <c r="CL1535" s="264"/>
      <c r="CM1535" s="264"/>
      <c r="CN1535" s="264"/>
      <c r="CO1535" s="264"/>
      <c r="CP1535" s="264"/>
      <c r="CQ1535" s="264"/>
      <c r="CR1535" s="264"/>
      <c r="CS1535" s="264"/>
      <c r="CT1535" s="264"/>
      <c r="CU1535" s="264"/>
      <c r="CV1535" s="264"/>
      <c r="CW1535" s="264"/>
      <c r="CX1535" s="264"/>
    </row>
    <row r="1536" spans="1:102" s="24" customFormat="1" ht="18">
      <c r="A1536" s="17">
        <v>23</v>
      </c>
      <c r="B1536" s="7" t="s">
        <v>286</v>
      </c>
      <c r="C1536" s="9"/>
      <c r="D1536" s="9"/>
      <c r="E1536" s="9"/>
      <c r="F1536" s="6"/>
      <c r="G1536" s="6"/>
      <c r="H1536" s="3">
        <f t="shared" si="621"/>
        <v>0</v>
      </c>
      <c r="I1536" s="18"/>
      <c r="J1536" s="18"/>
      <c r="K1536" s="213"/>
      <c r="L1536" s="67"/>
      <c r="M1536" s="67"/>
      <c r="N1536" s="18"/>
      <c r="O1536" s="67"/>
      <c r="P1536" s="67"/>
      <c r="Q1536" s="18"/>
      <c r="R1536" s="67"/>
      <c r="S1536" s="9"/>
      <c r="T1536" s="107"/>
      <c r="U1536" s="9"/>
      <c r="V1536" s="9"/>
      <c r="W1536" s="107"/>
      <c r="X1536" s="258"/>
      <c r="Y1536" s="258"/>
      <c r="Z1536" s="258"/>
      <c r="AA1536" s="258"/>
      <c r="AB1536" s="258"/>
      <c r="AC1536" s="258"/>
      <c r="AD1536" s="258"/>
      <c r="AE1536" s="258"/>
      <c r="AF1536" s="258"/>
      <c r="AG1536" s="258"/>
      <c r="AH1536" s="258"/>
      <c r="AI1536" s="258"/>
      <c r="AJ1536" s="258"/>
      <c r="AK1536" s="258"/>
      <c r="AL1536" s="258"/>
      <c r="AM1536" s="258"/>
      <c r="AN1536" s="258"/>
      <c r="AO1536" s="258"/>
      <c r="AP1536" s="258"/>
      <c r="AQ1536" s="258"/>
      <c r="AR1536" s="258"/>
      <c r="AS1536" s="258"/>
      <c r="AT1536" s="258"/>
      <c r="AU1536" s="258"/>
      <c r="AV1536" s="258"/>
      <c r="AW1536" s="258"/>
      <c r="AX1536" s="258"/>
      <c r="AY1536" s="258"/>
      <c r="AZ1536" s="258"/>
      <c r="BA1536" s="258"/>
      <c r="BB1536" s="258"/>
      <c r="BC1536" s="258"/>
      <c r="BD1536" s="258"/>
      <c r="BE1536" s="258"/>
      <c r="BF1536" s="258"/>
      <c r="BG1536" s="258"/>
      <c r="BH1536" s="258"/>
      <c r="BI1536" s="258"/>
      <c r="BJ1536" s="258"/>
      <c r="BK1536" s="258"/>
      <c r="BL1536" s="258"/>
      <c r="BM1536" s="258"/>
      <c r="BN1536" s="258"/>
      <c r="BO1536" s="258"/>
      <c r="BP1536" s="258"/>
      <c r="BQ1536" s="258"/>
      <c r="BR1536" s="258"/>
      <c r="BS1536" s="258"/>
      <c r="BT1536" s="258"/>
      <c r="BU1536" s="258"/>
      <c r="BV1536" s="258"/>
      <c r="BW1536" s="258"/>
      <c r="BX1536" s="258"/>
      <c r="BY1536" s="258"/>
      <c r="BZ1536" s="258"/>
      <c r="CA1536" s="258"/>
      <c r="CB1536" s="258"/>
      <c r="CC1536" s="258"/>
      <c r="CD1536" s="258"/>
      <c r="CE1536" s="258"/>
      <c r="CF1536" s="258"/>
      <c r="CG1536" s="258"/>
      <c r="CH1536" s="258"/>
      <c r="CI1536" s="258"/>
      <c r="CJ1536" s="258"/>
      <c r="CK1536" s="258"/>
      <c r="CL1536" s="258"/>
      <c r="CM1536" s="258"/>
      <c r="CN1536" s="258"/>
      <c r="CO1536" s="258"/>
      <c r="CP1536" s="258"/>
      <c r="CQ1536" s="258"/>
      <c r="CR1536" s="258"/>
      <c r="CS1536" s="258"/>
      <c r="CT1536" s="258"/>
      <c r="CU1536" s="258"/>
      <c r="CV1536" s="258"/>
      <c r="CW1536" s="258"/>
      <c r="CX1536" s="258"/>
    </row>
    <row r="1537" spans="1:102" ht="18">
      <c r="A1537" s="13">
        <v>1</v>
      </c>
      <c r="B1537" s="5" t="s">
        <v>1121</v>
      </c>
      <c r="C1537" s="8"/>
      <c r="D1537" s="8">
        <v>0.12</v>
      </c>
      <c r="E1537" s="9">
        <f t="shared" ref="E1537:E1544" si="636">SUM(C1537:D1537)</f>
        <v>0.12</v>
      </c>
      <c r="F1537" s="2">
        <v>0</v>
      </c>
      <c r="G1537" s="2">
        <v>29785</v>
      </c>
      <c r="H1537" s="3">
        <f t="shared" si="621"/>
        <v>29785</v>
      </c>
      <c r="I1537" s="10">
        <v>0</v>
      </c>
      <c r="J1537" s="10">
        <v>0.06</v>
      </c>
      <c r="K1537" s="213">
        <f t="shared" ref="K1537:K1547" si="637">SUM(I1537:J1537)</f>
        <v>0.06</v>
      </c>
      <c r="L1537" s="65"/>
      <c r="M1537" s="65">
        <v>0.06</v>
      </c>
      <c r="N1537" s="18">
        <f t="shared" ref="N1537:N1547" si="638">SUM(L1537:M1537)</f>
        <v>0.06</v>
      </c>
      <c r="O1537" s="65"/>
      <c r="P1537" s="65">
        <v>0.06</v>
      </c>
      <c r="Q1537" s="18">
        <f t="shared" ref="Q1537:Q1547" si="639">SUM(O1537:P1537)</f>
        <v>0.06</v>
      </c>
      <c r="R1537" s="65"/>
      <c r="S1537" s="8">
        <v>0.06</v>
      </c>
      <c r="T1537" s="107">
        <f t="shared" ref="T1537:T1539" si="640">SUM(R1537:S1537)</f>
        <v>0.06</v>
      </c>
      <c r="U1537" s="8"/>
      <c r="V1537" s="8">
        <v>0.06</v>
      </c>
      <c r="W1537" s="107">
        <f t="shared" ref="W1537:W1539" si="641">SUM(U1537:V1537)</f>
        <v>0.06</v>
      </c>
    </row>
    <row r="1538" spans="1:102" ht="18">
      <c r="A1538" s="13">
        <v>2</v>
      </c>
      <c r="B1538" s="5" t="s">
        <v>1122</v>
      </c>
      <c r="C1538" s="8">
        <v>0.03</v>
      </c>
      <c r="D1538" s="8"/>
      <c r="E1538" s="9">
        <f t="shared" si="636"/>
        <v>0.03</v>
      </c>
      <c r="F1538" s="2">
        <v>0.03</v>
      </c>
      <c r="G1538" s="2">
        <v>0</v>
      </c>
      <c r="H1538" s="3">
        <f t="shared" si="621"/>
        <v>0.03</v>
      </c>
      <c r="I1538" s="10">
        <v>0</v>
      </c>
      <c r="J1538" s="10"/>
      <c r="K1538" s="213">
        <f t="shared" si="637"/>
        <v>0</v>
      </c>
      <c r="L1538" s="65"/>
      <c r="M1538" s="65"/>
      <c r="N1538" s="18">
        <f t="shared" si="638"/>
        <v>0</v>
      </c>
      <c r="O1538" s="65"/>
      <c r="P1538" s="65"/>
      <c r="Q1538" s="18">
        <f t="shared" si="639"/>
        <v>0</v>
      </c>
      <c r="R1538" s="65"/>
      <c r="S1538" s="8"/>
      <c r="T1538" s="107">
        <f t="shared" si="640"/>
        <v>0</v>
      </c>
      <c r="U1538" s="8"/>
      <c r="V1538" s="8"/>
      <c r="W1538" s="107">
        <f t="shared" si="641"/>
        <v>0</v>
      </c>
    </row>
    <row r="1539" spans="1:102" s="24" customFormat="1" ht="18">
      <c r="A1539" s="13">
        <v>3</v>
      </c>
      <c r="B1539" s="5" t="s">
        <v>1123</v>
      </c>
      <c r="C1539" s="8">
        <v>24</v>
      </c>
      <c r="D1539" s="8"/>
      <c r="E1539" s="9">
        <f t="shared" si="636"/>
        <v>24</v>
      </c>
      <c r="F1539" s="2">
        <v>0</v>
      </c>
      <c r="G1539" s="2">
        <v>0</v>
      </c>
      <c r="H1539" s="3">
        <f t="shared" si="621"/>
        <v>0</v>
      </c>
      <c r="I1539" s="10">
        <v>0.03</v>
      </c>
      <c r="J1539" s="18"/>
      <c r="K1539" s="213">
        <f t="shared" si="637"/>
        <v>0.03</v>
      </c>
      <c r="L1539" s="65">
        <v>0.03</v>
      </c>
      <c r="M1539" s="65"/>
      <c r="N1539" s="18">
        <f t="shared" si="638"/>
        <v>0.03</v>
      </c>
      <c r="O1539" s="65">
        <v>0</v>
      </c>
      <c r="P1539" s="65"/>
      <c r="Q1539" s="18">
        <f t="shared" si="639"/>
        <v>0</v>
      </c>
      <c r="R1539" s="65">
        <v>0</v>
      </c>
      <c r="S1539" s="8"/>
      <c r="T1539" s="107">
        <f t="shared" si="640"/>
        <v>0</v>
      </c>
      <c r="U1539" s="8"/>
      <c r="V1539" s="8"/>
      <c r="W1539" s="107">
        <f t="shared" si="641"/>
        <v>0</v>
      </c>
      <c r="X1539" s="258"/>
      <c r="Y1539" s="258"/>
      <c r="Z1539" s="258"/>
      <c r="AA1539" s="258"/>
      <c r="AB1539" s="258"/>
      <c r="AC1539" s="258"/>
      <c r="AD1539" s="258"/>
      <c r="AE1539" s="258"/>
      <c r="AF1539" s="258"/>
      <c r="AG1539" s="258"/>
      <c r="AH1539" s="258"/>
      <c r="AI1539" s="258"/>
      <c r="AJ1539" s="258"/>
      <c r="AK1539" s="258"/>
      <c r="AL1539" s="258"/>
      <c r="AM1539" s="258"/>
      <c r="AN1539" s="258"/>
      <c r="AO1539" s="258"/>
      <c r="AP1539" s="258"/>
      <c r="AQ1539" s="258"/>
      <c r="AR1539" s="258"/>
      <c r="AS1539" s="258"/>
      <c r="AT1539" s="258"/>
      <c r="AU1539" s="258"/>
      <c r="AV1539" s="258"/>
      <c r="AW1539" s="258"/>
      <c r="AX1539" s="258"/>
      <c r="AY1539" s="258"/>
      <c r="AZ1539" s="258"/>
      <c r="BA1539" s="258"/>
      <c r="BB1539" s="258"/>
      <c r="BC1539" s="258"/>
      <c r="BD1539" s="258"/>
      <c r="BE1539" s="258"/>
      <c r="BF1539" s="258"/>
      <c r="BG1539" s="258"/>
      <c r="BH1539" s="258"/>
      <c r="BI1539" s="258"/>
      <c r="BJ1539" s="258"/>
      <c r="BK1539" s="258"/>
      <c r="BL1539" s="258"/>
      <c r="BM1539" s="258"/>
      <c r="BN1539" s="258"/>
      <c r="BO1539" s="258"/>
      <c r="BP1539" s="258"/>
      <c r="BQ1539" s="258"/>
      <c r="BR1539" s="258"/>
      <c r="BS1539" s="258"/>
      <c r="BT1539" s="258"/>
      <c r="BU1539" s="258"/>
      <c r="BV1539" s="258"/>
      <c r="BW1539" s="258"/>
      <c r="BX1539" s="258"/>
      <c r="BY1539" s="258"/>
      <c r="BZ1539" s="258"/>
      <c r="CA1539" s="258"/>
      <c r="CB1539" s="258"/>
      <c r="CC1539" s="258"/>
      <c r="CD1539" s="258"/>
      <c r="CE1539" s="258"/>
      <c r="CF1539" s="258"/>
      <c r="CG1539" s="258"/>
      <c r="CH1539" s="258"/>
      <c r="CI1539" s="258"/>
      <c r="CJ1539" s="258"/>
      <c r="CK1539" s="258"/>
      <c r="CL1539" s="258"/>
      <c r="CM1539" s="258"/>
      <c r="CN1539" s="258"/>
      <c r="CO1539" s="258"/>
      <c r="CP1539" s="258"/>
      <c r="CQ1539" s="258"/>
      <c r="CR1539" s="258"/>
      <c r="CS1539" s="258"/>
      <c r="CT1539" s="258"/>
      <c r="CU1539" s="258"/>
      <c r="CV1539" s="258"/>
      <c r="CW1539" s="258"/>
      <c r="CX1539" s="258"/>
    </row>
    <row r="1540" spans="1:102" ht="18">
      <c r="A1540" s="13">
        <v>4</v>
      </c>
      <c r="B1540" s="5" t="s">
        <v>1124</v>
      </c>
      <c r="C1540" s="8">
        <v>121197</v>
      </c>
      <c r="D1540" s="8"/>
      <c r="E1540" s="9">
        <f>SUM(C1540:D1540)</f>
        <v>121197</v>
      </c>
      <c r="F1540" s="2">
        <v>2442</v>
      </c>
      <c r="G1540" s="2">
        <v>0</v>
      </c>
      <c r="H1540" s="3">
        <f>SUM(F1540:G1540)</f>
        <v>2442</v>
      </c>
      <c r="I1540" s="10">
        <v>0.03</v>
      </c>
      <c r="J1540" s="10"/>
      <c r="K1540" s="213">
        <f>SUM(I1540:J1540)</f>
        <v>0.03</v>
      </c>
      <c r="L1540" s="65">
        <v>200</v>
      </c>
      <c r="M1540" s="65"/>
      <c r="N1540" s="18">
        <f>SUM(L1540:M1540)</f>
        <v>200</v>
      </c>
      <c r="O1540" s="65"/>
      <c r="P1540" s="65"/>
      <c r="Q1540" s="18">
        <f>SUM(O1540:P1540)</f>
        <v>0</v>
      </c>
      <c r="R1540" s="65"/>
      <c r="S1540" s="8"/>
      <c r="T1540" s="107">
        <f>SUM(R1540:S1540)</f>
        <v>0</v>
      </c>
      <c r="U1540" s="8">
        <v>0.03</v>
      </c>
      <c r="V1540" s="8"/>
      <c r="W1540" s="107">
        <f>SUM(U1540:V1540)</f>
        <v>0.03</v>
      </c>
    </row>
    <row r="1541" spans="1:102" s="24" customFormat="1" ht="18">
      <c r="A1541" s="13"/>
      <c r="B1541" s="5" t="s">
        <v>2268</v>
      </c>
      <c r="C1541" s="8"/>
      <c r="D1541" s="8"/>
      <c r="E1541" s="9"/>
      <c r="F1541" s="2"/>
      <c r="G1541" s="2"/>
      <c r="H1541" s="3"/>
      <c r="I1541" s="10"/>
      <c r="J1541" s="18"/>
      <c r="K1541" s="213"/>
      <c r="L1541" s="65"/>
      <c r="M1541" s="65"/>
      <c r="N1541" s="18"/>
      <c r="O1541" s="65">
        <v>0.03</v>
      </c>
      <c r="P1541" s="65"/>
      <c r="Q1541" s="18"/>
      <c r="R1541" s="65">
        <v>0.03</v>
      </c>
      <c r="S1541" s="8"/>
      <c r="T1541" s="107"/>
      <c r="U1541" s="8">
        <v>0.03</v>
      </c>
      <c r="V1541" s="8"/>
      <c r="W1541" s="107">
        <f>SUM(U1541:V1541)</f>
        <v>0.03</v>
      </c>
      <c r="X1541" s="258"/>
      <c r="Y1541" s="258"/>
      <c r="Z1541" s="258"/>
      <c r="AA1541" s="258"/>
      <c r="AB1541" s="258"/>
      <c r="AC1541" s="258"/>
      <c r="AD1541" s="258"/>
      <c r="AE1541" s="258"/>
      <c r="AF1541" s="258"/>
      <c r="AG1541" s="258"/>
      <c r="AH1541" s="258"/>
      <c r="AI1541" s="258"/>
      <c r="AJ1541" s="258"/>
      <c r="AK1541" s="258"/>
      <c r="AL1541" s="258"/>
      <c r="AM1541" s="258"/>
      <c r="AN1541" s="258"/>
      <c r="AO1541" s="258"/>
      <c r="AP1541" s="258"/>
      <c r="AQ1541" s="258"/>
      <c r="AR1541" s="258"/>
      <c r="AS1541" s="258"/>
      <c r="AT1541" s="258"/>
      <c r="AU1541" s="258"/>
      <c r="AV1541" s="258"/>
      <c r="AW1541" s="258"/>
      <c r="AX1541" s="258"/>
      <c r="AY1541" s="258"/>
      <c r="AZ1541" s="258"/>
      <c r="BA1541" s="258"/>
      <c r="BB1541" s="258"/>
      <c r="BC1541" s="258"/>
      <c r="BD1541" s="258"/>
      <c r="BE1541" s="258"/>
      <c r="BF1541" s="258"/>
      <c r="BG1541" s="258"/>
      <c r="BH1541" s="258"/>
      <c r="BI1541" s="258"/>
      <c r="BJ1541" s="258"/>
      <c r="BK1541" s="258"/>
      <c r="BL1541" s="258"/>
      <c r="BM1541" s="258"/>
      <c r="BN1541" s="258"/>
      <c r="BO1541" s="258"/>
      <c r="BP1541" s="258"/>
      <c r="BQ1541" s="258"/>
      <c r="BR1541" s="258"/>
      <c r="BS1541" s="258"/>
      <c r="BT1541" s="258"/>
      <c r="BU1541" s="258"/>
      <c r="BV1541" s="258"/>
      <c r="BW1541" s="258"/>
      <c r="BX1541" s="258"/>
      <c r="BY1541" s="258"/>
      <c r="BZ1541" s="258"/>
      <c r="CA1541" s="258"/>
      <c r="CB1541" s="258"/>
      <c r="CC1541" s="258"/>
      <c r="CD1541" s="258"/>
      <c r="CE1541" s="258"/>
      <c r="CF1541" s="258"/>
      <c r="CG1541" s="258"/>
      <c r="CH1541" s="258"/>
      <c r="CI1541" s="258"/>
      <c r="CJ1541" s="258"/>
      <c r="CK1541" s="258"/>
      <c r="CL1541" s="258"/>
      <c r="CM1541" s="258"/>
      <c r="CN1541" s="258"/>
      <c r="CO1541" s="258"/>
      <c r="CP1541" s="258"/>
      <c r="CQ1541" s="258"/>
      <c r="CR1541" s="258"/>
      <c r="CS1541" s="258"/>
      <c r="CT1541" s="258"/>
      <c r="CU1541" s="258"/>
      <c r="CV1541" s="258"/>
      <c r="CW1541" s="258"/>
      <c r="CX1541" s="258"/>
    </row>
    <row r="1542" spans="1:102" ht="18">
      <c r="A1542" s="13">
        <v>5</v>
      </c>
      <c r="B1542" s="5" t="s">
        <v>1125</v>
      </c>
      <c r="C1542" s="8">
        <v>4400</v>
      </c>
      <c r="D1542" s="8"/>
      <c r="E1542" s="9">
        <f t="shared" si="636"/>
        <v>4400</v>
      </c>
      <c r="F1542" s="2">
        <v>35.020000000000003</v>
      </c>
      <c r="G1542" s="2">
        <v>0</v>
      </c>
      <c r="H1542" s="3">
        <f t="shared" si="621"/>
        <v>35.020000000000003</v>
      </c>
      <c r="I1542" s="10">
        <v>28.57</v>
      </c>
      <c r="J1542" s="10"/>
      <c r="K1542" s="213">
        <f t="shared" si="637"/>
        <v>28.57</v>
      </c>
      <c r="L1542" s="65">
        <v>30.52</v>
      </c>
      <c r="M1542" s="65"/>
      <c r="N1542" s="18">
        <f t="shared" si="638"/>
        <v>30.52</v>
      </c>
      <c r="O1542" s="65">
        <v>32.020000000000003</v>
      </c>
      <c r="P1542" s="65"/>
      <c r="Q1542" s="18">
        <f t="shared" si="639"/>
        <v>32.020000000000003</v>
      </c>
      <c r="R1542" s="65">
        <v>32.020000000000003</v>
      </c>
      <c r="S1542" s="8"/>
      <c r="T1542" s="107">
        <f t="shared" ref="T1542:T1546" si="642">SUM(R1542:S1542)</f>
        <v>32.020000000000003</v>
      </c>
      <c r="U1542" s="8">
        <v>30.02</v>
      </c>
      <c r="V1542" s="8"/>
      <c r="W1542" s="107">
        <f t="shared" ref="W1542:W1546" si="643">SUM(U1542:V1542)</f>
        <v>30.02</v>
      </c>
    </row>
    <row r="1543" spans="1:102" ht="18">
      <c r="A1543" s="13">
        <v>6</v>
      </c>
      <c r="B1543" s="5" t="s">
        <v>1126</v>
      </c>
      <c r="C1543" s="8">
        <v>13085</v>
      </c>
      <c r="D1543" s="8"/>
      <c r="E1543" s="9">
        <f t="shared" si="636"/>
        <v>13085</v>
      </c>
      <c r="F1543" s="2">
        <v>100000</v>
      </c>
      <c r="G1543" s="2">
        <v>0</v>
      </c>
      <c r="H1543" s="3">
        <f t="shared" si="621"/>
        <v>100000</v>
      </c>
      <c r="I1543" s="10">
        <v>147408</v>
      </c>
      <c r="J1543" s="10"/>
      <c r="K1543" s="213">
        <f t="shared" si="637"/>
        <v>147408</v>
      </c>
      <c r="L1543" s="65">
        <v>147408</v>
      </c>
      <c r="M1543" s="65"/>
      <c r="N1543" s="18">
        <f t="shared" si="638"/>
        <v>147408</v>
      </c>
      <c r="O1543" s="65">
        <v>147408</v>
      </c>
      <c r="P1543" s="65"/>
      <c r="Q1543" s="18">
        <f t="shared" si="639"/>
        <v>147408</v>
      </c>
      <c r="R1543" s="65">
        <v>147408</v>
      </c>
      <c r="S1543" s="8"/>
      <c r="T1543" s="107">
        <f t="shared" si="642"/>
        <v>147408</v>
      </c>
      <c r="U1543" s="8">
        <v>228602</v>
      </c>
      <c r="V1543" s="8"/>
      <c r="W1543" s="107">
        <f t="shared" si="643"/>
        <v>228602</v>
      </c>
    </row>
    <row r="1544" spans="1:102" ht="18">
      <c r="A1544" s="13">
        <v>7</v>
      </c>
      <c r="B1544" s="5" t="s">
        <v>1127</v>
      </c>
      <c r="C1544" s="8">
        <v>2500</v>
      </c>
      <c r="D1544" s="8">
        <v>7500</v>
      </c>
      <c r="E1544" s="9">
        <f t="shared" si="636"/>
        <v>10000</v>
      </c>
      <c r="F1544" s="2">
        <v>4400</v>
      </c>
      <c r="G1544" s="2">
        <v>0</v>
      </c>
      <c r="H1544" s="3">
        <f t="shared" si="621"/>
        <v>4400</v>
      </c>
      <c r="I1544" s="10">
        <v>0.03</v>
      </c>
      <c r="J1544" s="10"/>
      <c r="K1544" s="213">
        <f t="shared" si="637"/>
        <v>0.03</v>
      </c>
      <c r="L1544" s="65">
        <v>2000</v>
      </c>
      <c r="M1544" s="65"/>
      <c r="N1544" s="18">
        <f t="shared" si="638"/>
        <v>2000</v>
      </c>
      <c r="O1544" s="65">
        <v>0.03</v>
      </c>
      <c r="P1544" s="65"/>
      <c r="Q1544" s="18">
        <f t="shared" si="639"/>
        <v>0.03</v>
      </c>
      <c r="R1544" s="65">
        <v>0.03</v>
      </c>
      <c r="S1544" s="8"/>
      <c r="T1544" s="107">
        <f t="shared" si="642"/>
        <v>0.03</v>
      </c>
      <c r="U1544" s="8">
        <v>0.03</v>
      </c>
      <c r="V1544" s="8"/>
      <c r="W1544" s="107">
        <f t="shared" si="643"/>
        <v>0.03</v>
      </c>
    </row>
    <row r="1545" spans="1:102" s="24" customFormat="1" ht="18">
      <c r="A1545" s="13">
        <v>8</v>
      </c>
      <c r="B1545" s="5" t="s">
        <v>1128</v>
      </c>
      <c r="C1545" s="9"/>
      <c r="D1545" s="9"/>
      <c r="E1545" s="9"/>
      <c r="F1545" s="2">
        <v>5000</v>
      </c>
      <c r="G1545" s="2">
        <v>0</v>
      </c>
      <c r="H1545" s="3">
        <f t="shared" si="621"/>
        <v>5000</v>
      </c>
      <c r="I1545" s="10">
        <v>4000</v>
      </c>
      <c r="J1545" s="18"/>
      <c r="K1545" s="213">
        <f t="shared" si="637"/>
        <v>4000</v>
      </c>
      <c r="L1545" s="65">
        <v>2000</v>
      </c>
      <c r="M1545" s="65"/>
      <c r="N1545" s="18">
        <f t="shared" si="638"/>
        <v>2000</v>
      </c>
      <c r="O1545" s="65">
        <v>0.03</v>
      </c>
      <c r="P1545" s="65"/>
      <c r="Q1545" s="18">
        <f t="shared" si="639"/>
        <v>0.03</v>
      </c>
      <c r="R1545" s="65">
        <v>0.03</v>
      </c>
      <c r="S1545" s="8"/>
      <c r="T1545" s="107">
        <f t="shared" si="642"/>
        <v>0.03</v>
      </c>
      <c r="U1545" s="8">
        <v>0.03</v>
      </c>
      <c r="V1545" s="8"/>
      <c r="W1545" s="107">
        <f t="shared" si="643"/>
        <v>0.03</v>
      </c>
      <c r="X1545" s="258"/>
      <c r="Y1545" s="258"/>
      <c r="Z1545" s="258"/>
      <c r="AA1545" s="258"/>
      <c r="AB1545" s="258"/>
      <c r="AC1545" s="258"/>
      <c r="AD1545" s="258"/>
      <c r="AE1545" s="258"/>
      <c r="AF1545" s="258"/>
      <c r="AG1545" s="258"/>
      <c r="AH1545" s="258"/>
      <c r="AI1545" s="258"/>
      <c r="AJ1545" s="258"/>
      <c r="AK1545" s="258"/>
      <c r="AL1545" s="258"/>
      <c r="AM1545" s="258"/>
      <c r="AN1545" s="258"/>
      <c r="AO1545" s="258"/>
      <c r="AP1545" s="258"/>
      <c r="AQ1545" s="258"/>
      <c r="AR1545" s="258"/>
      <c r="AS1545" s="258"/>
      <c r="AT1545" s="258"/>
      <c r="AU1545" s="258"/>
      <c r="AV1545" s="258"/>
      <c r="AW1545" s="258"/>
      <c r="AX1545" s="258"/>
      <c r="AY1545" s="258"/>
      <c r="AZ1545" s="258"/>
      <c r="BA1545" s="258"/>
      <c r="BB1545" s="258"/>
      <c r="BC1545" s="258"/>
      <c r="BD1545" s="258"/>
      <c r="BE1545" s="258"/>
      <c r="BF1545" s="258"/>
      <c r="BG1545" s="258"/>
      <c r="BH1545" s="258"/>
      <c r="BI1545" s="258"/>
      <c r="BJ1545" s="258"/>
      <c r="BK1545" s="258"/>
      <c r="BL1545" s="258"/>
      <c r="BM1545" s="258"/>
      <c r="BN1545" s="258"/>
      <c r="BO1545" s="258"/>
      <c r="BP1545" s="258"/>
      <c r="BQ1545" s="258"/>
      <c r="BR1545" s="258"/>
      <c r="BS1545" s="258"/>
      <c r="BT1545" s="258"/>
      <c r="BU1545" s="258"/>
      <c r="BV1545" s="258"/>
      <c r="BW1545" s="258"/>
      <c r="BX1545" s="258"/>
      <c r="BY1545" s="258"/>
      <c r="BZ1545" s="258"/>
      <c r="CA1545" s="258"/>
      <c r="CB1545" s="258"/>
      <c r="CC1545" s="258"/>
      <c r="CD1545" s="258"/>
      <c r="CE1545" s="258"/>
      <c r="CF1545" s="258"/>
      <c r="CG1545" s="258"/>
      <c r="CH1545" s="258"/>
      <c r="CI1545" s="258"/>
      <c r="CJ1545" s="258"/>
      <c r="CK1545" s="258"/>
      <c r="CL1545" s="258"/>
      <c r="CM1545" s="258"/>
      <c r="CN1545" s="258"/>
      <c r="CO1545" s="258"/>
      <c r="CP1545" s="258"/>
      <c r="CQ1545" s="258"/>
      <c r="CR1545" s="258"/>
      <c r="CS1545" s="258"/>
      <c r="CT1545" s="258"/>
      <c r="CU1545" s="258"/>
      <c r="CV1545" s="258"/>
      <c r="CW1545" s="258"/>
      <c r="CX1545" s="258"/>
    </row>
    <row r="1546" spans="1:102" ht="18">
      <c r="A1546" s="13">
        <v>9</v>
      </c>
      <c r="B1546" s="5" t="s">
        <v>1129</v>
      </c>
      <c r="C1546" s="8"/>
      <c r="D1546" s="8"/>
      <c r="F1546" s="2">
        <v>5000</v>
      </c>
      <c r="G1546" s="2">
        <v>7500</v>
      </c>
      <c r="H1546" s="3">
        <f t="shared" si="621"/>
        <v>12500</v>
      </c>
      <c r="I1546" s="10">
        <v>5000</v>
      </c>
      <c r="J1546" s="10">
        <v>7500</v>
      </c>
      <c r="K1546" s="213">
        <f t="shared" si="637"/>
        <v>12500</v>
      </c>
      <c r="L1546" s="65">
        <v>0.06</v>
      </c>
      <c r="M1546" s="65">
        <v>0.06</v>
      </c>
      <c r="N1546" s="18">
        <f t="shared" si="638"/>
        <v>0.12</v>
      </c>
      <c r="O1546" s="65">
        <v>0</v>
      </c>
      <c r="P1546" s="65">
        <v>0.06</v>
      </c>
      <c r="Q1546" s="18">
        <f t="shared" si="639"/>
        <v>0.06</v>
      </c>
      <c r="R1546" s="65">
        <v>0</v>
      </c>
      <c r="S1546" s="8">
        <v>0.06</v>
      </c>
      <c r="T1546" s="107">
        <f t="shared" si="642"/>
        <v>0.06</v>
      </c>
      <c r="U1546" s="8"/>
      <c r="V1546" s="8"/>
      <c r="W1546" s="107">
        <f t="shared" si="643"/>
        <v>0</v>
      </c>
    </row>
    <row r="1547" spans="1:102" s="186" customFormat="1" ht="18">
      <c r="A1547" s="187"/>
      <c r="B1547" s="181" t="s">
        <v>16</v>
      </c>
      <c r="C1547" s="182">
        <f>SUM(C1537:C1546)</f>
        <v>141206.03</v>
      </c>
      <c r="D1547" s="182">
        <f>SUM(D1537:D1546)</f>
        <v>7500.12</v>
      </c>
      <c r="E1547" s="182">
        <f>SUM(E1537:E1546)</f>
        <v>148706.15</v>
      </c>
      <c r="F1547" s="183">
        <v>116877.05</v>
      </c>
      <c r="G1547" s="183">
        <v>37285</v>
      </c>
      <c r="H1547" s="194">
        <f t="shared" si="621"/>
        <v>154162.04999999999</v>
      </c>
      <c r="I1547" s="184">
        <f>SUM(I1537:I1546)</f>
        <v>156436.66</v>
      </c>
      <c r="J1547" s="184">
        <f>SUM(J1537:J1546)</f>
        <v>7500.06</v>
      </c>
      <c r="K1547" s="212">
        <f t="shared" si="637"/>
        <v>163936.72</v>
      </c>
      <c r="L1547" s="198">
        <f>SUM(L1537:L1546)</f>
        <v>151638.60999999999</v>
      </c>
      <c r="M1547" s="198">
        <f>SUM(M1537:M1546)</f>
        <v>0.12</v>
      </c>
      <c r="N1547" s="184">
        <f t="shared" si="638"/>
        <v>151638.72999999998</v>
      </c>
      <c r="O1547" s="198">
        <f>SUM(O1537:O1546)</f>
        <v>147440.10999999999</v>
      </c>
      <c r="P1547" s="198">
        <f>SUM(P1537:P1546)</f>
        <v>0.12</v>
      </c>
      <c r="Q1547" s="184">
        <f t="shared" si="639"/>
        <v>147440.22999999998</v>
      </c>
      <c r="R1547" s="198">
        <f>SUM(R1537:R1546)</f>
        <v>147440.10999999999</v>
      </c>
      <c r="S1547" s="198">
        <f t="shared" ref="S1547:W1547" si="644">SUM(S1537:S1546)</f>
        <v>0.12</v>
      </c>
      <c r="T1547" s="198">
        <f t="shared" si="644"/>
        <v>147440.19999999998</v>
      </c>
      <c r="U1547" s="198">
        <f t="shared" si="644"/>
        <v>228632.13999999998</v>
      </c>
      <c r="V1547" s="198">
        <f t="shared" si="644"/>
        <v>0.06</v>
      </c>
      <c r="W1547" s="198">
        <f t="shared" si="644"/>
        <v>228632.2</v>
      </c>
      <c r="X1547" s="264"/>
      <c r="Y1547" s="264"/>
      <c r="Z1547" s="264"/>
      <c r="AA1547" s="264"/>
      <c r="AB1547" s="264"/>
      <c r="AC1547" s="264"/>
      <c r="AD1547" s="264"/>
      <c r="AE1547" s="264"/>
      <c r="AF1547" s="264"/>
      <c r="AG1547" s="264"/>
      <c r="AH1547" s="264"/>
      <c r="AI1547" s="264"/>
      <c r="AJ1547" s="264"/>
      <c r="AK1547" s="264"/>
      <c r="AL1547" s="264"/>
      <c r="AM1547" s="264"/>
      <c r="AN1547" s="264"/>
      <c r="AO1547" s="264"/>
      <c r="AP1547" s="264"/>
      <c r="AQ1547" s="264"/>
      <c r="AR1547" s="264"/>
      <c r="AS1547" s="264"/>
      <c r="AT1547" s="264"/>
      <c r="AU1547" s="264"/>
      <c r="AV1547" s="264"/>
      <c r="AW1547" s="264"/>
      <c r="AX1547" s="264"/>
      <c r="AY1547" s="264"/>
      <c r="AZ1547" s="264"/>
      <c r="BA1547" s="264"/>
      <c r="BB1547" s="264"/>
      <c r="BC1547" s="264"/>
      <c r="BD1547" s="264"/>
      <c r="BE1547" s="264"/>
      <c r="BF1547" s="264"/>
      <c r="BG1547" s="264"/>
      <c r="BH1547" s="264"/>
      <c r="BI1547" s="264"/>
      <c r="BJ1547" s="264"/>
      <c r="BK1547" s="264"/>
      <c r="BL1547" s="264"/>
      <c r="BM1547" s="264"/>
      <c r="BN1547" s="264"/>
      <c r="BO1547" s="264"/>
      <c r="BP1547" s="264"/>
      <c r="BQ1547" s="264"/>
      <c r="BR1547" s="264"/>
      <c r="BS1547" s="264"/>
      <c r="BT1547" s="264"/>
      <c r="BU1547" s="264"/>
      <c r="BV1547" s="264"/>
      <c r="BW1547" s="264"/>
      <c r="BX1547" s="264"/>
      <c r="BY1547" s="264"/>
      <c r="BZ1547" s="264"/>
      <c r="CA1547" s="264"/>
      <c r="CB1547" s="264"/>
      <c r="CC1547" s="264"/>
      <c r="CD1547" s="264"/>
      <c r="CE1547" s="264"/>
      <c r="CF1547" s="264"/>
      <c r="CG1547" s="264"/>
      <c r="CH1547" s="264"/>
      <c r="CI1547" s="264"/>
      <c r="CJ1547" s="264"/>
      <c r="CK1547" s="264"/>
      <c r="CL1547" s="264"/>
      <c r="CM1547" s="264"/>
      <c r="CN1547" s="264"/>
      <c r="CO1547" s="264"/>
      <c r="CP1547" s="264"/>
      <c r="CQ1547" s="264"/>
      <c r="CR1547" s="264"/>
      <c r="CS1547" s="264"/>
      <c r="CT1547" s="264"/>
      <c r="CU1547" s="264"/>
      <c r="CV1547" s="264"/>
      <c r="CW1547" s="264"/>
      <c r="CX1547" s="264"/>
    </row>
    <row r="1548" spans="1:102" s="24" customFormat="1" ht="18">
      <c r="A1548" s="17">
        <v>24</v>
      </c>
      <c r="B1548" s="7" t="s">
        <v>289</v>
      </c>
      <c r="C1548" s="9"/>
      <c r="D1548" s="9"/>
      <c r="E1548" s="9"/>
      <c r="F1548" s="6"/>
      <c r="G1548" s="6"/>
      <c r="H1548" s="3">
        <f t="shared" si="621"/>
        <v>0</v>
      </c>
      <c r="I1548" s="18"/>
      <c r="J1548" s="18"/>
      <c r="K1548" s="213"/>
      <c r="L1548" s="67"/>
      <c r="M1548" s="67"/>
      <c r="N1548" s="18"/>
      <c r="O1548" s="67"/>
      <c r="P1548" s="67"/>
      <c r="Q1548" s="18"/>
      <c r="R1548" s="67"/>
      <c r="S1548" s="9"/>
      <c r="T1548" s="107"/>
      <c r="U1548" s="9"/>
      <c r="V1548" s="9"/>
      <c r="W1548" s="107"/>
      <c r="X1548" s="258"/>
      <c r="Y1548" s="258"/>
      <c r="Z1548" s="258"/>
      <c r="AA1548" s="258"/>
      <c r="AB1548" s="258"/>
      <c r="AC1548" s="258"/>
      <c r="AD1548" s="258"/>
      <c r="AE1548" s="258"/>
      <c r="AF1548" s="258"/>
      <c r="AG1548" s="258"/>
      <c r="AH1548" s="258"/>
      <c r="AI1548" s="258"/>
      <c r="AJ1548" s="258"/>
      <c r="AK1548" s="258"/>
      <c r="AL1548" s="258"/>
      <c r="AM1548" s="258"/>
      <c r="AN1548" s="258"/>
      <c r="AO1548" s="258"/>
      <c r="AP1548" s="258"/>
      <c r="AQ1548" s="258"/>
      <c r="AR1548" s="258"/>
      <c r="AS1548" s="258"/>
      <c r="AT1548" s="258"/>
      <c r="AU1548" s="258"/>
      <c r="AV1548" s="258"/>
      <c r="AW1548" s="258"/>
      <c r="AX1548" s="258"/>
      <c r="AY1548" s="258"/>
      <c r="AZ1548" s="258"/>
      <c r="BA1548" s="258"/>
      <c r="BB1548" s="258"/>
      <c r="BC1548" s="258"/>
      <c r="BD1548" s="258"/>
      <c r="BE1548" s="258"/>
      <c r="BF1548" s="258"/>
      <c r="BG1548" s="258"/>
      <c r="BH1548" s="258"/>
      <c r="BI1548" s="258"/>
      <c r="BJ1548" s="258"/>
      <c r="BK1548" s="258"/>
      <c r="BL1548" s="258"/>
      <c r="BM1548" s="258"/>
      <c r="BN1548" s="258"/>
      <c r="BO1548" s="258"/>
      <c r="BP1548" s="258"/>
      <c r="BQ1548" s="258"/>
      <c r="BR1548" s="258"/>
      <c r="BS1548" s="258"/>
      <c r="BT1548" s="258"/>
      <c r="BU1548" s="258"/>
      <c r="BV1548" s="258"/>
      <c r="BW1548" s="258"/>
      <c r="BX1548" s="258"/>
      <c r="BY1548" s="258"/>
      <c r="BZ1548" s="258"/>
      <c r="CA1548" s="258"/>
      <c r="CB1548" s="258"/>
      <c r="CC1548" s="258"/>
      <c r="CD1548" s="258"/>
      <c r="CE1548" s="258"/>
      <c r="CF1548" s="258"/>
      <c r="CG1548" s="258"/>
      <c r="CH1548" s="258"/>
      <c r="CI1548" s="258"/>
      <c r="CJ1548" s="258"/>
      <c r="CK1548" s="258"/>
      <c r="CL1548" s="258"/>
      <c r="CM1548" s="258"/>
      <c r="CN1548" s="258"/>
      <c r="CO1548" s="258"/>
      <c r="CP1548" s="258"/>
      <c r="CQ1548" s="258"/>
      <c r="CR1548" s="258"/>
      <c r="CS1548" s="258"/>
      <c r="CT1548" s="258"/>
      <c r="CU1548" s="258"/>
      <c r="CV1548" s="258"/>
      <c r="CW1548" s="258"/>
      <c r="CX1548" s="258"/>
    </row>
    <row r="1549" spans="1:102" ht="18">
      <c r="A1549" s="13">
        <v>1</v>
      </c>
      <c r="B1549" s="22" t="s">
        <v>1130</v>
      </c>
      <c r="C1549" s="8">
        <v>700</v>
      </c>
      <c r="D1549" s="8"/>
      <c r="E1549" s="9">
        <f>SUM(C1549:D1549)</f>
        <v>700</v>
      </c>
      <c r="F1549" s="2">
        <v>700.03</v>
      </c>
      <c r="G1549" s="2">
        <v>0</v>
      </c>
      <c r="H1549" s="3">
        <f t="shared" si="621"/>
        <v>700.03</v>
      </c>
      <c r="I1549" s="10">
        <v>0.03</v>
      </c>
      <c r="J1549" s="10"/>
      <c r="K1549" s="213">
        <f>SUM(I1549:J1549)</f>
        <v>0.03</v>
      </c>
      <c r="L1549" s="65">
        <v>0.03</v>
      </c>
      <c r="M1549" s="65"/>
      <c r="N1549" s="18">
        <f>SUM(L1549:M1549)</f>
        <v>0.03</v>
      </c>
      <c r="O1549" s="65"/>
      <c r="P1549" s="65"/>
      <c r="Q1549" s="18">
        <f>SUM(O1549:P1549)</f>
        <v>0</v>
      </c>
      <c r="R1549" s="65"/>
      <c r="S1549" s="8"/>
      <c r="T1549" s="107">
        <f>SUM(R1549:S1549)</f>
        <v>0</v>
      </c>
      <c r="U1549" s="8"/>
      <c r="V1549" s="8"/>
      <c r="W1549" s="107">
        <f>SUM(U1549:V1549)</f>
        <v>0</v>
      </c>
    </row>
    <row r="1550" spans="1:102" ht="18">
      <c r="A1550" s="13">
        <v>2</v>
      </c>
      <c r="B1550" s="22" t="s">
        <v>1131</v>
      </c>
      <c r="C1550" s="8">
        <v>1000</v>
      </c>
      <c r="D1550" s="8"/>
      <c r="E1550" s="9">
        <f>SUM(C1550:D1550)</f>
        <v>1000</v>
      </c>
      <c r="F1550" s="2">
        <v>500</v>
      </c>
      <c r="G1550" s="2">
        <v>0</v>
      </c>
      <c r="H1550" s="3">
        <f t="shared" si="621"/>
        <v>500</v>
      </c>
      <c r="I1550" s="10">
        <v>500</v>
      </c>
      <c r="J1550" s="10"/>
      <c r="K1550" s="213">
        <f>SUM(I1550:J1550)</f>
        <v>500</v>
      </c>
      <c r="L1550" s="65">
        <v>300</v>
      </c>
      <c r="M1550" s="65"/>
      <c r="N1550" s="18">
        <f>SUM(L1550:M1550)</f>
        <v>300</v>
      </c>
      <c r="O1550" s="65">
        <v>100</v>
      </c>
      <c r="P1550" s="65"/>
      <c r="Q1550" s="18">
        <f>SUM(O1550:P1550)</f>
        <v>100</v>
      </c>
      <c r="R1550" s="65">
        <v>100</v>
      </c>
      <c r="S1550" s="8"/>
      <c r="T1550" s="107">
        <f>SUM(R1550:S1550)</f>
        <v>100</v>
      </c>
      <c r="U1550" s="8">
        <v>100</v>
      </c>
      <c r="V1550" s="8"/>
      <c r="W1550" s="107">
        <f>SUM(U1550:V1550)</f>
        <v>100</v>
      </c>
    </row>
    <row r="1551" spans="1:102" s="186" customFormat="1" ht="18">
      <c r="A1551" s="187"/>
      <c r="B1551" s="181" t="s">
        <v>182</v>
      </c>
      <c r="C1551" s="182">
        <f>SUM(C1549:C1550)</f>
        <v>1700</v>
      </c>
      <c r="D1551" s="182">
        <f>SUM(D1549:D1550)</f>
        <v>0</v>
      </c>
      <c r="E1551" s="182">
        <f>SUM(E1549:E1550)</f>
        <v>1700</v>
      </c>
      <c r="F1551" s="182">
        <f>SUM(F1549:F1550)</f>
        <v>1200.03</v>
      </c>
      <c r="G1551" s="183">
        <v>0</v>
      </c>
      <c r="H1551" s="194">
        <f t="shared" si="621"/>
        <v>1200.03</v>
      </c>
      <c r="I1551" s="184">
        <f>SUM(I1549:I1550)</f>
        <v>500.03</v>
      </c>
      <c r="J1551" s="184"/>
      <c r="K1551" s="212">
        <f>SUM(I1551:J1551)</f>
        <v>500.03</v>
      </c>
      <c r="L1551" s="198">
        <v>300.02999999999997</v>
      </c>
      <c r="M1551" s="198"/>
      <c r="N1551" s="184">
        <f>SUM(L1551:M1551)</f>
        <v>300.02999999999997</v>
      </c>
      <c r="O1551" s="198">
        <f>SUM(O1550)</f>
        <v>100</v>
      </c>
      <c r="P1551" s="198"/>
      <c r="Q1551" s="184">
        <f>SUM(O1551:P1551)</f>
        <v>100</v>
      </c>
      <c r="R1551" s="198">
        <f>SUM(R1550)</f>
        <v>100</v>
      </c>
      <c r="S1551" s="182"/>
      <c r="T1551" s="185">
        <f>SUM(R1551:S1551)</f>
        <v>100</v>
      </c>
      <c r="U1551" s="182">
        <v>100</v>
      </c>
      <c r="V1551" s="182"/>
      <c r="W1551" s="185">
        <f>SUM(U1551:V1551)</f>
        <v>100</v>
      </c>
      <c r="X1551" s="264"/>
      <c r="Y1551" s="264"/>
      <c r="Z1551" s="264"/>
      <c r="AA1551" s="264"/>
      <c r="AB1551" s="264"/>
      <c r="AC1551" s="264"/>
      <c r="AD1551" s="264"/>
      <c r="AE1551" s="264"/>
      <c r="AF1551" s="264"/>
      <c r="AG1551" s="264"/>
      <c r="AH1551" s="264"/>
      <c r="AI1551" s="264"/>
      <c r="AJ1551" s="264"/>
      <c r="AK1551" s="264"/>
      <c r="AL1551" s="264"/>
      <c r="AM1551" s="264"/>
      <c r="AN1551" s="264"/>
      <c r="AO1551" s="264"/>
      <c r="AP1551" s="264"/>
      <c r="AQ1551" s="264"/>
      <c r="AR1551" s="264"/>
      <c r="AS1551" s="264"/>
      <c r="AT1551" s="264"/>
      <c r="AU1551" s="264"/>
      <c r="AV1551" s="264"/>
      <c r="AW1551" s="264"/>
      <c r="AX1551" s="264"/>
      <c r="AY1551" s="264"/>
      <c r="AZ1551" s="264"/>
      <c r="BA1551" s="264"/>
      <c r="BB1551" s="264"/>
      <c r="BC1551" s="264"/>
      <c r="BD1551" s="264"/>
      <c r="BE1551" s="264"/>
      <c r="BF1551" s="264"/>
      <c r="BG1551" s="264"/>
      <c r="BH1551" s="264"/>
      <c r="BI1551" s="264"/>
      <c r="BJ1551" s="264"/>
      <c r="BK1551" s="264"/>
      <c r="BL1551" s="264"/>
      <c r="BM1551" s="264"/>
      <c r="BN1551" s="264"/>
      <c r="BO1551" s="264"/>
      <c r="BP1551" s="264"/>
      <c r="BQ1551" s="264"/>
      <c r="BR1551" s="264"/>
      <c r="BS1551" s="264"/>
      <c r="BT1551" s="264"/>
      <c r="BU1551" s="264"/>
      <c r="BV1551" s="264"/>
      <c r="BW1551" s="264"/>
      <c r="BX1551" s="264"/>
      <c r="BY1551" s="264"/>
      <c r="BZ1551" s="264"/>
      <c r="CA1551" s="264"/>
      <c r="CB1551" s="264"/>
      <c r="CC1551" s="264"/>
      <c r="CD1551" s="264"/>
      <c r="CE1551" s="264"/>
      <c r="CF1551" s="264"/>
      <c r="CG1551" s="264"/>
      <c r="CH1551" s="264"/>
      <c r="CI1551" s="264"/>
      <c r="CJ1551" s="264"/>
      <c r="CK1551" s="264"/>
      <c r="CL1551" s="264"/>
      <c r="CM1551" s="264"/>
      <c r="CN1551" s="264"/>
      <c r="CO1551" s="264"/>
      <c r="CP1551" s="264"/>
      <c r="CQ1551" s="264"/>
      <c r="CR1551" s="264"/>
      <c r="CS1551" s="264"/>
      <c r="CT1551" s="264"/>
      <c r="CU1551" s="264"/>
      <c r="CV1551" s="264"/>
      <c r="CW1551" s="264"/>
      <c r="CX1551" s="264"/>
    </row>
    <row r="1552" spans="1:102" s="221" customFormat="1" ht="18">
      <c r="B1552" s="215" t="s">
        <v>132</v>
      </c>
      <c r="C1552" s="231">
        <f t="shared" ref="C1552:N1552" si="645">C1551+C1547+C1535+C1532+C1529+C1520+C1515+C1508+C1503+C1499+C1496+C1480+C1477+C1471+C1467+C1419+C1408+C1402+C1139+C1133+C1130+C1127+C1124+C1120</f>
        <v>977887.48000000056</v>
      </c>
      <c r="D1552" s="231">
        <f t="shared" si="645"/>
        <v>201991.13999999996</v>
      </c>
      <c r="E1552" s="231">
        <f t="shared" si="645"/>
        <v>1179878.6200000008</v>
      </c>
      <c r="F1552" s="231">
        <f t="shared" si="645"/>
        <v>1045303.46</v>
      </c>
      <c r="G1552" s="231">
        <f t="shared" si="645"/>
        <v>320099.42</v>
      </c>
      <c r="H1552" s="231">
        <f t="shared" si="645"/>
        <v>1365402.88</v>
      </c>
      <c r="I1552" s="231">
        <f t="shared" si="645"/>
        <v>1571573.3000000012</v>
      </c>
      <c r="J1552" s="231">
        <f t="shared" si="645"/>
        <v>146149.56</v>
      </c>
      <c r="K1552" s="231">
        <f t="shared" si="645"/>
        <v>1717722.8600000013</v>
      </c>
      <c r="L1552" s="231">
        <f t="shared" si="645"/>
        <v>1430556.1600000001</v>
      </c>
      <c r="M1552" s="231">
        <f t="shared" si="645"/>
        <v>158817.41</v>
      </c>
      <c r="N1552" s="231">
        <f t="shared" si="645"/>
        <v>1589373.5600000003</v>
      </c>
      <c r="O1552" s="237">
        <f>O1551+O1474+O1547+O1535+O1532+O1529+O1520+O1515+O1508+O1503+O1499+O1496+O1480+O1477+O1471+O1467+O1419+O1408+O1402+O1139+O1133+O1130+O1127+O1124+O1120</f>
        <v>1631594.7200000011</v>
      </c>
      <c r="P1552" s="237">
        <f>P1551+P1474+P1547+P1535+P1532+P1529+P1520+P1515+P1508+P1503+P1499+P1496+P1480+P1477+P1471+P1467+P1419+P1408+P1402+P1139+P1133+P1130+P1127+P1124+P1120</f>
        <v>156014.05000000002</v>
      </c>
      <c r="Q1552" s="237">
        <f>Q1551+Q1474+Q1547+Q1535+Q1532+Q1529+Q1520+Q1515+Q1508+Q1503+Q1499+Q1496+Q1480+Q1477+Q1471+Q1467+Q1419+Q1408+Q1402+Q1139+Q1133+Q1130+Q1127+Q1124+Q1120</f>
        <v>1787608.7700000009</v>
      </c>
      <c r="R1552" s="237">
        <f>R1551+R1474+R1547+R1535+R1532+R1529+R1520+R1515+R1508+R1503+R1499+R1496+R1480+R1477+R1471+R1467+R1419+R1408+R1402+R1139+R1133+R1130+R1127+R1124+R1120</f>
        <v>1633837.0500000007</v>
      </c>
      <c r="S1552" s="237">
        <f t="shared" ref="S1552:T1552" si="646">S1551+S1474+S1547+S1535+S1532+S1529+S1520+S1515+S1508+S1503+S1499+S1496+S1480+S1477+S1471+S1467+S1419+S1408+S1402+S1139+S1133+S1130+S1127+S1124+S1120</f>
        <v>173112.13000000003</v>
      </c>
      <c r="T1552" s="237">
        <f t="shared" si="646"/>
        <v>1806949.1500000006</v>
      </c>
      <c r="U1552" s="237">
        <f>U1551+U1474+U1547+U1535+U1532+U1529+U1520+U1515+U1508+U1503+U1499+U1496++U1136+U1480+U1477+U1471+U1467+U1419+U1408+U1402+U1139+U1133+U1130+U1127+U1124+U1120</f>
        <v>1967297.6900000009</v>
      </c>
      <c r="V1552" s="237">
        <f t="shared" ref="V1552:W1552" si="647">V1551+V1474+V1547+V1535+V1532+V1529+V1520+V1515+V1508+V1503+V1499+V1496++V1136+V1480+V1477+V1471+V1467+V1419+V1408+V1402+V1139+V1133+V1130+V1127+V1124+V1120</f>
        <v>95783.97</v>
      </c>
      <c r="W1552" s="237">
        <f t="shared" si="647"/>
        <v>2063081.660000002</v>
      </c>
      <c r="X1552" s="252"/>
      <c r="Y1552" s="252"/>
      <c r="Z1552" s="252"/>
      <c r="AA1552" s="252"/>
      <c r="AB1552" s="252"/>
      <c r="AC1552" s="252"/>
      <c r="AD1552" s="252"/>
      <c r="AE1552" s="252"/>
      <c r="AF1552" s="252"/>
      <c r="AG1552" s="252"/>
      <c r="AH1552" s="252"/>
      <c r="AI1552" s="252"/>
      <c r="AJ1552" s="252"/>
      <c r="AK1552" s="252"/>
      <c r="AL1552" s="252"/>
      <c r="AM1552" s="252"/>
      <c r="AN1552" s="252"/>
      <c r="AO1552" s="252"/>
      <c r="AP1552" s="252"/>
      <c r="AQ1552" s="252"/>
      <c r="AR1552" s="252"/>
      <c r="AS1552" s="252"/>
      <c r="AT1552" s="252"/>
      <c r="AU1552" s="252"/>
      <c r="AV1552" s="252"/>
      <c r="AW1552" s="252"/>
      <c r="AX1552" s="252"/>
      <c r="AY1552" s="252"/>
      <c r="AZ1552" s="252"/>
      <c r="BA1552" s="252"/>
      <c r="BB1552" s="252"/>
      <c r="BC1552" s="252"/>
      <c r="BD1552" s="252"/>
      <c r="BE1552" s="252"/>
      <c r="BF1552" s="252"/>
      <c r="BG1552" s="252"/>
      <c r="BH1552" s="252"/>
      <c r="BI1552" s="252"/>
      <c r="BJ1552" s="252"/>
      <c r="BK1552" s="252"/>
      <c r="BL1552" s="252"/>
      <c r="BM1552" s="252"/>
      <c r="BN1552" s="252"/>
      <c r="BO1552" s="252"/>
      <c r="BP1552" s="252"/>
      <c r="BQ1552" s="252"/>
      <c r="BR1552" s="252"/>
      <c r="BS1552" s="252"/>
      <c r="BT1552" s="252"/>
      <c r="BU1552" s="252"/>
      <c r="BV1552" s="252"/>
      <c r="BW1552" s="252"/>
      <c r="BX1552" s="252"/>
      <c r="BY1552" s="252"/>
      <c r="BZ1552" s="252"/>
      <c r="CA1552" s="252"/>
      <c r="CB1552" s="252"/>
      <c r="CC1552" s="252"/>
      <c r="CD1552" s="252"/>
      <c r="CE1552" s="252"/>
      <c r="CF1552" s="252"/>
      <c r="CG1552" s="252"/>
      <c r="CH1552" s="252"/>
      <c r="CI1552" s="252"/>
      <c r="CJ1552" s="252"/>
      <c r="CK1552" s="252"/>
      <c r="CL1552" s="252"/>
      <c r="CM1552" s="252"/>
      <c r="CN1552" s="252"/>
      <c r="CO1552" s="252"/>
      <c r="CP1552" s="252"/>
      <c r="CQ1552" s="252"/>
      <c r="CR1552" s="252"/>
      <c r="CS1552" s="252"/>
      <c r="CT1552" s="252"/>
      <c r="CU1552" s="252"/>
      <c r="CV1552" s="252"/>
      <c r="CW1552" s="252"/>
      <c r="CX1552" s="252"/>
    </row>
    <row r="1553" spans="1:102" ht="18">
      <c r="A1553" s="13"/>
      <c r="B1553" s="5"/>
      <c r="C1553" s="8"/>
      <c r="D1553" s="8"/>
      <c r="F1553" s="8"/>
      <c r="G1553" s="8"/>
      <c r="I1553" s="10"/>
      <c r="J1553" s="10"/>
      <c r="L1553" s="10"/>
      <c r="M1553" s="10"/>
      <c r="O1553" s="10"/>
      <c r="P1553" s="10"/>
      <c r="Q1553" s="18"/>
      <c r="R1553" s="10"/>
      <c r="S1553" s="105"/>
      <c r="T1553" s="107"/>
      <c r="U1553" s="105"/>
      <c r="V1553" s="105"/>
      <c r="W1553" s="107"/>
    </row>
    <row r="1554" spans="1:102" s="214" customFormat="1" ht="18">
      <c r="A1554" s="238">
        <v>7</v>
      </c>
      <c r="B1554" s="239" t="s">
        <v>1132</v>
      </c>
      <c r="C1554" s="224"/>
      <c r="D1554" s="224"/>
      <c r="E1554" s="224"/>
      <c r="F1554" s="224"/>
      <c r="G1554" s="224"/>
      <c r="H1554" s="224"/>
      <c r="I1554" s="224"/>
      <c r="J1554" s="224"/>
      <c r="K1554" s="224"/>
      <c r="L1554" s="224"/>
      <c r="M1554" s="224"/>
      <c r="N1554" s="224"/>
      <c r="O1554" s="218"/>
      <c r="P1554" s="218"/>
      <c r="Q1554" s="218"/>
      <c r="R1554" s="218"/>
      <c r="S1554" s="220"/>
      <c r="T1554" s="220"/>
      <c r="U1554" s="220"/>
      <c r="V1554" s="220"/>
      <c r="W1554" s="220"/>
      <c r="X1554" s="258"/>
      <c r="Y1554" s="258"/>
      <c r="Z1554" s="258"/>
      <c r="AA1554" s="258"/>
      <c r="AB1554" s="258"/>
      <c r="AC1554" s="258"/>
      <c r="AD1554" s="258"/>
      <c r="AE1554" s="258"/>
      <c r="AF1554" s="258"/>
      <c r="AG1554" s="258"/>
      <c r="AH1554" s="258"/>
      <c r="AI1554" s="258"/>
      <c r="AJ1554" s="258"/>
      <c r="AK1554" s="258"/>
      <c r="AL1554" s="258"/>
      <c r="AM1554" s="258"/>
      <c r="AN1554" s="258"/>
      <c r="AO1554" s="258"/>
      <c r="AP1554" s="258"/>
      <c r="AQ1554" s="258"/>
      <c r="AR1554" s="258"/>
      <c r="AS1554" s="258"/>
      <c r="AT1554" s="258"/>
      <c r="AU1554" s="258"/>
      <c r="AV1554" s="258"/>
      <c r="AW1554" s="258"/>
      <c r="AX1554" s="258"/>
      <c r="AY1554" s="258"/>
      <c r="AZ1554" s="258"/>
      <c r="BA1554" s="258"/>
      <c r="BB1554" s="258"/>
      <c r="BC1554" s="258"/>
      <c r="BD1554" s="258"/>
      <c r="BE1554" s="258"/>
      <c r="BF1554" s="258"/>
      <c r="BG1554" s="258"/>
      <c r="BH1554" s="258"/>
      <c r="BI1554" s="258"/>
      <c r="BJ1554" s="258"/>
      <c r="BK1554" s="258"/>
      <c r="BL1554" s="258"/>
      <c r="BM1554" s="258"/>
      <c r="BN1554" s="258"/>
      <c r="BO1554" s="258"/>
      <c r="BP1554" s="258"/>
      <c r="BQ1554" s="258"/>
      <c r="BR1554" s="258"/>
      <c r="BS1554" s="258"/>
      <c r="BT1554" s="258"/>
      <c r="BU1554" s="258"/>
      <c r="BV1554" s="258"/>
      <c r="BW1554" s="258"/>
      <c r="BX1554" s="258"/>
      <c r="BY1554" s="258"/>
      <c r="BZ1554" s="258"/>
      <c r="CA1554" s="258"/>
      <c r="CB1554" s="258"/>
      <c r="CC1554" s="258"/>
      <c r="CD1554" s="258"/>
      <c r="CE1554" s="258"/>
      <c r="CF1554" s="258"/>
      <c r="CG1554" s="258"/>
      <c r="CH1554" s="258"/>
      <c r="CI1554" s="258"/>
      <c r="CJ1554" s="258"/>
      <c r="CK1554" s="258"/>
      <c r="CL1554" s="258"/>
      <c r="CM1554" s="258"/>
      <c r="CN1554" s="258"/>
      <c r="CO1554" s="258"/>
      <c r="CP1554" s="258"/>
      <c r="CQ1554" s="258"/>
      <c r="CR1554" s="258"/>
      <c r="CS1554" s="258"/>
      <c r="CT1554" s="258"/>
      <c r="CU1554" s="258"/>
      <c r="CV1554" s="258"/>
      <c r="CW1554" s="258"/>
      <c r="CX1554" s="258"/>
    </row>
    <row r="1555" spans="1:102" s="24" customFormat="1" ht="18">
      <c r="A1555" s="37">
        <v>1</v>
      </c>
      <c r="B1555" s="7" t="s">
        <v>1133</v>
      </c>
      <c r="C1555" s="9"/>
      <c r="D1555" s="9"/>
      <c r="E1555" s="9"/>
      <c r="F1555" s="6"/>
      <c r="G1555" s="6"/>
      <c r="H1555" s="3"/>
      <c r="I1555" s="18"/>
      <c r="J1555" s="18"/>
      <c r="K1555" s="213"/>
      <c r="L1555" s="67"/>
      <c r="M1555" s="67"/>
      <c r="N1555" s="18"/>
      <c r="O1555" s="67"/>
      <c r="P1555" s="67"/>
      <c r="Q1555" s="18"/>
      <c r="R1555" s="67"/>
      <c r="S1555" s="9"/>
      <c r="T1555" s="107"/>
      <c r="U1555" s="9"/>
      <c r="V1555" s="9"/>
      <c r="W1555" s="107"/>
      <c r="X1555" s="258"/>
      <c r="Y1555" s="258"/>
      <c r="Z1555" s="258"/>
      <c r="AA1555" s="258"/>
      <c r="AB1555" s="258"/>
      <c r="AC1555" s="258"/>
      <c r="AD1555" s="258"/>
      <c r="AE1555" s="258"/>
      <c r="AF1555" s="258"/>
      <c r="AG1555" s="258"/>
      <c r="AH1555" s="258"/>
      <c r="AI1555" s="258"/>
      <c r="AJ1555" s="258"/>
      <c r="AK1555" s="258"/>
      <c r="AL1555" s="258"/>
      <c r="AM1555" s="258"/>
      <c r="AN1555" s="258"/>
      <c r="AO1555" s="258"/>
      <c r="AP1555" s="258"/>
      <c r="AQ1555" s="258"/>
      <c r="AR1555" s="258"/>
      <c r="AS1555" s="258"/>
      <c r="AT1555" s="258"/>
      <c r="AU1555" s="258"/>
      <c r="AV1555" s="258"/>
      <c r="AW1555" s="258"/>
      <c r="AX1555" s="258"/>
      <c r="AY1555" s="258"/>
      <c r="AZ1555" s="258"/>
      <c r="BA1555" s="258"/>
      <c r="BB1555" s="258"/>
      <c r="BC1555" s="258"/>
      <c r="BD1555" s="258"/>
      <c r="BE1555" s="258"/>
      <c r="BF1555" s="258"/>
      <c r="BG1555" s="258"/>
      <c r="BH1555" s="258"/>
      <c r="BI1555" s="258"/>
      <c r="BJ1555" s="258"/>
      <c r="BK1555" s="258"/>
      <c r="BL1555" s="258"/>
      <c r="BM1555" s="258"/>
      <c r="BN1555" s="258"/>
      <c r="BO1555" s="258"/>
      <c r="BP1555" s="258"/>
      <c r="BQ1555" s="258"/>
      <c r="BR1555" s="258"/>
      <c r="BS1555" s="258"/>
      <c r="BT1555" s="258"/>
      <c r="BU1555" s="258"/>
      <c r="BV1555" s="258"/>
      <c r="BW1555" s="258"/>
      <c r="BX1555" s="258"/>
      <c r="BY1555" s="258"/>
      <c r="BZ1555" s="258"/>
      <c r="CA1555" s="258"/>
      <c r="CB1555" s="258"/>
      <c r="CC1555" s="258"/>
      <c r="CD1555" s="258"/>
      <c r="CE1555" s="258"/>
      <c r="CF1555" s="258"/>
      <c r="CG1555" s="258"/>
      <c r="CH1555" s="258"/>
      <c r="CI1555" s="258"/>
      <c r="CJ1555" s="258"/>
      <c r="CK1555" s="258"/>
      <c r="CL1555" s="258"/>
      <c r="CM1555" s="258"/>
      <c r="CN1555" s="258"/>
      <c r="CO1555" s="258"/>
      <c r="CP1555" s="258"/>
      <c r="CQ1555" s="258"/>
      <c r="CR1555" s="258"/>
      <c r="CS1555" s="258"/>
      <c r="CT1555" s="258"/>
      <c r="CU1555" s="258"/>
      <c r="CV1555" s="258"/>
      <c r="CW1555" s="258"/>
      <c r="CX1555" s="258"/>
    </row>
    <row r="1556" spans="1:102" ht="18">
      <c r="A1556" s="13">
        <v>1</v>
      </c>
      <c r="B1556" s="5" t="s">
        <v>1941</v>
      </c>
      <c r="C1556" s="8">
        <v>7.0000000000000007E-2</v>
      </c>
      <c r="D1556" s="8"/>
      <c r="E1556" s="9">
        <f>SUM(C1556:D1556)</f>
        <v>7.0000000000000007E-2</v>
      </c>
      <c r="F1556" s="2">
        <v>20000</v>
      </c>
      <c r="G1556" s="2">
        <v>0</v>
      </c>
      <c r="H1556" s="3">
        <f t="shared" ref="H1556:H1596" si="648">SUM(F1556:G1556)</f>
        <v>20000</v>
      </c>
      <c r="I1556" s="10">
        <v>30018.5</v>
      </c>
      <c r="J1556" s="10"/>
      <c r="K1556" s="213">
        <f>SUM(I1556:J1556)</f>
        <v>30018.5</v>
      </c>
      <c r="L1556" s="65">
        <v>30020.5</v>
      </c>
      <c r="M1556" s="65"/>
      <c r="N1556" s="18">
        <f>SUM(L1556:M1556)</f>
        <v>30020.5</v>
      </c>
      <c r="O1556" s="65">
        <v>29915.5</v>
      </c>
      <c r="P1556" s="65"/>
      <c r="Q1556" s="18">
        <f>SUM(O1556:P1556)</f>
        <v>29915.5</v>
      </c>
      <c r="R1556" s="65">
        <v>29915.5</v>
      </c>
      <c r="S1556" s="8"/>
      <c r="T1556" s="107">
        <f>SUM(R1556:S1556)</f>
        <v>29915.5</v>
      </c>
      <c r="U1556" s="9">
        <v>40015.5</v>
      </c>
      <c r="V1556" s="9"/>
      <c r="W1556" s="107">
        <f>SUM(U1556:V1556)</f>
        <v>40015.5</v>
      </c>
    </row>
    <row r="1557" spans="1:102" s="186" customFormat="1" ht="18">
      <c r="A1557" s="187"/>
      <c r="B1557" s="181" t="s">
        <v>19</v>
      </c>
      <c r="C1557" s="182">
        <f>SUM(C1556)</f>
        <v>7.0000000000000007E-2</v>
      </c>
      <c r="D1557" s="188"/>
      <c r="E1557" s="182">
        <f>SUM(C1557:D1557)</f>
        <v>7.0000000000000007E-2</v>
      </c>
      <c r="F1557" s="183">
        <v>20000</v>
      </c>
      <c r="G1557" s="183">
        <v>0</v>
      </c>
      <c r="H1557" s="194">
        <f t="shared" si="648"/>
        <v>20000</v>
      </c>
      <c r="I1557" s="184">
        <f>SUM(I1556)</f>
        <v>30018.5</v>
      </c>
      <c r="J1557" s="184"/>
      <c r="K1557" s="212">
        <f>SUM(I1557:J1557)</f>
        <v>30018.5</v>
      </c>
      <c r="L1557" s="198">
        <f>SUM(L1556)</f>
        <v>30020.5</v>
      </c>
      <c r="M1557" s="198"/>
      <c r="N1557" s="184">
        <f>SUM(L1557:M1557)</f>
        <v>30020.5</v>
      </c>
      <c r="O1557" s="198">
        <f>SUM(O1556)</f>
        <v>29915.5</v>
      </c>
      <c r="P1557" s="198"/>
      <c r="Q1557" s="184">
        <f>SUM(O1557:P1557)</f>
        <v>29915.5</v>
      </c>
      <c r="R1557" s="198">
        <f>SUM(R1556)</f>
        <v>29915.5</v>
      </c>
      <c r="S1557" s="198">
        <f t="shared" ref="S1557:W1557" si="649">SUM(S1556)</f>
        <v>0</v>
      </c>
      <c r="T1557" s="198">
        <f t="shared" si="649"/>
        <v>29915.5</v>
      </c>
      <c r="U1557" s="198">
        <f>SUM(U1556)</f>
        <v>40015.5</v>
      </c>
      <c r="V1557" s="198">
        <f t="shared" si="649"/>
        <v>0</v>
      </c>
      <c r="W1557" s="198">
        <f t="shared" si="649"/>
        <v>40015.5</v>
      </c>
      <c r="X1557" s="264"/>
      <c r="Y1557" s="264"/>
      <c r="Z1557" s="264"/>
      <c r="AA1557" s="264"/>
      <c r="AB1557" s="264"/>
      <c r="AC1557" s="264"/>
      <c r="AD1557" s="264"/>
      <c r="AE1557" s="264"/>
      <c r="AF1557" s="264"/>
      <c r="AG1557" s="264"/>
      <c r="AH1557" s="264"/>
      <c r="AI1557" s="264"/>
      <c r="AJ1557" s="264"/>
      <c r="AK1557" s="264"/>
      <c r="AL1557" s="264"/>
      <c r="AM1557" s="264"/>
      <c r="AN1557" s="264"/>
      <c r="AO1557" s="264"/>
      <c r="AP1557" s="264"/>
      <c r="AQ1557" s="264"/>
      <c r="AR1557" s="264"/>
      <c r="AS1557" s="264"/>
      <c r="AT1557" s="264"/>
      <c r="AU1557" s="264"/>
      <c r="AV1557" s="264"/>
      <c r="AW1557" s="264"/>
      <c r="AX1557" s="264"/>
      <c r="AY1557" s="264"/>
      <c r="AZ1557" s="264"/>
      <c r="BA1557" s="264"/>
      <c r="BB1557" s="264"/>
      <c r="BC1557" s="264"/>
      <c r="BD1557" s="264"/>
      <c r="BE1557" s="264"/>
      <c r="BF1557" s="264"/>
      <c r="BG1557" s="264"/>
      <c r="BH1557" s="264"/>
      <c r="BI1557" s="264"/>
      <c r="BJ1557" s="264"/>
      <c r="BK1557" s="264"/>
      <c r="BL1557" s="264"/>
      <c r="BM1557" s="264"/>
      <c r="BN1557" s="264"/>
      <c r="BO1557" s="264"/>
      <c r="BP1557" s="264"/>
      <c r="BQ1557" s="264"/>
      <c r="BR1557" s="264"/>
      <c r="BS1557" s="264"/>
      <c r="BT1557" s="264"/>
      <c r="BU1557" s="264"/>
      <c r="BV1557" s="264"/>
      <c r="BW1557" s="264"/>
      <c r="BX1557" s="264"/>
      <c r="BY1557" s="264"/>
      <c r="BZ1557" s="264"/>
      <c r="CA1557" s="264"/>
      <c r="CB1557" s="264"/>
      <c r="CC1557" s="264"/>
      <c r="CD1557" s="264"/>
      <c r="CE1557" s="264"/>
      <c r="CF1557" s="264"/>
      <c r="CG1557" s="264"/>
      <c r="CH1557" s="264"/>
      <c r="CI1557" s="264"/>
      <c r="CJ1557" s="264"/>
      <c r="CK1557" s="264"/>
      <c r="CL1557" s="264"/>
      <c r="CM1557" s="264"/>
      <c r="CN1557" s="264"/>
      <c r="CO1557" s="264"/>
      <c r="CP1557" s="264"/>
      <c r="CQ1557" s="264"/>
      <c r="CR1557" s="264"/>
      <c r="CS1557" s="264"/>
      <c r="CT1557" s="264"/>
      <c r="CU1557" s="264"/>
      <c r="CV1557" s="264"/>
      <c r="CW1557" s="264"/>
      <c r="CX1557" s="264"/>
    </row>
    <row r="1558" spans="1:102" s="41" customFormat="1" ht="36">
      <c r="A1558" s="37">
        <v>2</v>
      </c>
      <c r="B1558" s="38" t="s">
        <v>1134</v>
      </c>
      <c r="C1558" s="39"/>
      <c r="D1558" s="39"/>
      <c r="E1558" s="39"/>
      <c r="F1558" s="11"/>
      <c r="G1558" s="11"/>
      <c r="H1558" s="279">
        <f t="shared" si="648"/>
        <v>0</v>
      </c>
      <c r="I1558" s="40"/>
      <c r="J1558" s="40"/>
      <c r="K1558" s="285"/>
      <c r="L1558" s="39"/>
      <c r="M1558" s="39"/>
      <c r="N1558" s="40"/>
      <c r="O1558" s="39"/>
      <c r="P1558" s="39"/>
      <c r="Q1558" s="40"/>
      <c r="R1558" s="39"/>
      <c r="S1558" s="9"/>
      <c r="T1558" s="107"/>
      <c r="U1558" s="9"/>
      <c r="V1558" s="9"/>
      <c r="W1558" s="107"/>
      <c r="X1558" s="266"/>
      <c r="Y1558" s="266"/>
      <c r="Z1558" s="266"/>
      <c r="AA1558" s="266"/>
      <c r="AB1558" s="266"/>
      <c r="AC1558" s="266"/>
      <c r="AD1558" s="266"/>
      <c r="AE1558" s="266"/>
      <c r="AF1558" s="266"/>
      <c r="AG1558" s="266"/>
      <c r="AH1558" s="266"/>
      <c r="AI1558" s="266"/>
      <c r="AJ1558" s="266"/>
      <c r="AK1558" s="266"/>
      <c r="AL1558" s="266"/>
      <c r="AM1558" s="266"/>
      <c r="AN1558" s="266"/>
      <c r="AO1558" s="266"/>
      <c r="AP1558" s="266"/>
      <c r="AQ1558" s="266"/>
      <c r="AR1558" s="266"/>
      <c r="AS1558" s="266"/>
      <c r="AT1558" s="266"/>
      <c r="AU1558" s="266"/>
      <c r="AV1558" s="266"/>
      <c r="AW1558" s="266"/>
      <c r="AX1558" s="266"/>
      <c r="AY1558" s="266"/>
      <c r="AZ1558" s="266"/>
      <c r="BA1558" s="266"/>
      <c r="BB1558" s="266"/>
      <c r="BC1558" s="266"/>
      <c r="BD1558" s="266"/>
      <c r="BE1558" s="266"/>
      <c r="BF1558" s="266"/>
      <c r="BG1558" s="266"/>
      <c r="BH1558" s="266"/>
      <c r="BI1558" s="266"/>
      <c r="BJ1558" s="266"/>
      <c r="BK1558" s="266"/>
      <c r="BL1558" s="266"/>
      <c r="BM1558" s="266"/>
      <c r="BN1558" s="266"/>
      <c r="BO1558" s="266"/>
      <c r="BP1558" s="266"/>
      <c r="BQ1558" s="266"/>
      <c r="BR1558" s="266"/>
      <c r="BS1558" s="266"/>
      <c r="BT1558" s="266"/>
      <c r="BU1558" s="266"/>
      <c r="BV1558" s="266"/>
      <c r="BW1558" s="266"/>
      <c r="BX1558" s="266"/>
      <c r="BY1558" s="266"/>
      <c r="BZ1558" s="266"/>
      <c r="CA1558" s="266"/>
      <c r="CB1558" s="266"/>
      <c r="CC1558" s="266"/>
      <c r="CD1558" s="266"/>
      <c r="CE1558" s="266"/>
      <c r="CF1558" s="266"/>
      <c r="CG1558" s="266"/>
      <c r="CH1558" s="266"/>
      <c r="CI1558" s="266"/>
      <c r="CJ1558" s="266"/>
      <c r="CK1558" s="266"/>
      <c r="CL1558" s="266"/>
      <c r="CM1558" s="266"/>
      <c r="CN1558" s="266"/>
      <c r="CO1558" s="266"/>
      <c r="CP1558" s="266"/>
      <c r="CQ1558" s="266"/>
      <c r="CR1558" s="266"/>
      <c r="CS1558" s="266"/>
      <c r="CT1558" s="266"/>
      <c r="CU1558" s="266"/>
      <c r="CV1558" s="266"/>
      <c r="CW1558" s="266"/>
      <c r="CX1558" s="266"/>
    </row>
    <row r="1559" spans="1:102" ht="18">
      <c r="A1559" s="13">
        <v>1</v>
      </c>
      <c r="B1559" s="5" t="s">
        <v>1135</v>
      </c>
      <c r="C1559" s="8">
        <v>0.03</v>
      </c>
      <c r="D1559" s="8"/>
      <c r="E1559" s="9">
        <f>SUM(C1559:D1559)</f>
        <v>0.03</v>
      </c>
      <c r="F1559" s="2">
        <v>0.03</v>
      </c>
      <c r="G1559" s="2">
        <v>0</v>
      </c>
      <c r="H1559" s="3">
        <f t="shared" si="648"/>
        <v>0.03</v>
      </c>
      <c r="I1559" s="10">
        <v>0.03</v>
      </c>
      <c r="J1559" s="10"/>
      <c r="K1559" s="213">
        <f t="shared" ref="K1559:K1582" si="650">SUM(I1559:J1559)</f>
        <v>0.03</v>
      </c>
      <c r="L1559" s="65">
        <v>0.03</v>
      </c>
      <c r="M1559" s="65"/>
      <c r="N1559" s="18">
        <f t="shared" ref="N1559:N1582" si="651">SUM(L1559:M1559)</f>
        <v>0.03</v>
      </c>
      <c r="O1559" s="65">
        <v>0.03</v>
      </c>
      <c r="P1559" s="65"/>
      <c r="Q1559" s="18">
        <f t="shared" ref="Q1559:Q1582" si="652">SUM(O1559:P1559)</f>
        <v>0.03</v>
      </c>
      <c r="R1559" s="65">
        <v>0.03</v>
      </c>
      <c r="S1559" s="8"/>
      <c r="T1559" s="107">
        <f t="shared" ref="T1559:T1582" si="653">SUM(R1559:S1559)</f>
        <v>0.03</v>
      </c>
      <c r="U1559" s="9">
        <v>0.03</v>
      </c>
      <c r="V1559" s="9"/>
      <c r="W1559" s="107">
        <f t="shared" ref="W1559:W1582" si="654">SUM(U1559:V1559)</f>
        <v>0.03</v>
      </c>
    </row>
    <row r="1560" spans="1:102" ht="18">
      <c r="A1560" s="13">
        <v>2</v>
      </c>
      <c r="B1560" s="5" t="s">
        <v>1137</v>
      </c>
      <c r="C1560" s="8">
        <v>47850</v>
      </c>
      <c r="D1560" s="8"/>
      <c r="E1560" s="9">
        <f>SUM(C1560:D1560)</f>
        <v>47850</v>
      </c>
      <c r="F1560" s="2">
        <v>16000</v>
      </c>
      <c r="G1560" s="2">
        <v>0</v>
      </c>
      <c r="H1560" s="3">
        <f t="shared" si="648"/>
        <v>16000</v>
      </c>
      <c r="I1560" s="10">
        <v>61130</v>
      </c>
      <c r="J1560" s="10"/>
      <c r="K1560" s="213">
        <f t="shared" si="650"/>
        <v>61130</v>
      </c>
      <c r="L1560" s="65">
        <v>28750</v>
      </c>
      <c r="M1560" s="65"/>
      <c r="N1560" s="18">
        <f t="shared" si="651"/>
        <v>28750</v>
      </c>
      <c r="O1560" s="65">
        <v>28750</v>
      </c>
      <c r="P1560" s="65"/>
      <c r="Q1560" s="18">
        <f t="shared" si="652"/>
        <v>28750</v>
      </c>
      <c r="R1560" s="65">
        <v>28750</v>
      </c>
      <c r="S1560" s="8"/>
      <c r="T1560" s="107">
        <f t="shared" si="653"/>
        <v>28750</v>
      </c>
      <c r="U1560" s="8">
        <v>48220.83</v>
      </c>
      <c r="V1560" s="8"/>
      <c r="W1560" s="107">
        <f t="shared" si="654"/>
        <v>48220.83</v>
      </c>
    </row>
    <row r="1561" spans="1:102" ht="18">
      <c r="A1561" s="13">
        <v>3</v>
      </c>
      <c r="B1561" s="5" t="s">
        <v>1136</v>
      </c>
      <c r="C1561" s="8"/>
      <c r="D1561" s="8"/>
      <c r="F1561" s="2">
        <v>5800.02</v>
      </c>
      <c r="G1561" s="2">
        <v>0</v>
      </c>
      <c r="H1561" s="3">
        <f t="shared" si="648"/>
        <v>5800.02</v>
      </c>
      <c r="I1561" s="10">
        <v>6997.29</v>
      </c>
      <c r="J1561" s="10"/>
      <c r="K1561" s="213">
        <f t="shared" si="650"/>
        <v>6997.29</v>
      </c>
      <c r="L1561" s="65">
        <v>10917.77</v>
      </c>
      <c r="M1561" s="65"/>
      <c r="N1561" s="18">
        <f t="shared" si="651"/>
        <v>10917.77</v>
      </c>
      <c r="O1561" s="65">
        <v>11314.06</v>
      </c>
      <c r="P1561" s="65"/>
      <c r="Q1561" s="18">
        <f t="shared" si="652"/>
        <v>11314.06</v>
      </c>
      <c r="R1561" s="65">
        <v>11314.06</v>
      </c>
      <c r="S1561" s="8"/>
      <c r="T1561" s="107">
        <f t="shared" si="653"/>
        <v>11314.06</v>
      </c>
      <c r="U1561" s="8">
        <v>15979.6</v>
      </c>
      <c r="V1561" s="8"/>
      <c r="W1561" s="107">
        <f t="shared" si="654"/>
        <v>15979.6</v>
      </c>
    </row>
    <row r="1562" spans="1:102" ht="18">
      <c r="A1562" s="13">
        <v>4</v>
      </c>
      <c r="B1562" s="5" t="s">
        <v>1138</v>
      </c>
      <c r="C1562" s="8"/>
      <c r="D1562" s="8"/>
      <c r="F1562" s="2">
        <v>0.03</v>
      </c>
      <c r="G1562" s="2">
        <v>0</v>
      </c>
      <c r="H1562" s="3">
        <f t="shared" si="648"/>
        <v>0.03</v>
      </c>
      <c r="I1562" s="10">
        <v>0.03</v>
      </c>
      <c r="J1562" s="10"/>
      <c r="K1562" s="213">
        <f t="shared" si="650"/>
        <v>0.03</v>
      </c>
      <c r="L1562" s="65">
        <v>0.03</v>
      </c>
      <c r="M1562" s="65"/>
      <c r="N1562" s="18">
        <f t="shared" si="651"/>
        <v>0.03</v>
      </c>
      <c r="O1562" s="65">
        <v>0.03</v>
      </c>
      <c r="P1562" s="65"/>
      <c r="Q1562" s="18">
        <f t="shared" si="652"/>
        <v>0.03</v>
      </c>
      <c r="R1562" s="65">
        <v>0.03</v>
      </c>
      <c r="S1562" s="8"/>
      <c r="T1562" s="107">
        <f t="shared" si="653"/>
        <v>0.03</v>
      </c>
      <c r="U1562" s="8">
        <v>0.03</v>
      </c>
      <c r="V1562" s="8"/>
      <c r="W1562" s="107">
        <f t="shared" si="654"/>
        <v>0.03</v>
      </c>
    </row>
    <row r="1563" spans="1:102" ht="18">
      <c r="A1563" s="13">
        <v>5</v>
      </c>
      <c r="B1563" s="5" t="s">
        <v>1139</v>
      </c>
      <c r="C1563" s="8"/>
      <c r="D1563" s="8"/>
      <c r="F1563" s="2">
        <v>0.03</v>
      </c>
      <c r="G1563" s="2">
        <v>0</v>
      </c>
      <c r="H1563" s="3">
        <f t="shared" si="648"/>
        <v>0.03</v>
      </c>
      <c r="I1563" s="10">
        <v>0.03</v>
      </c>
      <c r="J1563" s="10"/>
      <c r="K1563" s="213">
        <f t="shared" si="650"/>
        <v>0.03</v>
      </c>
      <c r="L1563" s="65">
        <v>0.03</v>
      </c>
      <c r="M1563" s="65"/>
      <c r="N1563" s="18">
        <f t="shared" si="651"/>
        <v>0.03</v>
      </c>
      <c r="O1563" s="65">
        <v>0.03</v>
      </c>
      <c r="P1563" s="65"/>
      <c r="Q1563" s="18">
        <f t="shared" si="652"/>
        <v>0.03</v>
      </c>
      <c r="R1563" s="65">
        <v>0.03</v>
      </c>
      <c r="S1563" s="8"/>
      <c r="T1563" s="107">
        <f t="shared" si="653"/>
        <v>0.03</v>
      </c>
      <c r="U1563" s="8">
        <v>0.03</v>
      </c>
      <c r="V1563" s="8"/>
      <c r="W1563" s="107">
        <f t="shared" si="654"/>
        <v>0.03</v>
      </c>
    </row>
    <row r="1564" spans="1:102" ht="18">
      <c r="A1564" s="13">
        <v>6</v>
      </c>
      <c r="B1564" s="5" t="s">
        <v>1140</v>
      </c>
      <c r="C1564" s="8"/>
      <c r="D1564" s="8"/>
      <c r="F1564" s="2">
        <v>4299.88</v>
      </c>
      <c r="G1564" s="2">
        <v>0</v>
      </c>
      <c r="H1564" s="3">
        <f t="shared" si="648"/>
        <v>4299.88</v>
      </c>
      <c r="I1564" s="10">
        <v>2202.0300000000002</v>
      </c>
      <c r="J1564" s="10"/>
      <c r="K1564" s="213">
        <f t="shared" si="650"/>
        <v>2202.0300000000002</v>
      </c>
      <c r="L1564" s="65">
        <v>0.09</v>
      </c>
      <c r="M1564" s="65"/>
      <c r="N1564" s="18">
        <f t="shared" si="651"/>
        <v>0.09</v>
      </c>
      <c r="O1564" s="65">
        <v>0.09</v>
      </c>
      <c r="P1564" s="65"/>
      <c r="Q1564" s="18">
        <f t="shared" si="652"/>
        <v>0.09</v>
      </c>
      <c r="R1564" s="65">
        <v>0.09</v>
      </c>
      <c r="S1564" s="8"/>
      <c r="T1564" s="107">
        <f t="shared" si="653"/>
        <v>0.09</v>
      </c>
      <c r="U1564" s="8">
        <v>0.09</v>
      </c>
      <c r="V1564" s="8"/>
      <c r="W1564" s="107">
        <f t="shared" si="654"/>
        <v>0.09</v>
      </c>
    </row>
    <row r="1565" spans="1:102" ht="18">
      <c r="A1565" s="13">
        <v>7</v>
      </c>
      <c r="B1565" s="5" t="s">
        <v>1141</v>
      </c>
      <c r="C1565" s="8">
        <v>0.03</v>
      </c>
      <c r="D1565" s="8"/>
      <c r="E1565" s="9">
        <f t="shared" ref="E1565:E1573" si="655">SUM(C1565:D1565)</f>
        <v>0.03</v>
      </c>
      <c r="F1565" s="2">
        <v>0.03</v>
      </c>
      <c r="G1565" s="2">
        <v>0</v>
      </c>
      <c r="H1565" s="3">
        <f t="shared" si="648"/>
        <v>0.03</v>
      </c>
      <c r="I1565" s="10">
        <v>0.03</v>
      </c>
      <c r="J1565" s="10"/>
      <c r="K1565" s="213">
        <f t="shared" si="650"/>
        <v>0.03</v>
      </c>
      <c r="L1565" s="65">
        <v>0.03</v>
      </c>
      <c r="M1565" s="65"/>
      <c r="N1565" s="18">
        <f t="shared" si="651"/>
        <v>0.03</v>
      </c>
      <c r="O1565" s="65">
        <v>0.03</v>
      </c>
      <c r="P1565" s="65"/>
      <c r="Q1565" s="18">
        <f t="shared" si="652"/>
        <v>0.03</v>
      </c>
      <c r="R1565" s="65">
        <v>0.03</v>
      </c>
      <c r="S1565" s="8"/>
      <c r="T1565" s="107">
        <f t="shared" si="653"/>
        <v>0.03</v>
      </c>
      <c r="U1565" s="8">
        <v>0.03</v>
      </c>
      <c r="V1565" s="8"/>
      <c r="W1565" s="107">
        <f t="shared" si="654"/>
        <v>0.03</v>
      </c>
    </row>
    <row r="1566" spans="1:102" ht="18">
      <c r="A1566" s="13">
        <v>8</v>
      </c>
      <c r="B1566" s="5" t="s">
        <v>1142</v>
      </c>
      <c r="C1566" s="8">
        <v>66000</v>
      </c>
      <c r="D1566" s="8"/>
      <c r="E1566" s="9">
        <f t="shared" si="655"/>
        <v>66000</v>
      </c>
      <c r="F1566" s="2">
        <v>15870</v>
      </c>
      <c r="G1566" s="2">
        <v>0</v>
      </c>
      <c r="H1566" s="3">
        <f t="shared" si="648"/>
        <v>15870</v>
      </c>
      <c r="I1566" s="10">
        <v>60734</v>
      </c>
      <c r="J1566" s="10"/>
      <c r="K1566" s="213">
        <f t="shared" si="650"/>
        <v>60734</v>
      </c>
      <c r="L1566" s="65">
        <v>35052.9</v>
      </c>
      <c r="M1566" s="65"/>
      <c r="N1566" s="18">
        <f t="shared" si="651"/>
        <v>35052.9</v>
      </c>
      <c r="O1566" s="65">
        <v>35052.9</v>
      </c>
      <c r="P1566" s="65"/>
      <c r="Q1566" s="18">
        <f t="shared" si="652"/>
        <v>35052.9</v>
      </c>
      <c r="R1566" s="65">
        <v>35052.9</v>
      </c>
      <c r="S1566" s="8"/>
      <c r="T1566" s="107">
        <f t="shared" si="653"/>
        <v>35052.9</v>
      </c>
      <c r="U1566" s="8">
        <v>58792.34</v>
      </c>
      <c r="V1566" s="8"/>
      <c r="W1566" s="107">
        <f t="shared" si="654"/>
        <v>58792.34</v>
      </c>
    </row>
    <row r="1567" spans="1:102" ht="18">
      <c r="A1567" s="13">
        <v>9</v>
      </c>
      <c r="B1567" s="5" t="s">
        <v>1143</v>
      </c>
      <c r="C1567" s="8">
        <v>0.03</v>
      </c>
      <c r="D1567" s="8"/>
      <c r="E1567" s="9">
        <f t="shared" si="655"/>
        <v>0.03</v>
      </c>
      <c r="F1567" s="2">
        <v>0.03</v>
      </c>
      <c r="G1567" s="2">
        <v>0</v>
      </c>
      <c r="H1567" s="3">
        <f t="shared" si="648"/>
        <v>0.03</v>
      </c>
      <c r="I1567" s="10">
        <v>0.03</v>
      </c>
      <c r="J1567" s="10"/>
      <c r="K1567" s="213">
        <f t="shared" si="650"/>
        <v>0.03</v>
      </c>
      <c r="L1567" s="65">
        <v>0.03</v>
      </c>
      <c r="M1567" s="65"/>
      <c r="N1567" s="18">
        <f t="shared" si="651"/>
        <v>0.03</v>
      </c>
      <c r="O1567" s="65">
        <v>0.03</v>
      </c>
      <c r="P1567" s="65"/>
      <c r="Q1567" s="18">
        <f t="shared" si="652"/>
        <v>0.03</v>
      </c>
      <c r="R1567" s="65">
        <v>0.03</v>
      </c>
      <c r="S1567" s="8"/>
      <c r="T1567" s="107">
        <f t="shared" si="653"/>
        <v>0.03</v>
      </c>
      <c r="U1567" s="8">
        <v>0.03</v>
      </c>
      <c r="V1567" s="8"/>
      <c r="W1567" s="107">
        <f t="shared" si="654"/>
        <v>0.03</v>
      </c>
    </row>
    <row r="1568" spans="1:102" s="24" customFormat="1" ht="18">
      <c r="A1568" s="13">
        <v>10</v>
      </c>
      <c r="B1568" s="5" t="s">
        <v>1144</v>
      </c>
      <c r="C1568" s="8">
        <v>47300</v>
      </c>
      <c r="D1568" s="8"/>
      <c r="E1568" s="9">
        <f t="shared" si="655"/>
        <v>47300</v>
      </c>
      <c r="F1568" s="2">
        <v>15000</v>
      </c>
      <c r="G1568" s="2">
        <v>0</v>
      </c>
      <c r="H1568" s="3">
        <f t="shared" si="648"/>
        <v>15000</v>
      </c>
      <c r="I1568" s="10">
        <v>57350</v>
      </c>
      <c r="J1568" s="18"/>
      <c r="K1568" s="213">
        <f t="shared" si="650"/>
        <v>57350</v>
      </c>
      <c r="L1568" s="65">
        <v>34853.9</v>
      </c>
      <c r="M1568" s="65"/>
      <c r="N1568" s="18">
        <f t="shared" si="651"/>
        <v>34853.9</v>
      </c>
      <c r="O1568" s="65">
        <v>34853.9</v>
      </c>
      <c r="P1568" s="65"/>
      <c r="Q1568" s="18">
        <f t="shared" si="652"/>
        <v>34853.9</v>
      </c>
      <c r="R1568" s="65">
        <v>34853.9</v>
      </c>
      <c r="S1568" s="8"/>
      <c r="T1568" s="107">
        <f t="shared" si="653"/>
        <v>34853.9</v>
      </c>
      <c r="U1568" s="8">
        <v>58458.57</v>
      </c>
      <c r="V1568" s="8"/>
      <c r="W1568" s="107">
        <f t="shared" si="654"/>
        <v>58458.57</v>
      </c>
      <c r="X1568" s="258"/>
      <c r="Y1568" s="258"/>
      <c r="Z1568" s="258"/>
      <c r="AA1568" s="258"/>
      <c r="AB1568" s="258"/>
      <c r="AC1568" s="258"/>
      <c r="AD1568" s="258"/>
      <c r="AE1568" s="258"/>
      <c r="AF1568" s="258"/>
      <c r="AG1568" s="258"/>
      <c r="AH1568" s="258"/>
      <c r="AI1568" s="258"/>
      <c r="AJ1568" s="258"/>
      <c r="AK1568" s="258"/>
      <c r="AL1568" s="258"/>
      <c r="AM1568" s="258"/>
      <c r="AN1568" s="258"/>
      <c r="AO1568" s="258"/>
      <c r="AP1568" s="258"/>
      <c r="AQ1568" s="258"/>
      <c r="AR1568" s="258"/>
      <c r="AS1568" s="258"/>
      <c r="AT1568" s="258"/>
      <c r="AU1568" s="258"/>
      <c r="AV1568" s="258"/>
      <c r="AW1568" s="258"/>
      <c r="AX1568" s="258"/>
      <c r="AY1568" s="258"/>
      <c r="AZ1568" s="258"/>
      <c r="BA1568" s="258"/>
      <c r="BB1568" s="258"/>
      <c r="BC1568" s="258"/>
      <c r="BD1568" s="258"/>
      <c r="BE1568" s="258"/>
      <c r="BF1568" s="258"/>
      <c r="BG1568" s="258"/>
      <c r="BH1568" s="258"/>
      <c r="BI1568" s="258"/>
      <c r="BJ1568" s="258"/>
      <c r="BK1568" s="258"/>
      <c r="BL1568" s="258"/>
      <c r="BM1568" s="258"/>
      <c r="BN1568" s="258"/>
      <c r="BO1568" s="258"/>
      <c r="BP1568" s="258"/>
      <c r="BQ1568" s="258"/>
      <c r="BR1568" s="258"/>
      <c r="BS1568" s="258"/>
      <c r="BT1568" s="258"/>
      <c r="BU1568" s="258"/>
      <c r="BV1568" s="258"/>
      <c r="BW1568" s="258"/>
      <c r="BX1568" s="258"/>
      <c r="BY1568" s="258"/>
      <c r="BZ1568" s="258"/>
      <c r="CA1568" s="258"/>
      <c r="CB1568" s="258"/>
      <c r="CC1568" s="258"/>
      <c r="CD1568" s="258"/>
      <c r="CE1568" s="258"/>
      <c r="CF1568" s="258"/>
      <c r="CG1568" s="258"/>
      <c r="CH1568" s="258"/>
      <c r="CI1568" s="258"/>
      <c r="CJ1568" s="258"/>
      <c r="CK1568" s="258"/>
      <c r="CL1568" s="258"/>
      <c r="CM1568" s="258"/>
      <c r="CN1568" s="258"/>
      <c r="CO1568" s="258"/>
      <c r="CP1568" s="258"/>
      <c r="CQ1568" s="258"/>
      <c r="CR1568" s="258"/>
      <c r="CS1568" s="258"/>
      <c r="CT1568" s="258"/>
      <c r="CU1568" s="258"/>
      <c r="CV1568" s="258"/>
      <c r="CW1568" s="258"/>
      <c r="CX1568" s="258"/>
    </row>
    <row r="1569" spans="1:102" s="24" customFormat="1" ht="18">
      <c r="A1569" s="13"/>
      <c r="B1569" s="5" t="s">
        <v>2272</v>
      </c>
      <c r="C1569" s="8"/>
      <c r="D1569" s="8"/>
      <c r="E1569" s="9"/>
      <c r="F1569" s="2"/>
      <c r="G1569" s="2"/>
      <c r="H1569" s="3"/>
      <c r="I1569" s="10"/>
      <c r="J1569" s="18"/>
      <c r="K1569" s="213"/>
      <c r="L1569" s="65"/>
      <c r="M1569" s="65"/>
      <c r="N1569" s="18"/>
      <c r="O1569" s="65">
        <v>0.09</v>
      </c>
      <c r="P1569" s="65"/>
      <c r="Q1569" s="18">
        <f t="shared" si="652"/>
        <v>0.09</v>
      </c>
      <c r="R1569" s="65">
        <v>0.09</v>
      </c>
      <c r="S1569" s="8"/>
      <c r="T1569" s="107">
        <f t="shared" si="653"/>
        <v>0.09</v>
      </c>
      <c r="U1569" s="8">
        <v>0.09</v>
      </c>
      <c r="V1569" s="8"/>
      <c r="W1569" s="107">
        <f t="shared" si="654"/>
        <v>0.09</v>
      </c>
      <c r="X1569" s="258"/>
      <c r="Y1569" s="258"/>
      <c r="Z1569" s="258"/>
      <c r="AA1569" s="258"/>
      <c r="AB1569" s="258"/>
      <c r="AC1569" s="258"/>
      <c r="AD1569" s="258"/>
      <c r="AE1569" s="258"/>
      <c r="AF1569" s="258"/>
      <c r="AG1569" s="258"/>
      <c r="AH1569" s="258"/>
      <c r="AI1569" s="258"/>
      <c r="AJ1569" s="258"/>
      <c r="AK1569" s="258"/>
      <c r="AL1569" s="258"/>
      <c r="AM1569" s="258"/>
      <c r="AN1569" s="258"/>
      <c r="AO1569" s="258"/>
      <c r="AP1569" s="258"/>
      <c r="AQ1569" s="258"/>
      <c r="AR1569" s="258"/>
      <c r="AS1569" s="258"/>
      <c r="AT1569" s="258"/>
      <c r="AU1569" s="258"/>
      <c r="AV1569" s="258"/>
      <c r="AW1569" s="258"/>
      <c r="AX1569" s="258"/>
      <c r="AY1569" s="258"/>
      <c r="AZ1569" s="258"/>
      <c r="BA1569" s="258"/>
      <c r="BB1569" s="258"/>
      <c r="BC1569" s="258"/>
      <c r="BD1569" s="258"/>
      <c r="BE1569" s="258"/>
      <c r="BF1569" s="258"/>
      <c r="BG1569" s="258"/>
      <c r="BH1569" s="258"/>
      <c r="BI1569" s="258"/>
      <c r="BJ1569" s="258"/>
      <c r="BK1569" s="258"/>
      <c r="BL1569" s="258"/>
      <c r="BM1569" s="258"/>
      <c r="BN1569" s="258"/>
      <c r="BO1569" s="258"/>
      <c r="BP1569" s="258"/>
      <c r="BQ1569" s="258"/>
      <c r="BR1569" s="258"/>
      <c r="BS1569" s="258"/>
      <c r="BT1569" s="258"/>
      <c r="BU1569" s="258"/>
      <c r="BV1569" s="258"/>
      <c r="BW1569" s="258"/>
      <c r="BX1569" s="258"/>
      <c r="BY1569" s="258"/>
      <c r="BZ1569" s="258"/>
      <c r="CA1569" s="258"/>
      <c r="CB1569" s="258"/>
      <c r="CC1569" s="258"/>
      <c r="CD1569" s="258"/>
      <c r="CE1569" s="258"/>
      <c r="CF1569" s="258"/>
      <c r="CG1569" s="258"/>
      <c r="CH1569" s="258"/>
      <c r="CI1569" s="258"/>
      <c r="CJ1569" s="258"/>
      <c r="CK1569" s="258"/>
      <c r="CL1569" s="258"/>
      <c r="CM1569" s="258"/>
      <c r="CN1569" s="258"/>
      <c r="CO1569" s="258"/>
      <c r="CP1569" s="258"/>
      <c r="CQ1569" s="258"/>
      <c r="CR1569" s="258"/>
      <c r="CS1569" s="258"/>
      <c r="CT1569" s="258"/>
      <c r="CU1569" s="258"/>
      <c r="CV1569" s="258"/>
      <c r="CW1569" s="258"/>
      <c r="CX1569" s="258"/>
    </row>
    <row r="1570" spans="1:102" ht="18">
      <c r="A1570" s="13">
        <v>11</v>
      </c>
      <c r="B1570" s="5" t="s">
        <v>1145</v>
      </c>
      <c r="C1570" s="8">
        <v>24366</v>
      </c>
      <c r="D1570" s="8"/>
      <c r="E1570" s="9">
        <f t="shared" si="655"/>
        <v>24366</v>
      </c>
      <c r="F1570" s="2">
        <v>0.03</v>
      </c>
      <c r="G1570" s="2">
        <v>0</v>
      </c>
      <c r="H1570" s="3">
        <f t="shared" si="648"/>
        <v>0.03</v>
      </c>
      <c r="I1570" s="10">
        <v>0.03</v>
      </c>
      <c r="J1570" s="10"/>
      <c r="K1570" s="213">
        <f t="shared" si="650"/>
        <v>0.03</v>
      </c>
      <c r="L1570" s="65">
        <v>0.03</v>
      </c>
      <c r="M1570" s="65"/>
      <c r="N1570" s="18">
        <f t="shared" si="651"/>
        <v>0.03</v>
      </c>
      <c r="O1570" s="65">
        <v>0.03</v>
      </c>
      <c r="P1570" s="65"/>
      <c r="Q1570" s="18">
        <f t="shared" si="652"/>
        <v>0.03</v>
      </c>
      <c r="R1570" s="65">
        <v>0.03</v>
      </c>
      <c r="S1570" s="8"/>
      <c r="T1570" s="107">
        <f t="shared" si="653"/>
        <v>0.03</v>
      </c>
      <c r="U1570" s="8">
        <v>0.03</v>
      </c>
      <c r="V1570" s="8"/>
      <c r="W1570" s="107">
        <f t="shared" si="654"/>
        <v>0.03</v>
      </c>
    </row>
    <row r="1571" spans="1:102" ht="18">
      <c r="A1571" s="13">
        <v>12</v>
      </c>
      <c r="B1571" s="5" t="s">
        <v>1146</v>
      </c>
      <c r="C1571" s="8">
        <v>5042.5</v>
      </c>
      <c r="D1571" s="8"/>
      <c r="E1571" s="9">
        <f t="shared" si="655"/>
        <v>5042.5</v>
      </c>
      <c r="F1571" s="2">
        <v>0.03</v>
      </c>
      <c r="G1571" s="2">
        <v>0</v>
      </c>
      <c r="H1571" s="3">
        <f t="shared" si="648"/>
        <v>0.03</v>
      </c>
      <c r="I1571" s="10">
        <v>1000</v>
      </c>
      <c r="J1571" s="10"/>
      <c r="K1571" s="213">
        <f t="shared" si="650"/>
        <v>1000</v>
      </c>
      <c r="L1571" s="65">
        <v>6800</v>
      </c>
      <c r="M1571" s="65"/>
      <c r="N1571" s="18">
        <f t="shared" si="651"/>
        <v>6800</v>
      </c>
      <c r="O1571" s="65">
        <v>0.03</v>
      </c>
      <c r="P1571" s="65"/>
      <c r="Q1571" s="18">
        <f t="shared" si="652"/>
        <v>0.03</v>
      </c>
      <c r="R1571" s="65">
        <v>0.03</v>
      </c>
      <c r="S1571" s="8"/>
      <c r="T1571" s="107">
        <f t="shared" si="653"/>
        <v>0.03</v>
      </c>
      <c r="U1571" s="8">
        <v>6800</v>
      </c>
      <c r="V1571" s="8"/>
      <c r="W1571" s="107">
        <f t="shared" si="654"/>
        <v>6800</v>
      </c>
    </row>
    <row r="1572" spans="1:102" ht="18">
      <c r="A1572" s="13">
        <v>13</v>
      </c>
      <c r="B1572" s="5" t="s">
        <v>2071</v>
      </c>
      <c r="C1572" s="8">
        <v>38500</v>
      </c>
      <c r="D1572" s="8"/>
      <c r="E1572" s="9">
        <f t="shared" si="655"/>
        <v>38500</v>
      </c>
      <c r="F1572" s="2">
        <v>29760</v>
      </c>
      <c r="G1572" s="2">
        <v>0</v>
      </c>
      <c r="H1572" s="3">
        <f t="shared" si="648"/>
        <v>29760</v>
      </c>
      <c r="I1572" s="10">
        <v>31248</v>
      </c>
      <c r="J1572" s="10"/>
      <c r="K1572" s="213">
        <f t="shared" si="650"/>
        <v>31248</v>
      </c>
      <c r="L1572" s="65">
        <v>23395</v>
      </c>
      <c r="M1572" s="65"/>
      <c r="N1572" s="18">
        <f t="shared" si="651"/>
        <v>23395</v>
      </c>
      <c r="O1572" s="65">
        <v>25000</v>
      </c>
      <c r="P1572" s="65"/>
      <c r="Q1572" s="18">
        <f t="shared" si="652"/>
        <v>25000</v>
      </c>
      <c r="R1572" s="65">
        <v>25000</v>
      </c>
      <c r="S1572" s="8"/>
      <c r="T1572" s="107">
        <f t="shared" si="653"/>
        <v>25000</v>
      </c>
      <c r="U1572" s="8">
        <v>40931.15</v>
      </c>
      <c r="V1572" s="8"/>
      <c r="W1572" s="107">
        <f t="shared" si="654"/>
        <v>40931.15</v>
      </c>
    </row>
    <row r="1573" spans="1:102" s="24" customFormat="1" ht="18">
      <c r="A1573" s="13">
        <v>14</v>
      </c>
      <c r="B1573" s="5" t="s">
        <v>2072</v>
      </c>
      <c r="C1573" s="8">
        <v>27500</v>
      </c>
      <c r="D1573" s="8"/>
      <c r="E1573" s="9">
        <f t="shared" si="655"/>
        <v>27500</v>
      </c>
      <c r="F1573" s="2">
        <v>20000</v>
      </c>
      <c r="G1573" s="2">
        <v>0</v>
      </c>
      <c r="H1573" s="3">
        <f t="shared" si="648"/>
        <v>20000</v>
      </c>
      <c r="I1573" s="10">
        <v>21000</v>
      </c>
      <c r="J1573" s="18"/>
      <c r="K1573" s="213">
        <f t="shared" si="650"/>
        <v>21000</v>
      </c>
      <c r="L1573" s="65">
        <v>24024</v>
      </c>
      <c r="M1573" s="65"/>
      <c r="N1573" s="18">
        <f t="shared" si="651"/>
        <v>24024</v>
      </c>
      <c r="O1573" s="65">
        <v>24024</v>
      </c>
      <c r="P1573" s="65"/>
      <c r="Q1573" s="18">
        <f t="shared" si="652"/>
        <v>24024</v>
      </c>
      <c r="R1573" s="65">
        <v>24024</v>
      </c>
      <c r="S1573" s="8"/>
      <c r="T1573" s="107">
        <f t="shared" si="653"/>
        <v>24024</v>
      </c>
      <c r="U1573" s="8">
        <v>40253.910000000003</v>
      </c>
      <c r="V1573" s="8"/>
      <c r="W1573" s="107">
        <f t="shared" si="654"/>
        <v>40253.910000000003</v>
      </c>
      <c r="X1573" s="258"/>
      <c r="Y1573" s="258"/>
      <c r="Z1573" s="258"/>
      <c r="AA1573" s="258"/>
      <c r="AB1573" s="258"/>
      <c r="AC1573" s="258"/>
      <c r="AD1573" s="258"/>
      <c r="AE1573" s="258"/>
      <c r="AF1573" s="258"/>
      <c r="AG1573" s="258"/>
      <c r="AH1573" s="258"/>
      <c r="AI1573" s="258"/>
      <c r="AJ1573" s="258"/>
      <c r="AK1573" s="258"/>
      <c r="AL1573" s="258"/>
      <c r="AM1573" s="258"/>
      <c r="AN1573" s="258"/>
      <c r="AO1573" s="258"/>
      <c r="AP1573" s="258"/>
      <c r="AQ1573" s="258"/>
      <c r="AR1573" s="258"/>
      <c r="AS1573" s="258"/>
      <c r="AT1573" s="258"/>
      <c r="AU1573" s="258"/>
      <c r="AV1573" s="258"/>
      <c r="AW1573" s="258"/>
      <c r="AX1573" s="258"/>
      <c r="AY1573" s="258"/>
      <c r="AZ1573" s="258"/>
      <c r="BA1573" s="258"/>
      <c r="BB1573" s="258"/>
      <c r="BC1573" s="258"/>
      <c r="BD1573" s="258"/>
      <c r="BE1573" s="258"/>
      <c r="BF1573" s="258"/>
      <c r="BG1573" s="258"/>
      <c r="BH1573" s="258"/>
      <c r="BI1573" s="258"/>
      <c r="BJ1573" s="258"/>
      <c r="BK1573" s="258"/>
      <c r="BL1573" s="258"/>
      <c r="BM1573" s="258"/>
      <c r="BN1573" s="258"/>
      <c r="BO1573" s="258"/>
      <c r="BP1573" s="258"/>
      <c r="BQ1573" s="258"/>
      <c r="BR1573" s="258"/>
      <c r="BS1573" s="258"/>
      <c r="BT1573" s="258"/>
      <c r="BU1573" s="258"/>
      <c r="BV1573" s="258"/>
      <c r="BW1573" s="258"/>
      <c r="BX1573" s="258"/>
      <c r="BY1573" s="258"/>
      <c r="BZ1573" s="258"/>
      <c r="CA1573" s="258"/>
      <c r="CB1573" s="258"/>
      <c r="CC1573" s="258"/>
      <c r="CD1573" s="258"/>
      <c r="CE1573" s="258"/>
      <c r="CF1573" s="258"/>
      <c r="CG1573" s="258"/>
      <c r="CH1573" s="258"/>
      <c r="CI1573" s="258"/>
      <c r="CJ1573" s="258"/>
      <c r="CK1573" s="258"/>
      <c r="CL1573" s="258"/>
      <c r="CM1573" s="258"/>
      <c r="CN1573" s="258"/>
      <c r="CO1573" s="258"/>
      <c r="CP1573" s="258"/>
      <c r="CQ1573" s="258"/>
      <c r="CR1573" s="258"/>
      <c r="CS1573" s="258"/>
      <c r="CT1573" s="258"/>
      <c r="CU1573" s="258"/>
      <c r="CV1573" s="258"/>
      <c r="CW1573" s="258"/>
      <c r="CX1573" s="258"/>
    </row>
    <row r="1574" spans="1:102" s="24" customFormat="1" ht="18">
      <c r="A1574" s="13">
        <v>15</v>
      </c>
      <c r="B1574" s="5" t="s">
        <v>1147</v>
      </c>
      <c r="C1574" s="9"/>
      <c r="D1574" s="9"/>
      <c r="E1574" s="9"/>
      <c r="F1574" s="2">
        <v>0.15</v>
      </c>
      <c r="G1574" s="2">
        <v>0</v>
      </c>
      <c r="H1574" s="3">
        <f t="shared" si="648"/>
        <v>0.15</v>
      </c>
      <c r="I1574" s="10">
        <v>0.15</v>
      </c>
      <c r="J1574" s="18"/>
      <c r="K1574" s="213">
        <f t="shared" si="650"/>
        <v>0.15</v>
      </c>
      <c r="L1574" s="65">
        <v>0.15</v>
      </c>
      <c r="M1574" s="65"/>
      <c r="N1574" s="18">
        <f t="shared" si="651"/>
        <v>0.15</v>
      </c>
      <c r="O1574" s="65">
        <v>0.15</v>
      </c>
      <c r="P1574" s="65"/>
      <c r="Q1574" s="18">
        <f t="shared" si="652"/>
        <v>0.15</v>
      </c>
      <c r="R1574" s="65">
        <v>0.15</v>
      </c>
      <c r="S1574" s="8"/>
      <c r="T1574" s="107">
        <f t="shared" si="653"/>
        <v>0.15</v>
      </c>
      <c r="U1574" s="8">
        <v>0.15</v>
      </c>
      <c r="V1574" s="8"/>
      <c r="W1574" s="107">
        <f t="shared" si="654"/>
        <v>0.15</v>
      </c>
      <c r="X1574" s="258"/>
      <c r="Y1574" s="258"/>
      <c r="Z1574" s="258"/>
      <c r="AA1574" s="258"/>
      <c r="AB1574" s="258"/>
      <c r="AC1574" s="258"/>
      <c r="AD1574" s="258"/>
      <c r="AE1574" s="258"/>
      <c r="AF1574" s="258"/>
      <c r="AG1574" s="258"/>
      <c r="AH1574" s="258"/>
      <c r="AI1574" s="258"/>
      <c r="AJ1574" s="258"/>
      <c r="AK1574" s="258"/>
      <c r="AL1574" s="258"/>
      <c r="AM1574" s="258"/>
      <c r="AN1574" s="258"/>
      <c r="AO1574" s="258"/>
      <c r="AP1574" s="258"/>
      <c r="AQ1574" s="258"/>
      <c r="AR1574" s="258"/>
      <c r="AS1574" s="258"/>
      <c r="AT1574" s="258"/>
      <c r="AU1574" s="258"/>
      <c r="AV1574" s="258"/>
      <c r="AW1574" s="258"/>
      <c r="AX1574" s="258"/>
      <c r="AY1574" s="258"/>
      <c r="AZ1574" s="258"/>
      <c r="BA1574" s="258"/>
      <c r="BB1574" s="258"/>
      <c r="BC1574" s="258"/>
      <c r="BD1574" s="258"/>
      <c r="BE1574" s="258"/>
      <c r="BF1574" s="258"/>
      <c r="BG1574" s="258"/>
      <c r="BH1574" s="258"/>
      <c r="BI1574" s="258"/>
      <c r="BJ1574" s="258"/>
      <c r="BK1574" s="258"/>
      <c r="BL1574" s="258"/>
      <c r="BM1574" s="258"/>
      <c r="BN1574" s="258"/>
      <c r="BO1574" s="258"/>
      <c r="BP1574" s="258"/>
      <c r="BQ1574" s="258"/>
      <c r="BR1574" s="258"/>
      <c r="BS1574" s="258"/>
      <c r="BT1574" s="258"/>
      <c r="BU1574" s="258"/>
      <c r="BV1574" s="258"/>
      <c r="BW1574" s="258"/>
      <c r="BX1574" s="258"/>
      <c r="BY1574" s="258"/>
      <c r="BZ1574" s="258"/>
      <c r="CA1574" s="258"/>
      <c r="CB1574" s="258"/>
      <c r="CC1574" s="258"/>
      <c r="CD1574" s="258"/>
      <c r="CE1574" s="258"/>
      <c r="CF1574" s="258"/>
      <c r="CG1574" s="258"/>
      <c r="CH1574" s="258"/>
      <c r="CI1574" s="258"/>
      <c r="CJ1574" s="258"/>
      <c r="CK1574" s="258"/>
      <c r="CL1574" s="258"/>
      <c r="CM1574" s="258"/>
      <c r="CN1574" s="258"/>
      <c r="CO1574" s="258"/>
      <c r="CP1574" s="258"/>
      <c r="CQ1574" s="258"/>
      <c r="CR1574" s="258"/>
      <c r="CS1574" s="258"/>
      <c r="CT1574" s="258"/>
      <c r="CU1574" s="258"/>
      <c r="CV1574" s="258"/>
      <c r="CW1574" s="258"/>
      <c r="CX1574" s="258"/>
    </row>
    <row r="1575" spans="1:102" ht="18">
      <c r="A1575" s="13">
        <v>16</v>
      </c>
      <c r="B1575" s="5" t="s">
        <v>1148</v>
      </c>
      <c r="C1575" s="8">
        <v>2042.98</v>
      </c>
      <c r="D1575" s="8"/>
      <c r="E1575" s="9">
        <f>SUM(C1575:D1575)</f>
        <v>2042.98</v>
      </c>
      <c r="F1575" s="2">
        <v>3950.25</v>
      </c>
      <c r="G1575" s="2">
        <v>0</v>
      </c>
      <c r="H1575" s="3">
        <f t="shared" si="648"/>
        <v>3950.25</v>
      </c>
      <c r="I1575" s="10">
        <v>3531.01</v>
      </c>
      <c r="J1575" s="10"/>
      <c r="K1575" s="213">
        <f t="shared" si="650"/>
        <v>3531.01</v>
      </c>
      <c r="L1575" s="65">
        <v>0.09</v>
      </c>
      <c r="M1575" s="65"/>
      <c r="N1575" s="18">
        <f t="shared" si="651"/>
        <v>0.09</v>
      </c>
      <c r="O1575" s="65">
        <v>0.09</v>
      </c>
      <c r="P1575" s="65"/>
      <c r="Q1575" s="18">
        <f t="shared" si="652"/>
        <v>0.09</v>
      </c>
      <c r="R1575" s="65">
        <v>0.09</v>
      </c>
      <c r="S1575" s="8"/>
      <c r="T1575" s="107">
        <f t="shared" si="653"/>
        <v>0.09</v>
      </c>
      <c r="U1575" s="8">
        <v>0.09</v>
      </c>
      <c r="V1575" s="8"/>
      <c r="W1575" s="107">
        <f t="shared" si="654"/>
        <v>0.09</v>
      </c>
    </row>
    <row r="1576" spans="1:102" ht="18">
      <c r="A1576" s="13">
        <v>17</v>
      </c>
      <c r="B1576" s="5" t="s">
        <v>1149</v>
      </c>
      <c r="C1576" s="8">
        <v>1433198.28</v>
      </c>
      <c r="D1576" s="8"/>
      <c r="E1576" s="9">
        <f>SUM(C1576:D1576)</f>
        <v>1433198.28</v>
      </c>
      <c r="F1576" s="2">
        <v>1623674.87</v>
      </c>
      <c r="G1576" s="2">
        <v>0</v>
      </c>
      <c r="H1576" s="3">
        <f t="shared" si="648"/>
        <v>1623674.87</v>
      </c>
      <c r="I1576" s="10">
        <v>2102044.41</v>
      </c>
      <c r="J1576" s="10"/>
      <c r="K1576" s="213">
        <f t="shared" si="650"/>
        <v>2102044.41</v>
      </c>
      <c r="L1576" s="65">
        <v>2336962.9900000002</v>
      </c>
      <c r="M1576" s="65"/>
      <c r="N1576" s="18">
        <f t="shared" si="651"/>
        <v>2336962.9900000002</v>
      </c>
      <c r="O1576" s="65">
        <v>2443239.16</v>
      </c>
      <c r="P1576" s="65"/>
      <c r="Q1576" s="18">
        <f t="shared" si="652"/>
        <v>2443239.16</v>
      </c>
      <c r="R1576" s="65">
        <v>1755121.16</v>
      </c>
      <c r="S1576" s="8"/>
      <c r="T1576" s="107">
        <f t="shared" si="653"/>
        <v>1755121.16</v>
      </c>
      <c r="U1576" s="8">
        <v>2281948.86</v>
      </c>
      <c r="V1576" s="8"/>
      <c r="W1576" s="107">
        <f t="shared" si="654"/>
        <v>2281948.86</v>
      </c>
    </row>
    <row r="1577" spans="1:102" ht="18">
      <c r="A1577" s="13">
        <v>18</v>
      </c>
      <c r="B1577" s="5" t="s">
        <v>1150</v>
      </c>
      <c r="C1577" s="8">
        <v>157205.72</v>
      </c>
      <c r="D1577" s="8"/>
      <c r="E1577" s="9">
        <f>SUM(C1577:D1577)</f>
        <v>157205.72</v>
      </c>
      <c r="F1577" s="2">
        <v>1898.5</v>
      </c>
      <c r="G1577" s="2">
        <v>0</v>
      </c>
      <c r="H1577" s="3">
        <f t="shared" si="648"/>
        <v>1898.5</v>
      </c>
      <c r="I1577" s="10">
        <v>1898.5</v>
      </c>
      <c r="J1577" s="10"/>
      <c r="K1577" s="213">
        <f t="shared" si="650"/>
        <v>1898.5</v>
      </c>
      <c r="L1577" s="65">
        <v>1898.5</v>
      </c>
      <c r="M1577" s="65"/>
      <c r="N1577" s="18">
        <f t="shared" si="651"/>
        <v>1898.5</v>
      </c>
      <c r="O1577" s="65">
        <v>1898.5</v>
      </c>
      <c r="P1577" s="65"/>
      <c r="Q1577" s="18">
        <f t="shared" si="652"/>
        <v>1898.5</v>
      </c>
      <c r="R1577" s="65">
        <v>1898.5</v>
      </c>
      <c r="S1577" s="8"/>
      <c r="T1577" s="107">
        <f t="shared" si="653"/>
        <v>1898.5</v>
      </c>
      <c r="U1577" s="8">
        <v>684.39</v>
      </c>
      <c r="V1577" s="8"/>
      <c r="W1577" s="107">
        <f t="shared" si="654"/>
        <v>684.39</v>
      </c>
    </row>
    <row r="1578" spans="1:102" ht="18">
      <c r="A1578" s="13">
        <v>19</v>
      </c>
      <c r="B1578" s="5" t="s">
        <v>1151</v>
      </c>
      <c r="C1578" s="8"/>
      <c r="D1578" s="8"/>
      <c r="F1578" s="2">
        <v>0.09</v>
      </c>
      <c r="G1578" s="2">
        <v>0</v>
      </c>
      <c r="H1578" s="3">
        <f t="shared" si="648"/>
        <v>0.09</v>
      </c>
      <c r="I1578" s="10">
        <v>0.09</v>
      </c>
      <c r="J1578" s="10"/>
      <c r="K1578" s="213">
        <f t="shared" si="650"/>
        <v>0.09</v>
      </c>
      <c r="L1578" s="65">
        <v>0.09</v>
      </c>
      <c r="M1578" s="65"/>
      <c r="N1578" s="18">
        <f t="shared" si="651"/>
        <v>0.09</v>
      </c>
      <c r="O1578" s="65">
        <v>0.09</v>
      </c>
      <c r="P1578" s="65"/>
      <c r="Q1578" s="18">
        <f t="shared" si="652"/>
        <v>0.09</v>
      </c>
      <c r="R1578" s="65">
        <v>0.09</v>
      </c>
      <c r="S1578" s="8"/>
      <c r="T1578" s="107">
        <f t="shared" si="653"/>
        <v>0.09</v>
      </c>
      <c r="U1578" s="8">
        <v>0.09</v>
      </c>
      <c r="V1578" s="8"/>
      <c r="W1578" s="107">
        <f t="shared" si="654"/>
        <v>0.09</v>
      </c>
    </row>
    <row r="1579" spans="1:102" ht="18">
      <c r="A1579" s="13">
        <v>20</v>
      </c>
      <c r="B1579" s="5" t="s">
        <v>1503</v>
      </c>
      <c r="C1579" s="8"/>
      <c r="D1579" s="8"/>
      <c r="F1579" s="2"/>
      <c r="G1579" s="2"/>
      <c r="H1579" s="3"/>
      <c r="I1579" s="10">
        <v>0.09</v>
      </c>
      <c r="J1579" s="10"/>
      <c r="K1579" s="213">
        <f t="shared" si="650"/>
        <v>0.09</v>
      </c>
      <c r="L1579" s="65">
        <v>0.09</v>
      </c>
      <c r="M1579" s="65"/>
      <c r="N1579" s="18">
        <f t="shared" si="651"/>
        <v>0.09</v>
      </c>
      <c r="O1579" s="65">
        <v>0.09</v>
      </c>
      <c r="P1579" s="65"/>
      <c r="Q1579" s="18">
        <f t="shared" si="652"/>
        <v>0.09</v>
      </c>
      <c r="R1579" s="65">
        <v>0.09</v>
      </c>
      <c r="S1579" s="8"/>
      <c r="T1579" s="107">
        <f t="shared" si="653"/>
        <v>0.09</v>
      </c>
      <c r="U1579" s="8">
        <v>0.09</v>
      </c>
      <c r="V1579" s="8"/>
      <c r="W1579" s="107">
        <f t="shared" si="654"/>
        <v>0.09</v>
      </c>
    </row>
    <row r="1580" spans="1:102" s="24" customFormat="1" ht="18">
      <c r="A1580" s="13">
        <v>21</v>
      </c>
      <c r="B1580" s="5" t="s">
        <v>1152</v>
      </c>
      <c r="C1580" s="8"/>
      <c r="D1580" s="8"/>
      <c r="E1580" s="8"/>
      <c r="F1580" s="2">
        <v>0.03</v>
      </c>
      <c r="G1580" s="2">
        <v>0</v>
      </c>
      <c r="H1580" s="3">
        <f t="shared" si="648"/>
        <v>0.03</v>
      </c>
      <c r="I1580" s="10">
        <v>0.03</v>
      </c>
      <c r="J1580" s="18"/>
      <c r="K1580" s="213">
        <f t="shared" si="650"/>
        <v>0.03</v>
      </c>
      <c r="L1580" s="65">
        <v>0.03</v>
      </c>
      <c r="M1580" s="65"/>
      <c r="N1580" s="18">
        <f t="shared" si="651"/>
        <v>0.03</v>
      </c>
      <c r="O1580" s="65">
        <v>0.03</v>
      </c>
      <c r="P1580" s="65"/>
      <c r="Q1580" s="18">
        <f t="shared" si="652"/>
        <v>0.03</v>
      </c>
      <c r="R1580" s="65">
        <v>0.03</v>
      </c>
      <c r="S1580" s="8"/>
      <c r="T1580" s="107">
        <f t="shared" si="653"/>
        <v>0.03</v>
      </c>
      <c r="U1580" s="8">
        <v>0.03</v>
      </c>
      <c r="V1580" s="8"/>
      <c r="W1580" s="107">
        <f t="shared" si="654"/>
        <v>0.03</v>
      </c>
      <c r="X1580" s="258"/>
      <c r="Y1580" s="258"/>
      <c r="Z1580" s="258"/>
      <c r="AA1580" s="258"/>
      <c r="AB1580" s="258"/>
      <c r="AC1580" s="258"/>
      <c r="AD1580" s="258"/>
      <c r="AE1580" s="258"/>
      <c r="AF1580" s="258"/>
      <c r="AG1580" s="258"/>
      <c r="AH1580" s="258"/>
      <c r="AI1580" s="258"/>
      <c r="AJ1580" s="258"/>
      <c r="AK1580" s="258"/>
      <c r="AL1580" s="258"/>
      <c r="AM1580" s="258"/>
      <c r="AN1580" s="258"/>
      <c r="AO1580" s="258"/>
      <c r="AP1580" s="258"/>
      <c r="AQ1580" s="258"/>
      <c r="AR1580" s="258"/>
      <c r="AS1580" s="258"/>
      <c r="AT1580" s="258"/>
      <c r="AU1580" s="258"/>
      <c r="AV1580" s="258"/>
      <c r="AW1580" s="258"/>
      <c r="AX1580" s="258"/>
      <c r="AY1580" s="258"/>
      <c r="AZ1580" s="258"/>
      <c r="BA1580" s="258"/>
      <c r="BB1580" s="258"/>
      <c r="BC1580" s="258"/>
      <c r="BD1580" s="258"/>
      <c r="BE1580" s="258"/>
      <c r="BF1580" s="258"/>
      <c r="BG1580" s="258"/>
      <c r="BH1580" s="258"/>
      <c r="BI1580" s="258"/>
      <c r="BJ1580" s="258"/>
      <c r="BK1580" s="258"/>
      <c r="BL1580" s="258"/>
      <c r="BM1580" s="258"/>
      <c r="BN1580" s="258"/>
      <c r="BO1580" s="258"/>
      <c r="BP1580" s="258"/>
      <c r="BQ1580" s="258"/>
      <c r="BR1580" s="258"/>
      <c r="BS1580" s="258"/>
      <c r="BT1580" s="258"/>
      <c r="BU1580" s="258"/>
      <c r="BV1580" s="258"/>
      <c r="BW1580" s="258"/>
      <c r="BX1580" s="258"/>
      <c r="BY1580" s="258"/>
      <c r="BZ1580" s="258"/>
      <c r="CA1580" s="258"/>
      <c r="CB1580" s="258"/>
      <c r="CC1580" s="258"/>
      <c r="CD1580" s="258"/>
      <c r="CE1580" s="258"/>
      <c r="CF1580" s="258"/>
      <c r="CG1580" s="258"/>
      <c r="CH1580" s="258"/>
      <c r="CI1580" s="258"/>
      <c r="CJ1580" s="258"/>
      <c r="CK1580" s="258"/>
      <c r="CL1580" s="258"/>
      <c r="CM1580" s="258"/>
      <c r="CN1580" s="258"/>
      <c r="CO1580" s="258"/>
      <c r="CP1580" s="258"/>
      <c r="CQ1580" s="258"/>
      <c r="CR1580" s="258"/>
      <c r="CS1580" s="258"/>
      <c r="CT1580" s="258"/>
      <c r="CU1580" s="258"/>
      <c r="CV1580" s="258"/>
      <c r="CW1580" s="258"/>
      <c r="CX1580" s="258"/>
    </row>
    <row r="1581" spans="1:102" s="24" customFormat="1" ht="18">
      <c r="A1581" s="13">
        <v>22</v>
      </c>
      <c r="B1581" s="5" t="s">
        <v>2073</v>
      </c>
      <c r="C1581" s="8"/>
      <c r="D1581" s="8"/>
      <c r="E1581" s="8"/>
      <c r="F1581" s="2"/>
      <c r="G1581" s="2"/>
      <c r="H1581" s="3"/>
      <c r="I1581" s="10"/>
      <c r="J1581" s="18"/>
      <c r="K1581" s="213"/>
      <c r="L1581" s="65">
        <v>0.09</v>
      </c>
      <c r="M1581" s="65"/>
      <c r="N1581" s="18">
        <f t="shared" si="651"/>
        <v>0.09</v>
      </c>
      <c r="O1581" s="65">
        <v>346500</v>
      </c>
      <c r="P1581" s="65"/>
      <c r="Q1581" s="18">
        <f t="shared" si="652"/>
        <v>346500</v>
      </c>
      <c r="R1581" s="65">
        <v>1034618</v>
      </c>
      <c r="S1581" s="8"/>
      <c r="T1581" s="107">
        <f t="shared" si="653"/>
        <v>1034618</v>
      </c>
      <c r="U1581" s="8">
        <v>1393100</v>
      </c>
      <c r="V1581" s="8"/>
      <c r="W1581" s="107">
        <f t="shared" si="654"/>
        <v>1393100</v>
      </c>
      <c r="X1581" s="258"/>
      <c r="Y1581" s="258"/>
      <c r="Z1581" s="258"/>
      <c r="AA1581" s="258"/>
      <c r="AB1581" s="258"/>
      <c r="AC1581" s="258"/>
      <c r="AD1581" s="258"/>
      <c r="AE1581" s="258"/>
      <c r="AF1581" s="258"/>
      <c r="AG1581" s="258"/>
      <c r="AH1581" s="258"/>
      <c r="AI1581" s="258"/>
      <c r="AJ1581" s="258"/>
      <c r="AK1581" s="258"/>
      <c r="AL1581" s="258"/>
      <c r="AM1581" s="258"/>
      <c r="AN1581" s="258"/>
      <c r="AO1581" s="258"/>
      <c r="AP1581" s="258"/>
      <c r="AQ1581" s="258"/>
      <c r="AR1581" s="258"/>
      <c r="AS1581" s="258"/>
      <c r="AT1581" s="258"/>
      <c r="AU1581" s="258"/>
      <c r="AV1581" s="258"/>
      <c r="AW1581" s="258"/>
      <c r="AX1581" s="258"/>
      <c r="AY1581" s="258"/>
      <c r="AZ1581" s="258"/>
      <c r="BA1581" s="258"/>
      <c r="BB1581" s="258"/>
      <c r="BC1581" s="258"/>
      <c r="BD1581" s="258"/>
      <c r="BE1581" s="258"/>
      <c r="BF1581" s="258"/>
      <c r="BG1581" s="258"/>
      <c r="BH1581" s="258"/>
      <c r="BI1581" s="258"/>
      <c r="BJ1581" s="258"/>
      <c r="BK1581" s="258"/>
      <c r="BL1581" s="258"/>
      <c r="BM1581" s="258"/>
      <c r="BN1581" s="258"/>
      <c r="BO1581" s="258"/>
      <c r="BP1581" s="258"/>
      <c r="BQ1581" s="258"/>
      <c r="BR1581" s="258"/>
      <c r="BS1581" s="258"/>
      <c r="BT1581" s="258"/>
      <c r="BU1581" s="258"/>
      <c r="BV1581" s="258"/>
      <c r="BW1581" s="258"/>
      <c r="BX1581" s="258"/>
      <c r="BY1581" s="258"/>
      <c r="BZ1581" s="258"/>
      <c r="CA1581" s="258"/>
      <c r="CB1581" s="258"/>
      <c r="CC1581" s="258"/>
      <c r="CD1581" s="258"/>
      <c r="CE1581" s="258"/>
      <c r="CF1581" s="258"/>
      <c r="CG1581" s="258"/>
      <c r="CH1581" s="258"/>
      <c r="CI1581" s="258"/>
      <c r="CJ1581" s="258"/>
      <c r="CK1581" s="258"/>
      <c r="CL1581" s="258"/>
      <c r="CM1581" s="258"/>
      <c r="CN1581" s="258"/>
      <c r="CO1581" s="258"/>
      <c r="CP1581" s="258"/>
      <c r="CQ1581" s="258"/>
      <c r="CR1581" s="258"/>
      <c r="CS1581" s="258"/>
      <c r="CT1581" s="258"/>
      <c r="CU1581" s="258"/>
      <c r="CV1581" s="258"/>
      <c r="CW1581" s="258"/>
      <c r="CX1581" s="258"/>
    </row>
    <row r="1582" spans="1:102" ht="18">
      <c r="A1582" s="13">
        <v>23</v>
      </c>
      <c r="B1582" s="5" t="s">
        <v>1502</v>
      </c>
      <c r="C1582" s="8"/>
      <c r="D1582" s="8"/>
      <c r="F1582" s="2">
        <v>156569</v>
      </c>
      <c r="G1582" s="2">
        <v>0</v>
      </c>
      <c r="H1582" s="3">
        <f t="shared" si="648"/>
        <v>156569</v>
      </c>
      <c r="I1582" s="10">
        <v>164397.45000000001</v>
      </c>
      <c r="J1582" s="10"/>
      <c r="K1582" s="213">
        <f t="shared" si="650"/>
        <v>164397.45000000001</v>
      </c>
      <c r="L1582" s="65">
        <v>0.09</v>
      </c>
      <c r="M1582" s="65"/>
      <c r="N1582" s="18">
        <f t="shared" si="651"/>
        <v>0.09</v>
      </c>
      <c r="O1582" s="65">
        <v>0.09</v>
      </c>
      <c r="P1582" s="65"/>
      <c r="Q1582" s="18">
        <f t="shared" si="652"/>
        <v>0.09</v>
      </c>
      <c r="R1582" s="65">
        <v>0.09</v>
      </c>
      <c r="S1582" s="8"/>
      <c r="T1582" s="107">
        <f t="shared" si="653"/>
        <v>0.09</v>
      </c>
      <c r="U1582" s="8">
        <v>0.09</v>
      </c>
      <c r="V1582" s="8"/>
      <c r="W1582" s="107">
        <f t="shared" si="654"/>
        <v>0.09</v>
      </c>
    </row>
    <row r="1583" spans="1:102" s="206" customFormat="1" ht="36">
      <c r="A1583" s="200"/>
      <c r="B1583" s="201" t="s">
        <v>133</v>
      </c>
      <c r="C1583" s="202">
        <f>SUM(C1559:C1582)</f>
        <v>1849005.57</v>
      </c>
      <c r="D1583" s="202">
        <f>SUM(D1559:D1582)</f>
        <v>0</v>
      </c>
      <c r="E1583" s="202">
        <f>SUM(E1559:E1582)</f>
        <v>1849005.57</v>
      </c>
      <c r="F1583" s="203">
        <v>1892823</v>
      </c>
      <c r="G1583" s="203">
        <v>0</v>
      </c>
      <c r="H1583" s="280">
        <f t="shared" si="648"/>
        <v>1892823</v>
      </c>
      <c r="I1583" s="204">
        <f>SUM(I1559:I1582)</f>
        <v>2513533.23</v>
      </c>
      <c r="J1583" s="205"/>
      <c r="K1583" s="286">
        <f>SUM(I1583:J1583)</f>
        <v>2513533.23</v>
      </c>
      <c r="L1583" s="202">
        <f>SUM(L1559:L1582)</f>
        <v>2502655.9599999995</v>
      </c>
      <c r="M1583" s="202">
        <f>SUM(M1559:M1582)</f>
        <v>0</v>
      </c>
      <c r="N1583" s="202">
        <f>SUM(L1583:M1583)</f>
        <v>2502655.9599999995</v>
      </c>
      <c r="O1583" s="202">
        <f>SUM(O1559:O1582)</f>
        <v>2950633.4499999993</v>
      </c>
      <c r="P1583" s="202">
        <f>SUM(P1559:P1582)</f>
        <v>0</v>
      </c>
      <c r="Q1583" s="202">
        <f>SUM(O1583:P1583)</f>
        <v>2950633.4499999993</v>
      </c>
      <c r="R1583" s="202">
        <f>SUM(R1559:R1582)</f>
        <v>2950633.45</v>
      </c>
      <c r="S1583" s="182">
        <f>SUM(S1559:S1582)</f>
        <v>0</v>
      </c>
      <c r="T1583" s="182">
        <f>SUM(R1583:S1583)</f>
        <v>2950633.45</v>
      </c>
      <c r="U1583" s="182">
        <v>3945170.55</v>
      </c>
      <c r="V1583" s="182"/>
      <c r="W1583" s="182">
        <f>SUM(U1583:V1583)</f>
        <v>3945170.55</v>
      </c>
      <c r="X1583" s="267"/>
      <c r="Y1583" s="267"/>
      <c r="Z1583" s="267"/>
      <c r="AA1583" s="267"/>
      <c r="AB1583" s="267"/>
      <c r="AC1583" s="267"/>
      <c r="AD1583" s="267"/>
      <c r="AE1583" s="267"/>
      <c r="AF1583" s="267"/>
      <c r="AG1583" s="267"/>
      <c r="AH1583" s="267"/>
      <c r="AI1583" s="267"/>
      <c r="AJ1583" s="267"/>
      <c r="AK1583" s="267"/>
      <c r="AL1583" s="267"/>
      <c r="AM1583" s="267"/>
      <c r="AN1583" s="267"/>
      <c r="AO1583" s="267"/>
      <c r="AP1583" s="267"/>
      <c r="AQ1583" s="267"/>
      <c r="AR1583" s="267"/>
      <c r="AS1583" s="267"/>
      <c r="AT1583" s="267"/>
      <c r="AU1583" s="267"/>
      <c r="AV1583" s="267"/>
      <c r="AW1583" s="267"/>
      <c r="AX1583" s="267"/>
      <c r="AY1583" s="267"/>
      <c r="AZ1583" s="267"/>
      <c r="BA1583" s="267"/>
      <c r="BB1583" s="267"/>
      <c r="BC1583" s="267"/>
      <c r="BD1583" s="267"/>
      <c r="BE1583" s="267"/>
      <c r="BF1583" s="267"/>
      <c r="BG1583" s="267"/>
      <c r="BH1583" s="267"/>
      <c r="BI1583" s="267"/>
      <c r="BJ1583" s="267"/>
      <c r="BK1583" s="267"/>
      <c r="BL1583" s="267"/>
      <c r="BM1583" s="267"/>
      <c r="BN1583" s="267"/>
      <c r="BO1583" s="267"/>
      <c r="BP1583" s="267"/>
      <c r="BQ1583" s="267"/>
      <c r="BR1583" s="267"/>
      <c r="BS1583" s="267"/>
      <c r="BT1583" s="267"/>
      <c r="BU1583" s="267"/>
      <c r="BV1583" s="267"/>
      <c r="BW1583" s="267"/>
      <c r="BX1583" s="267"/>
      <c r="BY1583" s="267"/>
      <c r="BZ1583" s="267"/>
      <c r="CA1583" s="267"/>
      <c r="CB1583" s="267"/>
      <c r="CC1583" s="267"/>
      <c r="CD1583" s="267"/>
      <c r="CE1583" s="267"/>
      <c r="CF1583" s="267"/>
      <c r="CG1583" s="267"/>
      <c r="CH1583" s="267"/>
      <c r="CI1583" s="267"/>
      <c r="CJ1583" s="267"/>
      <c r="CK1583" s="267"/>
      <c r="CL1583" s="267"/>
      <c r="CM1583" s="267"/>
      <c r="CN1583" s="267"/>
      <c r="CO1583" s="267"/>
      <c r="CP1583" s="267"/>
      <c r="CQ1583" s="267"/>
      <c r="CR1583" s="267"/>
      <c r="CS1583" s="267"/>
      <c r="CT1583" s="267"/>
      <c r="CU1583" s="267"/>
      <c r="CV1583" s="267"/>
      <c r="CW1583" s="267"/>
      <c r="CX1583" s="267"/>
    </row>
    <row r="1584" spans="1:102" s="43" customFormat="1" ht="18">
      <c r="A1584" s="42"/>
      <c r="B1584" s="38" t="s">
        <v>2074</v>
      </c>
      <c r="C1584" s="39"/>
      <c r="D1584" s="39"/>
      <c r="E1584" s="39"/>
      <c r="F1584" s="11"/>
      <c r="G1584" s="11"/>
      <c r="H1584" s="279"/>
      <c r="I1584" s="133"/>
      <c r="J1584" s="40"/>
      <c r="K1584" s="285"/>
      <c r="L1584" s="39"/>
      <c r="M1584" s="39"/>
      <c r="N1584" s="39"/>
      <c r="O1584" s="39"/>
      <c r="P1584" s="39"/>
      <c r="Q1584" s="39"/>
      <c r="R1584" s="39"/>
      <c r="S1584" s="9"/>
      <c r="T1584" s="9"/>
      <c r="U1584" s="9"/>
      <c r="V1584" s="9"/>
      <c r="W1584" s="9"/>
      <c r="X1584" s="268"/>
      <c r="Y1584" s="268"/>
      <c r="Z1584" s="268"/>
      <c r="AA1584" s="268"/>
      <c r="AB1584" s="268"/>
      <c r="AC1584" s="268"/>
      <c r="AD1584" s="268"/>
      <c r="AE1584" s="268"/>
      <c r="AF1584" s="268"/>
      <c r="AG1584" s="268"/>
      <c r="AH1584" s="268"/>
      <c r="AI1584" s="268"/>
      <c r="AJ1584" s="268"/>
      <c r="AK1584" s="268"/>
      <c r="AL1584" s="268"/>
      <c r="AM1584" s="268"/>
      <c r="AN1584" s="268"/>
      <c r="AO1584" s="268"/>
      <c r="AP1584" s="268"/>
      <c r="AQ1584" s="268"/>
      <c r="AR1584" s="268"/>
      <c r="AS1584" s="268"/>
      <c r="AT1584" s="268"/>
      <c r="AU1584" s="268"/>
      <c r="AV1584" s="268"/>
      <c r="AW1584" s="268"/>
      <c r="AX1584" s="268"/>
      <c r="AY1584" s="268"/>
      <c r="AZ1584" s="268"/>
      <c r="BA1584" s="268"/>
      <c r="BB1584" s="268"/>
      <c r="BC1584" s="268"/>
      <c r="BD1584" s="268"/>
      <c r="BE1584" s="268"/>
      <c r="BF1584" s="268"/>
      <c r="BG1584" s="268"/>
      <c r="BH1584" s="268"/>
      <c r="BI1584" s="268"/>
      <c r="BJ1584" s="268"/>
      <c r="BK1584" s="268"/>
      <c r="BL1584" s="268"/>
      <c r="BM1584" s="268"/>
      <c r="BN1584" s="268"/>
      <c r="BO1584" s="268"/>
      <c r="BP1584" s="268"/>
      <c r="BQ1584" s="268"/>
      <c r="BR1584" s="268"/>
      <c r="BS1584" s="268"/>
      <c r="BT1584" s="268"/>
      <c r="BU1584" s="268"/>
      <c r="BV1584" s="268"/>
      <c r="BW1584" s="268"/>
      <c r="BX1584" s="268"/>
      <c r="BY1584" s="268"/>
      <c r="BZ1584" s="268"/>
      <c r="CA1584" s="268"/>
      <c r="CB1584" s="268"/>
      <c r="CC1584" s="268"/>
      <c r="CD1584" s="268"/>
      <c r="CE1584" s="268"/>
      <c r="CF1584" s="268"/>
      <c r="CG1584" s="268"/>
      <c r="CH1584" s="268"/>
      <c r="CI1584" s="268"/>
      <c r="CJ1584" s="268"/>
      <c r="CK1584" s="268"/>
      <c r="CL1584" s="268"/>
      <c r="CM1584" s="268"/>
      <c r="CN1584" s="268"/>
      <c r="CO1584" s="268"/>
      <c r="CP1584" s="268"/>
      <c r="CQ1584" s="268"/>
      <c r="CR1584" s="268"/>
      <c r="CS1584" s="268"/>
      <c r="CT1584" s="268"/>
      <c r="CU1584" s="268"/>
      <c r="CV1584" s="268"/>
      <c r="CW1584" s="268"/>
      <c r="CX1584" s="268"/>
    </row>
    <row r="1585" spans="1:102" s="43" customFormat="1" ht="18">
      <c r="A1585" s="42">
        <v>1</v>
      </c>
      <c r="B1585" s="35" t="s">
        <v>2075</v>
      </c>
      <c r="C1585" s="39"/>
      <c r="D1585" s="39"/>
      <c r="E1585" s="39"/>
      <c r="F1585" s="11"/>
      <c r="G1585" s="11"/>
      <c r="H1585" s="279"/>
      <c r="I1585" s="133"/>
      <c r="J1585" s="40"/>
      <c r="K1585" s="285"/>
      <c r="L1585" s="65">
        <v>75000</v>
      </c>
      <c r="M1585" s="65"/>
      <c r="N1585" s="18">
        <f>SUM(L1585:M1585)</f>
        <v>75000</v>
      </c>
      <c r="O1585" s="65"/>
      <c r="P1585" s="65"/>
      <c r="Q1585" s="18">
        <f>SUM(O1585:P1585)</f>
        <v>0</v>
      </c>
      <c r="R1585" s="65"/>
      <c r="S1585" s="8"/>
      <c r="T1585" s="107">
        <f>SUM(R1585:S1585)</f>
        <v>0</v>
      </c>
      <c r="U1585" s="8"/>
      <c r="V1585" s="8"/>
      <c r="W1585" s="107">
        <f>SUM(U1585:V1585)</f>
        <v>0</v>
      </c>
      <c r="X1585" s="268"/>
      <c r="Y1585" s="268"/>
      <c r="Z1585" s="268"/>
      <c r="AA1585" s="268"/>
      <c r="AB1585" s="268"/>
      <c r="AC1585" s="268"/>
      <c r="AD1585" s="268"/>
      <c r="AE1585" s="268"/>
      <c r="AF1585" s="268"/>
      <c r="AG1585" s="268"/>
      <c r="AH1585" s="268"/>
      <c r="AI1585" s="268"/>
      <c r="AJ1585" s="268"/>
      <c r="AK1585" s="268"/>
      <c r="AL1585" s="268"/>
      <c r="AM1585" s="268"/>
      <c r="AN1585" s="268"/>
      <c r="AO1585" s="268"/>
      <c r="AP1585" s="268"/>
      <c r="AQ1585" s="268"/>
      <c r="AR1585" s="268"/>
      <c r="AS1585" s="268"/>
      <c r="AT1585" s="268"/>
      <c r="AU1585" s="268"/>
      <c r="AV1585" s="268"/>
      <c r="AW1585" s="268"/>
      <c r="AX1585" s="268"/>
      <c r="AY1585" s="268"/>
      <c r="AZ1585" s="268"/>
      <c r="BA1585" s="268"/>
      <c r="BB1585" s="268"/>
      <c r="BC1585" s="268"/>
      <c r="BD1585" s="268"/>
      <c r="BE1585" s="268"/>
      <c r="BF1585" s="268"/>
      <c r="BG1585" s="268"/>
      <c r="BH1585" s="268"/>
      <c r="BI1585" s="268"/>
      <c r="BJ1585" s="268"/>
      <c r="BK1585" s="268"/>
      <c r="BL1585" s="268"/>
      <c r="BM1585" s="268"/>
      <c r="BN1585" s="268"/>
      <c r="BO1585" s="268"/>
      <c r="BP1585" s="268"/>
      <c r="BQ1585" s="268"/>
      <c r="BR1585" s="268"/>
      <c r="BS1585" s="268"/>
      <c r="BT1585" s="268"/>
      <c r="BU1585" s="268"/>
      <c r="BV1585" s="268"/>
      <c r="BW1585" s="268"/>
      <c r="BX1585" s="268"/>
      <c r="BY1585" s="268"/>
      <c r="BZ1585" s="268"/>
      <c r="CA1585" s="268"/>
      <c r="CB1585" s="268"/>
      <c r="CC1585" s="268"/>
      <c r="CD1585" s="268"/>
      <c r="CE1585" s="268"/>
      <c r="CF1585" s="268"/>
      <c r="CG1585" s="268"/>
      <c r="CH1585" s="268"/>
      <c r="CI1585" s="268"/>
      <c r="CJ1585" s="268"/>
      <c r="CK1585" s="268"/>
      <c r="CL1585" s="268"/>
      <c r="CM1585" s="268"/>
      <c r="CN1585" s="268"/>
      <c r="CO1585" s="268"/>
      <c r="CP1585" s="268"/>
      <c r="CQ1585" s="268"/>
      <c r="CR1585" s="268"/>
      <c r="CS1585" s="268"/>
      <c r="CT1585" s="268"/>
      <c r="CU1585" s="268"/>
      <c r="CV1585" s="268"/>
      <c r="CW1585" s="268"/>
      <c r="CX1585" s="268"/>
    </row>
    <row r="1586" spans="1:102" s="43" customFormat="1" ht="18">
      <c r="A1586" s="42">
        <v>2</v>
      </c>
      <c r="B1586" s="35" t="s">
        <v>2273</v>
      </c>
      <c r="C1586" s="39"/>
      <c r="D1586" s="39"/>
      <c r="E1586" s="39"/>
      <c r="F1586" s="11"/>
      <c r="G1586" s="11"/>
      <c r="H1586" s="279"/>
      <c r="I1586" s="133"/>
      <c r="J1586" s="40"/>
      <c r="K1586" s="285"/>
      <c r="L1586" s="65"/>
      <c r="M1586" s="65"/>
      <c r="N1586" s="18"/>
      <c r="O1586" s="65">
        <v>72000</v>
      </c>
      <c r="P1586" s="65"/>
      <c r="Q1586" s="18">
        <v>720</v>
      </c>
      <c r="R1586" s="65">
        <v>72000</v>
      </c>
      <c r="S1586" s="8"/>
      <c r="T1586" s="107">
        <v>720</v>
      </c>
      <c r="U1586" s="8">
        <v>72000</v>
      </c>
      <c r="V1586" s="8"/>
      <c r="W1586" s="107">
        <v>720</v>
      </c>
      <c r="X1586" s="268"/>
      <c r="Y1586" s="268"/>
      <c r="Z1586" s="268"/>
      <c r="AA1586" s="268"/>
      <c r="AB1586" s="268"/>
      <c r="AC1586" s="268"/>
      <c r="AD1586" s="268"/>
      <c r="AE1586" s="268"/>
      <c r="AF1586" s="268"/>
      <c r="AG1586" s="268"/>
      <c r="AH1586" s="268"/>
      <c r="AI1586" s="268"/>
      <c r="AJ1586" s="268"/>
      <c r="AK1586" s="268"/>
      <c r="AL1586" s="268"/>
      <c r="AM1586" s="268"/>
      <c r="AN1586" s="268"/>
      <c r="AO1586" s="268"/>
      <c r="AP1586" s="268"/>
      <c r="AQ1586" s="268"/>
      <c r="AR1586" s="268"/>
      <c r="AS1586" s="268"/>
      <c r="AT1586" s="268"/>
      <c r="AU1586" s="268"/>
      <c r="AV1586" s="268"/>
      <c r="AW1586" s="268"/>
      <c r="AX1586" s="268"/>
      <c r="AY1586" s="268"/>
      <c r="AZ1586" s="268"/>
      <c r="BA1586" s="268"/>
      <c r="BB1586" s="268"/>
      <c r="BC1586" s="268"/>
      <c r="BD1586" s="268"/>
      <c r="BE1586" s="268"/>
      <c r="BF1586" s="268"/>
      <c r="BG1586" s="268"/>
      <c r="BH1586" s="268"/>
      <c r="BI1586" s="268"/>
      <c r="BJ1586" s="268"/>
      <c r="BK1586" s="268"/>
      <c r="BL1586" s="268"/>
      <c r="BM1586" s="268"/>
      <c r="BN1586" s="268"/>
      <c r="BO1586" s="268"/>
      <c r="BP1586" s="268"/>
      <c r="BQ1586" s="268"/>
      <c r="BR1586" s="268"/>
      <c r="BS1586" s="268"/>
      <c r="BT1586" s="268"/>
      <c r="BU1586" s="268"/>
      <c r="BV1586" s="268"/>
      <c r="BW1586" s="268"/>
      <c r="BX1586" s="268"/>
      <c r="BY1586" s="268"/>
      <c r="BZ1586" s="268"/>
      <c r="CA1586" s="268"/>
      <c r="CB1586" s="268"/>
      <c r="CC1586" s="268"/>
      <c r="CD1586" s="268"/>
      <c r="CE1586" s="268"/>
      <c r="CF1586" s="268"/>
      <c r="CG1586" s="268"/>
      <c r="CH1586" s="268"/>
      <c r="CI1586" s="268"/>
      <c r="CJ1586" s="268"/>
      <c r="CK1586" s="268"/>
      <c r="CL1586" s="268"/>
      <c r="CM1586" s="268"/>
      <c r="CN1586" s="268"/>
      <c r="CO1586" s="268"/>
      <c r="CP1586" s="268"/>
      <c r="CQ1586" s="268"/>
      <c r="CR1586" s="268"/>
      <c r="CS1586" s="268"/>
      <c r="CT1586" s="268"/>
      <c r="CU1586" s="268"/>
      <c r="CV1586" s="268"/>
      <c r="CW1586" s="268"/>
      <c r="CX1586" s="268"/>
    </row>
    <row r="1587" spans="1:102" s="206" customFormat="1" ht="18">
      <c r="A1587" s="200"/>
      <c r="B1587" s="201" t="s">
        <v>2076</v>
      </c>
      <c r="C1587" s="202"/>
      <c r="D1587" s="202"/>
      <c r="E1587" s="202"/>
      <c r="F1587" s="203"/>
      <c r="G1587" s="203"/>
      <c r="H1587" s="280"/>
      <c r="I1587" s="204"/>
      <c r="J1587" s="205"/>
      <c r="K1587" s="286"/>
      <c r="L1587" s="198">
        <f>SUM(L1585)</f>
        <v>75000</v>
      </c>
      <c r="M1587" s="207">
        <f>SUM(M1585)</f>
        <v>0</v>
      </c>
      <c r="N1587" s="184">
        <f>SUM(L1587:M1587)</f>
        <v>75000</v>
      </c>
      <c r="O1587" s="198">
        <f>SUM(O1586)</f>
        <v>72000</v>
      </c>
      <c r="P1587" s="207"/>
      <c r="Q1587" s="184">
        <f>SUM(O1587:P1587)</f>
        <v>72000</v>
      </c>
      <c r="R1587" s="198">
        <f>SUM(R1586)</f>
        <v>72000</v>
      </c>
      <c r="S1587" s="188"/>
      <c r="T1587" s="185">
        <f>SUM(R1587:S1587)</f>
        <v>72000</v>
      </c>
      <c r="U1587" s="188">
        <v>72000</v>
      </c>
      <c r="V1587" s="188"/>
      <c r="W1587" s="185">
        <f>SUM(U1587:V1587)</f>
        <v>72000</v>
      </c>
      <c r="X1587" s="267"/>
      <c r="Y1587" s="267"/>
      <c r="Z1587" s="267"/>
      <c r="AA1587" s="267"/>
      <c r="AB1587" s="267"/>
      <c r="AC1587" s="267"/>
      <c r="AD1587" s="267"/>
      <c r="AE1587" s="267"/>
      <c r="AF1587" s="267"/>
      <c r="AG1587" s="267"/>
      <c r="AH1587" s="267"/>
      <c r="AI1587" s="267"/>
      <c r="AJ1587" s="267"/>
      <c r="AK1587" s="267"/>
      <c r="AL1587" s="267"/>
      <c r="AM1587" s="267"/>
      <c r="AN1587" s="267"/>
      <c r="AO1587" s="267"/>
      <c r="AP1587" s="267"/>
      <c r="AQ1587" s="267"/>
      <c r="AR1587" s="267"/>
      <c r="AS1587" s="267"/>
      <c r="AT1587" s="267"/>
      <c r="AU1587" s="267"/>
      <c r="AV1587" s="267"/>
      <c r="AW1587" s="267"/>
      <c r="AX1587" s="267"/>
      <c r="AY1587" s="267"/>
      <c r="AZ1587" s="267"/>
      <c r="BA1587" s="267"/>
      <c r="BB1587" s="267"/>
      <c r="BC1587" s="267"/>
      <c r="BD1587" s="267"/>
      <c r="BE1587" s="267"/>
      <c r="BF1587" s="267"/>
      <c r="BG1587" s="267"/>
      <c r="BH1587" s="267"/>
      <c r="BI1587" s="267"/>
      <c r="BJ1587" s="267"/>
      <c r="BK1587" s="267"/>
      <c r="BL1587" s="267"/>
      <c r="BM1587" s="267"/>
      <c r="BN1587" s="267"/>
      <c r="BO1587" s="267"/>
      <c r="BP1587" s="267"/>
      <c r="BQ1587" s="267"/>
      <c r="BR1587" s="267"/>
      <c r="BS1587" s="267"/>
      <c r="BT1587" s="267"/>
      <c r="BU1587" s="267"/>
      <c r="BV1587" s="267"/>
      <c r="BW1587" s="267"/>
      <c r="BX1587" s="267"/>
      <c r="BY1587" s="267"/>
      <c r="BZ1587" s="267"/>
      <c r="CA1587" s="267"/>
      <c r="CB1587" s="267"/>
      <c r="CC1587" s="267"/>
      <c r="CD1587" s="267"/>
      <c r="CE1587" s="267"/>
      <c r="CF1587" s="267"/>
      <c r="CG1587" s="267"/>
      <c r="CH1587" s="267"/>
      <c r="CI1587" s="267"/>
      <c r="CJ1587" s="267"/>
      <c r="CK1587" s="267"/>
      <c r="CL1587" s="267"/>
      <c r="CM1587" s="267"/>
      <c r="CN1587" s="267"/>
      <c r="CO1587" s="267"/>
      <c r="CP1587" s="267"/>
      <c r="CQ1587" s="267"/>
      <c r="CR1587" s="267"/>
      <c r="CS1587" s="267"/>
      <c r="CT1587" s="267"/>
      <c r="CU1587" s="267"/>
      <c r="CV1587" s="267"/>
      <c r="CW1587" s="267"/>
      <c r="CX1587" s="267"/>
    </row>
    <row r="1588" spans="1:102" s="24" customFormat="1" ht="18">
      <c r="A1588" s="17">
        <v>3</v>
      </c>
      <c r="B1588" s="7" t="s">
        <v>1153</v>
      </c>
      <c r="C1588" s="9"/>
      <c r="D1588" s="9"/>
      <c r="E1588" s="9"/>
      <c r="F1588" s="6"/>
      <c r="G1588" s="6"/>
      <c r="H1588" s="3">
        <f t="shared" si="648"/>
        <v>0</v>
      </c>
      <c r="I1588" s="18"/>
      <c r="J1588" s="18"/>
      <c r="K1588" s="213"/>
      <c r="L1588" s="67"/>
      <c r="M1588" s="67"/>
      <c r="N1588" s="18"/>
      <c r="O1588" s="67"/>
      <c r="P1588" s="67"/>
      <c r="Q1588" s="18"/>
      <c r="R1588" s="67"/>
      <c r="S1588" s="9"/>
      <c r="T1588" s="107"/>
      <c r="U1588" s="9"/>
      <c r="V1588" s="9"/>
      <c r="W1588" s="107"/>
      <c r="X1588" s="258"/>
      <c r="Y1588" s="258"/>
      <c r="Z1588" s="258"/>
      <c r="AA1588" s="258"/>
      <c r="AB1588" s="258"/>
      <c r="AC1588" s="258"/>
      <c r="AD1588" s="258"/>
      <c r="AE1588" s="258"/>
      <c r="AF1588" s="258"/>
      <c r="AG1588" s="258"/>
      <c r="AH1588" s="258"/>
      <c r="AI1588" s="258"/>
      <c r="AJ1588" s="258"/>
      <c r="AK1588" s="258"/>
      <c r="AL1588" s="258"/>
      <c r="AM1588" s="258"/>
      <c r="AN1588" s="258"/>
      <c r="AO1588" s="258"/>
      <c r="AP1588" s="258"/>
      <c r="AQ1588" s="258"/>
      <c r="AR1588" s="258"/>
      <c r="AS1588" s="258"/>
      <c r="AT1588" s="258"/>
      <c r="AU1588" s="258"/>
      <c r="AV1588" s="258"/>
      <c r="AW1588" s="258"/>
      <c r="AX1588" s="258"/>
      <c r="AY1588" s="258"/>
      <c r="AZ1588" s="258"/>
      <c r="BA1588" s="258"/>
      <c r="BB1588" s="258"/>
      <c r="BC1588" s="258"/>
      <c r="BD1588" s="258"/>
      <c r="BE1588" s="258"/>
      <c r="BF1588" s="258"/>
      <c r="BG1588" s="258"/>
      <c r="BH1588" s="258"/>
      <c r="BI1588" s="258"/>
      <c r="BJ1588" s="258"/>
      <c r="BK1588" s="258"/>
      <c r="BL1588" s="258"/>
      <c r="BM1588" s="258"/>
      <c r="BN1588" s="258"/>
      <c r="BO1588" s="258"/>
      <c r="BP1588" s="258"/>
      <c r="BQ1588" s="258"/>
      <c r="BR1588" s="258"/>
      <c r="BS1588" s="258"/>
      <c r="BT1588" s="258"/>
      <c r="BU1588" s="258"/>
      <c r="BV1588" s="258"/>
      <c r="BW1588" s="258"/>
      <c r="BX1588" s="258"/>
      <c r="BY1588" s="258"/>
      <c r="BZ1588" s="258"/>
      <c r="CA1588" s="258"/>
      <c r="CB1588" s="258"/>
      <c r="CC1588" s="258"/>
      <c r="CD1588" s="258"/>
      <c r="CE1588" s="258"/>
      <c r="CF1588" s="258"/>
      <c r="CG1588" s="258"/>
      <c r="CH1588" s="258"/>
      <c r="CI1588" s="258"/>
      <c r="CJ1588" s="258"/>
      <c r="CK1588" s="258"/>
      <c r="CL1588" s="258"/>
      <c r="CM1588" s="258"/>
      <c r="CN1588" s="258"/>
      <c r="CO1588" s="258"/>
      <c r="CP1588" s="258"/>
      <c r="CQ1588" s="258"/>
      <c r="CR1588" s="258"/>
      <c r="CS1588" s="258"/>
      <c r="CT1588" s="258"/>
      <c r="CU1588" s="258"/>
      <c r="CV1588" s="258"/>
      <c r="CW1588" s="258"/>
      <c r="CX1588" s="258"/>
    </row>
    <row r="1589" spans="1:102" ht="18">
      <c r="A1589" s="13">
        <v>1</v>
      </c>
      <c r="B1589" s="5" t="s">
        <v>1942</v>
      </c>
      <c r="C1589" s="8">
        <v>142.81</v>
      </c>
      <c r="D1589" s="8"/>
      <c r="E1589" s="9">
        <f>SUM(C1589:D1589)</f>
        <v>142.81</v>
      </c>
      <c r="F1589" s="2">
        <v>97.77</v>
      </c>
      <c r="G1589" s="2">
        <v>1237696.28</v>
      </c>
      <c r="H1589" s="3">
        <f t="shared" si="648"/>
        <v>1237794.05</v>
      </c>
      <c r="I1589" s="10">
        <v>101.07</v>
      </c>
      <c r="J1589" s="10"/>
      <c r="K1589" s="213">
        <f>SUM(I1589:J1589)</f>
        <v>101.07</v>
      </c>
      <c r="L1589" s="65">
        <v>26.24</v>
      </c>
      <c r="M1589" s="65"/>
      <c r="N1589" s="18">
        <f>SUM(L1589:M1589)</f>
        <v>26.24</v>
      </c>
      <c r="O1589" s="65">
        <v>26.61</v>
      </c>
      <c r="P1589" s="65"/>
      <c r="Q1589" s="18">
        <f>SUM(O1589:P1589)</f>
        <v>26.61</v>
      </c>
      <c r="R1589" s="65">
        <v>26.61</v>
      </c>
      <c r="S1589" s="8"/>
      <c r="T1589" s="107">
        <f>SUM(R1589:S1589)</f>
        <v>26.61</v>
      </c>
      <c r="U1589" s="9">
        <v>6.23</v>
      </c>
      <c r="V1589" s="8"/>
      <c r="W1589" s="107">
        <f>SUM(U1589:V1589)</f>
        <v>6.23</v>
      </c>
    </row>
    <row r="1590" spans="1:102" s="191" customFormat="1" ht="18">
      <c r="A1590" s="180"/>
      <c r="B1590" s="181" t="s">
        <v>134</v>
      </c>
      <c r="C1590" s="182">
        <f>SUM(C1589)</f>
        <v>142.81</v>
      </c>
      <c r="D1590" s="188"/>
      <c r="E1590" s="182">
        <f>SUM(C1590:D1590)</f>
        <v>142.81</v>
      </c>
      <c r="F1590" s="183">
        <v>97.77</v>
      </c>
      <c r="G1590" s="183">
        <v>0</v>
      </c>
      <c r="H1590" s="194">
        <f t="shared" si="648"/>
        <v>97.77</v>
      </c>
      <c r="I1590" s="189">
        <f>SUM(I1589)</f>
        <v>101.07</v>
      </c>
      <c r="J1590" s="189"/>
      <c r="K1590" s="212">
        <f>SUM(I1590:J1590)</f>
        <v>101.07</v>
      </c>
      <c r="L1590" s="198">
        <f>SUM(L1589)</f>
        <v>26.24</v>
      </c>
      <c r="M1590" s="207">
        <f>SUM(M1589)</f>
        <v>0</v>
      </c>
      <c r="N1590" s="184">
        <f>SUM(L1590:M1590)</f>
        <v>26.24</v>
      </c>
      <c r="O1590" s="198">
        <f>SUM(O1589)</f>
        <v>26.61</v>
      </c>
      <c r="P1590" s="207"/>
      <c r="Q1590" s="184">
        <f>SUM(O1590:P1590)</f>
        <v>26.61</v>
      </c>
      <c r="R1590" s="198">
        <f>SUM(R1589)</f>
        <v>26.61</v>
      </c>
      <c r="S1590" s="188"/>
      <c r="T1590" s="185">
        <f>SUM(R1590:S1590)</f>
        <v>26.61</v>
      </c>
      <c r="U1590" s="188">
        <v>6.23</v>
      </c>
      <c r="V1590" s="188"/>
      <c r="W1590" s="185">
        <f>SUM(U1590:V1590)</f>
        <v>6.23</v>
      </c>
      <c r="X1590" s="263"/>
      <c r="Y1590" s="263"/>
      <c r="Z1590" s="263"/>
      <c r="AA1590" s="263"/>
      <c r="AB1590" s="263"/>
      <c r="AC1590" s="263"/>
      <c r="AD1590" s="263"/>
      <c r="AE1590" s="263"/>
      <c r="AF1590" s="263"/>
      <c r="AG1590" s="263"/>
      <c r="AH1590" s="263"/>
      <c r="AI1590" s="263"/>
      <c r="AJ1590" s="263"/>
      <c r="AK1590" s="263"/>
      <c r="AL1590" s="263"/>
      <c r="AM1590" s="263"/>
      <c r="AN1590" s="263"/>
      <c r="AO1590" s="263"/>
      <c r="AP1590" s="263"/>
      <c r="AQ1590" s="263"/>
      <c r="AR1590" s="263"/>
      <c r="AS1590" s="263"/>
      <c r="AT1590" s="263"/>
      <c r="AU1590" s="263"/>
      <c r="AV1590" s="263"/>
      <c r="AW1590" s="263"/>
      <c r="AX1590" s="263"/>
      <c r="AY1590" s="263"/>
      <c r="AZ1590" s="263"/>
      <c r="BA1590" s="263"/>
      <c r="BB1590" s="263"/>
      <c r="BC1590" s="263"/>
      <c r="BD1590" s="263"/>
      <c r="BE1590" s="263"/>
      <c r="BF1590" s="263"/>
      <c r="BG1590" s="263"/>
      <c r="BH1590" s="263"/>
      <c r="BI1590" s="263"/>
      <c r="BJ1590" s="263"/>
      <c r="BK1590" s="263"/>
      <c r="BL1590" s="263"/>
      <c r="BM1590" s="263"/>
      <c r="BN1590" s="263"/>
      <c r="BO1590" s="263"/>
      <c r="BP1590" s="263"/>
      <c r="BQ1590" s="263"/>
      <c r="BR1590" s="263"/>
      <c r="BS1590" s="263"/>
      <c r="BT1590" s="263"/>
      <c r="BU1590" s="263"/>
      <c r="BV1590" s="263"/>
      <c r="BW1590" s="263"/>
      <c r="BX1590" s="263"/>
      <c r="BY1590" s="263"/>
      <c r="BZ1590" s="263"/>
      <c r="CA1590" s="263"/>
      <c r="CB1590" s="263"/>
      <c r="CC1590" s="263"/>
      <c r="CD1590" s="263"/>
      <c r="CE1590" s="263"/>
      <c r="CF1590" s="263"/>
      <c r="CG1590" s="263"/>
      <c r="CH1590" s="263"/>
      <c r="CI1590" s="263"/>
      <c r="CJ1590" s="263"/>
      <c r="CK1590" s="263"/>
      <c r="CL1590" s="263"/>
      <c r="CM1590" s="263"/>
      <c r="CN1590" s="263"/>
      <c r="CO1590" s="263"/>
      <c r="CP1590" s="263"/>
      <c r="CQ1590" s="263"/>
      <c r="CR1590" s="263"/>
      <c r="CS1590" s="263"/>
      <c r="CT1590" s="263"/>
      <c r="CU1590" s="263"/>
      <c r="CV1590" s="263"/>
      <c r="CW1590" s="263"/>
      <c r="CX1590" s="263"/>
    </row>
    <row r="1591" spans="1:102" s="24" customFormat="1" ht="18">
      <c r="A1591" s="17">
        <v>4</v>
      </c>
      <c r="B1591" s="7" t="s">
        <v>1154</v>
      </c>
      <c r="C1591" s="9"/>
      <c r="D1591" s="9"/>
      <c r="E1591" s="9"/>
      <c r="F1591" s="6"/>
      <c r="G1591" s="6"/>
      <c r="H1591" s="3">
        <f t="shared" si="648"/>
        <v>0</v>
      </c>
      <c r="I1591" s="18"/>
      <c r="J1591" s="18"/>
      <c r="K1591" s="213"/>
      <c r="L1591" s="67"/>
      <c r="M1591" s="67"/>
      <c r="N1591" s="18"/>
      <c r="O1591" s="67"/>
      <c r="P1591" s="67"/>
      <c r="Q1591" s="18"/>
      <c r="R1591" s="67"/>
      <c r="S1591" s="9"/>
      <c r="T1591" s="107"/>
      <c r="U1591" s="9"/>
      <c r="V1591" s="9"/>
      <c r="W1591" s="107"/>
      <c r="X1591" s="258"/>
      <c r="Y1591" s="258"/>
      <c r="Z1591" s="258"/>
      <c r="AA1591" s="258"/>
      <c r="AB1591" s="258"/>
      <c r="AC1591" s="258"/>
      <c r="AD1591" s="258"/>
      <c r="AE1591" s="258"/>
      <c r="AF1591" s="258"/>
      <c r="AG1591" s="258"/>
      <c r="AH1591" s="258"/>
      <c r="AI1591" s="258"/>
      <c r="AJ1591" s="258"/>
      <c r="AK1591" s="258"/>
      <c r="AL1591" s="258"/>
      <c r="AM1591" s="258"/>
      <c r="AN1591" s="258"/>
      <c r="AO1591" s="258"/>
      <c r="AP1591" s="258"/>
      <c r="AQ1591" s="258"/>
      <c r="AR1591" s="258"/>
      <c r="AS1591" s="258"/>
      <c r="AT1591" s="258"/>
      <c r="AU1591" s="258"/>
      <c r="AV1591" s="258"/>
      <c r="AW1591" s="258"/>
      <c r="AX1591" s="258"/>
      <c r="AY1591" s="258"/>
      <c r="AZ1591" s="258"/>
      <c r="BA1591" s="258"/>
      <c r="BB1591" s="258"/>
      <c r="BC1591" s="258"/>
      <c r="BD1591" s="258"/>
      <c r="BE1591" s="258"/>
      <c r="BF1591" s="258"/>
      <c r="BG1591" s="258"/>
      <c r="BH1591" s="258"/>
      <c r="BI1591" s="258"/>
      <c r="BJ1591" s="258"/>
      <c r="BK1591" s="258"/>
      <c r="BL1591" s="258"/>
      <c r="BM1591" s="258"/>
      <c r="BN1591" s="258"/>
      <c r="BO1591" s="258"/>
      <c r="BP1591" s="258"/>
      <c r="BQ1591" s="258"/>
      <c r="BR1591" s="258"/>
      <c r="BS1591" s="258"/>
      <c r="BT1591" s="258"/>
      <c r="BU1591" s="258"/>
      <c r="BV1591" s="258"/>
      <c r="BW1591" s="258"/>
      <c r="BX1591" s="258"/>
      <c r="BY1591" s="258"/>
      <c r="BZ1591" s="258"/>
      <c r="CA1591" s="258"/>
      <c r="CB1591" s="258"/>
      <c r="CC1591" s="258"/>
      <c r="CD1591" s="258"/>
      <c r="CE1591" s="258"/>
      <c r="CF1591" s="258"/>
      <c r="CG1591" s="258"/>
      <c r="CH1591" s="258"/>
      <c r="CI1591" s="258"/>
      <c r="CJ1591" s="258"/>
      <c r="CK1591" s="258"/>
      <c r="CL1591" s="258"/>
      <c r="CM1591" s="258"/>
      <c r="CN1591" s="258"/>
      <c r="CO1591" s="258"/>
      <c r="CP1591" s="258"/>
      <c r="CQ1591" s="258"/>
      <c r="CR1591" s="258"/>
      <c r="CS1591" s="258"/>
      <c r="CT1591" s="258"/>
      <c r="CU1591" s="258"/>
      <c r="CV1591" s="258"/>
      <c r="CW1591" s="258"/>
      <c r="CX1591" s="258"/>
    </row>
    <row r="1592" spans="1:102" ht="18">
      <c r="A1592" s="13">
        <v>1</v>
      </c>
      <c r="B1592" s="5" t="s">
        <v>1155</v>
      </c>
      <c r="C1592" s="8">
        <v>0.03</v>
      </c>
      <c r="D1592" s="8"/>
      <c r="E1592" s="9">
        <f>SUM(C1592:D1592)</f>
        <v>0.03</v>
      </c>
      <c r="F1592" s="2">
        <v>0.03</v>
      </c>
      <c r="G1592" s="2">
        <v>0</v>
      </c>
      <c r="H1592" s="3">
        <f t="shared" si="648"/>
        <v>0.03</v>
      </c>
      <c r="I1592" s="10">
        <v>0.01</v>
      </c>
      <c r="J1592" s="10"/>
      <c r="K1592" s="213">
        <f>SUM(I1592:J1592)</f>
        <v>0.01</v>
      </c>
      <c r="L1592" s="65">
        <v>0.03</v>
      </c>
      <c r="M1592" s="65"/>
      <c r="N1592" s="18">
        <f>SUM(L1592:M1592)</f>
        <v>0.03</v>
      </c>
      <c r="O1592" s="65">
        <v>0.03</v>
      </c>
      <c r="P1592" s="65"/>
      <c r="Q1592" s="18">
        <f>SUM(O1592:P1592)</f>
        <v>0.03</v>
      </c>
      <c r="R1592" s="65">
        <v>0.03</v>
      </c>
      <c r="S1592" s="8"/>
      <c r="T1592" s="107">
        <f>SUM(R1592:S1592)</f>
        <v>0.03</v>
      </c>
      <c r="U1592" s="9">
        <v>0.03</v>
      </c>
      <c r="V1592" s="8"/>
      <c r="W1592" s="107">
        <f>SUM(U1592:V1592)</f>
        <v>0.03</v>
      </c>
    </row>
    <row r="1593" spans="1:102" s="191" customFormat="1" ht="18">
      <c r="A1593" s="180"/>
      <c r="B1593" s="181" t="s">
        <v>135</v>
      </c>
      <c r="C1593" s="182">
        <f>SUM(C1592)</f>
        <v>0.03</v>
      </c>
      <c r="D1593" s="188"/>
      <c r="E1593" s="182">
        <f>SUM(C1593:D1593)</f>
        <v>0.03</v>
      </c>
      <c r="F1593" s="183">
        <v>0.03</v>
      </c>
      <c r="G1593" s="183">
        <v>0</v>
      </c>
      <c r="H1593" s="194">
        <f t="shared" si="648"/>
        <v>0.03</v>
      </c>
      <c r="I1593" s="189">
        <f>SUM(I1592)</f>
        <v>0.01</v>
      </c>
      <c r="J1593" s="189"/>
      <c r="K1593" s="212">
        <f>SUM(I1593:J1593)</f>
        <v>0.01</v>
      </c>
      <c r="L1593" s="198">
        <f>SUM(L1592)</f>
        <v>0.03</v>
      </c>
      <c r="M1593" s="207">
        <f>SUM(M1592)</f>
        <v>0</v>
      </c>
      <c r="N1593" s="184">
        <f>SUM(L1593:M1593)</f>
        <v>0.03</v>
      </c>
      <c r="O1593" s="198">
        <f>SUM(O1592)</f>
        <v>0.03</v>
      </c>
      <c r="P1593" s="207"/>
      <c r="Q1593" s="184">
        <f>SUM(O1593:P1593)</f>
        <v>0.03</v>
      </c>
      <c r="R1593" s="198">
        <f>SUM(R1592)</f>
        <v>0.03</v>
      </c>
      <c r="S1593" s="188"/>
      <c r="T1593" s="185">
        <f>SUM(R1593:S1593)</f>
        <v>0.03</v>
      </c>
      <c r="U1593" s="188">
        <v>0.03</v>
      </c>
      <c r="V1593" s="188"/>
      <c r="W1593" s="185">
        <f>SUM(U1593:V1593)</f>
        <v>0.03</v>
      </c>
      <c r="X1593" s="263"/>
      <c r="Y1593" s="263"/>
      <c r="Z1593" s="263"/>
      <c r="AA1593" s="263"/>
      <c r="AB1593" s="263"/>
      <c r="AC1593" s="263"/>
      <c r="AD1593" s="263"/>
      <c r="AE1593" s="263"/>
      <c r="AF1593" s="263"/>
      <c r="AG1593" s="263"/>
      <c r="AH1593" s="263"/>
      <c r="AI1593" s="263"/>
      <c r="AJ1593" s="263"/>
      <c r="AK1593" s="263"/>
      <c r="AL1593" s="263"/>
      <c r="AM1593" s="263"/>
      <c r="AN1593" s="263"/>
      <c r="AO1593" s="263"/>
      <c r="AP1593" s="263"/>
      <c r="AQ1593" s="263"/>
      <c r="AR1593" s="263"/>
      <c r="AS1593" s="263"/>
      <c r="AT1593" s="263"/>
      <c r="AU1593" s="263"/>
      <c r="AV1593" s="263"/>
      <c r="AW1593" s="263"/>
      <c r="AX1593" s="263"/>
      <c r="AY1593" s="263"/>
      <c r="AZ1593" s="263"/>
      <c r="BA1593" s="263"/>
      <c r="BB1593" s="263"/>
      <c r="BC1593" s="263"/>
      <c r="BD1593" s="263"/>
      <c r="BE1593" s="263"/>
      <c r="BF1593" s="263"/>
      <c r="BG1593" s="263"/>
      <c r="BH1593" s="263"/>
      <c r="BI1593" s="263"/>
      <c r="BJ1593" s="263"/>
      <c r="BK1593" s="263"/>
      <c r="BL1593" s="263"/>
      <c r="BM1593" s="263"/>
      <c r="BN1593" s="263"/>
      <c r="BO1593" s="263"/>
      <c r="BP1593" s="263"/>
      <c r="BQ1593" s="263"/>
      <c r="BR1593" s="263"/>
      <c r="BS1593" s="263"/>
      <c r="BT1593" s="263"/>
      <c r="BU1593" s="263"/>
      <c r="BV1593" s="263"/>
      <c r="BW1593" s="263"/>
      <c r="BX1593" s="263"/>
      <c r="BY1593" s="263"/>
      <c r="BZ1593" s="263"/>
      <c r="CA1593" s="263"/>
      <c r="CB1593" s="263"/>
      <c r="CC1593" s="263"/>
      <c r="CD1593" s="263"/>
      <c r="CE1593" s="263"/>
      <c r="CF1593" s="263"/>
      <c r="CG1593" s="263"/>
      <c r="CH1593" s="263"/>
      <c r="CI1593" s="263"/>
      <c r="CJ1593" s="263"/>
      <c r="CK1593" s="263"/>
      <c r="CL1593" s="263"/>
      <c r="CM1593" s="263"/>
      <c r="CN1593" s="263"/>
      <c r="CO1593" s="263"/>
      <c r="CP1593" s="263"/>
      <c r="CQ1593" s="263"/>
      <c r="CR1593" s="263"/>
      <c r="CS1593" s="263"/>
      <c r="CT1593" s="263"/>
      <c r="CU1593" s="263"/>
      <c r="CV1593" s="263"/>
      <c r="CW1593" s="263"/>
      <c r="CX1593" s="263"/>
    </row>
    <row r="1594" spans="1:102" s="24" customFormat="1" ht="18">
      <c r="A1594" s="17">
        <v>5</v>
      </c>
      <c r="B1594" s="7" t="s">
        <v>1156</v>
      </c>
      <c r="C1594" s="9"/>
      <c r="D1594" s="9"/>
      <c r="E1594" s="9"/>
      <c r="F1594" s="6"/>
      <c r="G1594" s="6"/>
      <c r="H1594" s="3">
        <f t="shared" si="648"/>
        <v>0</v>
      </c>
      <c r="I1594" s="18"/>
      <c r="J1594" s="18"/>
      <c r="K1594" s="213"/>
      <c r="L1594" s="67"/>
      <c r="M1594" s="67"/>
      <c r="N1594" s="18"/>
      <c r="O1594" s="67"/>
      <c r="P1594" s="67"/>
      <c r="Q1594" s="18"/>
      <c r="R1594" s="67"/>
      <c r="S1594" s="9"/>
      <c r="T1594" s="107"/>
      <c r="U1594" s="9"/>
      <c r="V1594" s="9"/>
      <c r="W1594" s="107"/>
      <c r="X1594" s="258"/>
      <c r="Y1594" s="258"/>
      <c r="Z1594" s="258"/>
      <c r="AA1594" s="258"/>
      <c r="AB1594" s="258"/>
      <c r="AC1594" s="258"/>
      <c r="AD1594" s="258"/>
      <c r="AE1594" s="258"/>
      <c r="AF1594" s="258"/>
      <c r="AG1594" s="258"/>
      <c r="AH1594" s="258"/>
      <c r="AI1594" s="258"/>
      <c r="AJ1594" s="258"/>
      <c r="AK1594" s="258"/>
      <c r="AL1594" s="258"/>
      <c r="AM1594" s="258"/>
      <c r="AN1594" s="258"/>
      <c r="AO1594" s="258"/>
      <c r="AP1594" s="258"/>
      <c r="AQ1594" s="258"/>
      <c r="AR1594" s="258"/>
      <c r="AS1594" s="258"/>
      <c r="AT1594" s="258"/>
      <c r="AU1594" s="258"/>
      <c r="AV1594" s="258"/>
      <c r="AW1594" s="258"/>
      <c r="AX1594" s="258"/>
      <c r="AY1594" s="258"/>
      <c r="AZ1594" s="258"/>
      <c r="BA1594" s="258"/>
      <c r="BB1594" s="258"/>
      <c r="BC1594" s="258"/>
      <c r="BD1594" s="258"/>
      <c r="BE1594" s="258"/>
      <c r="BF1594" s="258"/>
      <c r="BG1594" s="258"/>
      <c r="BH1594" s="258"/>
      <c r="BI1594" s="258"/>
      <c r="BJ1594" s="258"/>
      <c r="BK1594" s="258"/>
      <c r="BL1594" s="258"/>
      <c r="BM1594" s="258"/>
      <c r="BN1594" s="258"/>
      <c r="BO1594" s="258"/>
      <c r="BP1594" s="258"/>
      <c r="BQ1594" s="258"/>
      <c r="BR1594" s="258"/>
      <c r="BS1594" s="258"/>
      <c r="BT1594" s="258"/>
      <c r="BU1594" s="258"/>
      <c r="BV1594" s="258"/>
      <c r="BW1594" s="258"/>
      <c r="BX1594" s="258"/>
      <c r="BY1594" s="258"/>
      <c r="BZ1594" s="258"/>
      <c r="CA1594" s="258"/>
      <c r="CB1594" s="258"/>
      <c r="CC1594" s="258"/>
      <c r="CD1594" s="258"/>
      <c r="CE1594" s="258"/>
      <c r="CF1594" s="258"/>
      <c r="CG1594" s="258"/>
      <c r="CH1594" s="258"/>
      <c r="CI1594" s="258"/>
      <c r="CJ1594" s="258"/>
      <c r="CK1594" s="258"/>
      <c r="CL1594" s="258"/>
      <c r="CM1594" s="258"/>
      <c r="CN1594" s="258"/>
      <c r="CO1594" s="258"/>
      <c r="CP1594" s="258"/>
      <c r="CQ1594" s="258"/>
      <c r="CR1594" s="258"/>
      <c r="CS1594" s="258"/>
      <c r="CT1594" s="258"/>
      <c r="CU1594" s="258"/>
      <c r="CV1594" s="258"/>
      <c r="CW1594" s="258"/>
      <c r="CX1594" s="258"/>
    </row>
    <row r="1595" spans="1:102" ht="18">
      <c r="A1595" s="13">
        <v>1</v>
      </c>
      <c r="B1595" s="5" t="s">
        <v>2274</v>
      </c>
      <c r="C1595" s="8"/>
      <c r="D1595" s="8"/>
      <c r="F1595" s="2">
        <v>0.01</v>
      </c>
      <c r="G1595" s="2">
        <v>0</v>
      </c>
      <c r="H1595" s="3">
        <f t="shared" si="648"/>
        <v>0.01</v>
      </c>
      <c r="I1595" s="10">
        <v>0.01</v>
      </c>
      <c r="J1595" s="10"/>
      <c r="K1595" s="213">
        <f>SUM(I1595:J1595)</f>
        <v>0.01</v>
      </c>
      <c r="L1595" s="65">
        <v>0.01</v>
      </c>
      <c r="M1595" s="65"/>
      <c r="N1595" s="18">
        <f>SUM(L1595:M1595)</f>
        <v>0.01</v>
      </c>
      <c r="O1595" s="65">
        <v>0.01</v>
      </c>
      <c r="P1595" s="65"/>
      <c r="Q1595" s="18">
        <f>SUM(O1595:P1595)</f>
        <v>0.01</v>
      </c>
      <c r="R1595" s="65">
        <v>0.01</v>
      </c>
      <c r="S1595" s="8"/>
      <c r="T1595" s="107">
        <f>SUM(R1595:S1595)</f>
        <v>0.01</v>
      </c>
      <c r="U1595" s="9">
        <v>0.01</v>
      </c>
      <c r="V1595" s="8"/>
      <c r="W1595" s="107">
        <f>SUM(U1595:V1595)</f>
        <v>0.01</v>
      </c>
    </row>
    <row r="1596" spans="1:102" s="191" customFormat="1" ht="18">
      <c r="A1596" s="180"/>
      <c r="B1596" s="181" t="s">
        <v>136</v>
      </c>
      <c r="C1596" s="182"/>
      <c r="D1596" s="182"/>
      <c r="E1596" s="182"/>
      <c r="F1596" s="183">
        <v>0.01</v>
      </c>
      <c r="G1596" s="183">
        <v>0</v>
      </c>
      <c r="H1596" s="194">
        <f t="shared" si="648"/>
        <v>0.01</v>
      </c>
      <c r="I1596" s="189">
        <f>SUM(I1595)</f>
        <v>0.01</v>
      </c>
      <c r="J1596" s="189"/>
      <c r="K1596" s="212">
        <f>SUM(I1596:J1596)</f>
        <v>0.01</v>
      </c>
      <c r="L1596" s="198">
        <f>SUM(L1595)</f>
        <v>0.01</v>
      </c>
      <c r="M1596" s="198">
        <f>SUM(M1595)</f>
        <v>0</v>
      </c>
      <c r="N1596" s="184">
        <f>SUM(L1596:M1596)</f>
        <v>0.01</v>
      </c>
      <c r="O1596" s="198">
        <f>SUM(O1595)</f>
        <v>0.01</v>
      </c>
      <c r="P1596" s="198"/>
      <c r="Q1596" s="184">
        <f>SUM(O1596:P1596)</f>
        <v>0.01</v>
      </c>
      <c r="R1596" s="198">
        <f>SUM(R1595)</f>
        <v>0.01</v>
      </c>
      <c r="S1596" s="182"/>
      <c r="T1596" s="185">
        <f>SUM(R1596:S1596)</f>
        <v>0.01</v>
      </c>
      <c r="U1596" s="188">
        <v>0.01</v>
      </c>
      <c r="V1596" s="182"/>
      <c r="W1596" s="185">
        <f>SUM(U1596:V1596)</f>
        <v>0.01</v>
      </c>
      <c r="X1596" s="263"/>
      <c r="Y1596" s="263"/>
      <c r="Z1596" s="263"/>
      <c r="AA1596" s="263"/>
      <c r="AB1596" s="263"/>
      <c r="AC1596" s="263"/>
      <c r="AD1596" s="263"/>
      <c r="AE1596" s="263"/>
      <c r="AF1596" s="263"/>
      <c r="AG1596" s="263"/>
      <c r="AH1596" s="263"/>
      <c r="AI1596" s="263"/>
      <c r="AJ1596" s="263"/>
      <c r="AK1596" s="263"/>
      <c r="AL1596" s="263"/>
      <c r="AM1596" s="263"/>
      <c r="AN1596" s="263"/>
      <c r="AO1596" s="263"/>
      <c r="AP1596" s="263"/>
      <c r="AQ1596" s="263"/>
      <c r="AR1596" s="263"/>
      <c r="AS1596" s="263"/>
      <c r="AT1596" s="263"/>
      <c r="AU1596" s="263"/>
      <c r="AV1596" s="263"/>
      <c r="AW1596" s="263"/>
      <c r="AX1596" s="263"/>
      <c r="AY1596" s="263"/>
      <c r="AZ1596" s="263"/>
      <c r="BA1596" s="263"/>
      <c r="BB1596" s="263"/>
      <c r="BC1596" s="263"/>
      <c r="BD1596" s="263"/>
      <c r="BE1596" s="263"/>
      <c r="BF1596" s="263"/>
      <c r="BG1596" s="263"/>
      <c r="BH1596" s="263"/>
      <c r="BI1596" s="263"/>
      <c r="BJ1596" s="263"/>
      <c r="BK1596" s="263"/>
      <c r="BL1596" s="263"/>
      <c r="BM1596" s="263"/>
      <c r="BN1596" s="263"/>
      <c r="BO1596" s="263"/>
      <c r="BP1596" s="263"/>
      <c r="BQ1596" s="263"/>
      <c r="BR1596" s="263"/>
      <c r="BS1596" s="263"/>
      <c r="BT1596" s="263"/>
      <c r="BU1596" s="263"/>
      <c r="BV1596" s="263"/>
      <c r="BW1596" s="263"/>
      <c r="BX1596" s="263"/>
      <c r="BY1596" s="263"/>
      <c r="BZ1596" s="263"/>
      <c r="CA1596" s="263"/>
      <c r="CB1596" s="263"/>
      <c r="CC1596" s="263"/>
      <c r="CD1596" s="263"/>
      <c r="CE1596" s="263"/>
      <c r="CF1596" s="263"/>
      <c r="CG1596" s="263"/>
      <c r="CH1596" s="263"/>
      <c r="CI1596" s="263"/>
      <c r="CJ1596" s="263"/>
      <c r="CK1596" s="263"/>
      <c r="CL1596" s="263"/>
      <c r="CM1596" s="263"/>
      <c r="CN1596" s="263"/>
      <c r="CO1596" s="263"/>
      <c r="CP1596" s="263"/>
      <c r="CQ1596" s="263"/>
      <c r="CR1596" s="263"/>
      <c r="CS1596" s="263"/>
      <c r="CT1596" s="263"/>
      <c r="CU1596" s="263"/>
      <c r="CV1596" s="263"/>
      <c r="CW1596" s="263"/>
      <c r="CX1596" s="263"/>
    </row>
    <row r="1597" spans="1:102" s="221" customFormat="1" ht="18">
      <c r="B1597" s="215" t="s">
        <v>137</v>
      </c>
      <c r="C1597" s="231">
        <f t="shared" ref="C1597:P1597" si="656">C1596+C1593+C1590+C1583+C1557</f>
        <v>1849148.4800000002</v>
      </c>
      <c r="D1597" s="231">
        <f t="shared" si="656"/>
        <v>0</v>
      </c>
      <c r="E1597" s="231">
        <f t="shared" si="656"/>
        <v>1849148.4800000002</v>
      </c>
      <c r="F1597" s="231">
        <f t="shared" si="656"/>
        <v>1912920.81</v>
      </c>
      <c r="G1597" s="231">
        <f t="shared" si="656"/>
        <v>0</v>
      </c>
      <c r="H1597" s="231">
        <f t="shared" si="656"/>
        <v>1912920.81</v>
      </c>
      <c r="I1597" s="231">
        <f t="shared" si="656"/>
        <v>2543652.8199999998</v>
      </c>
      <c r="J1597" s="231">
        <f t="shared" si="656"/>
        <v>0</v>
      </c>
      <c r="K1597" s="231">
        <f t="shared" si="656"/>
        <v>2543652.8199999998</v>
      </c>
      <c r="L1597" s="231">
        <f t="shared" si="656"/>
        <v>2532702.7399999993</v>
      </c>
      <c r="M1597" s="231">
        <f t="shared" si="656"/>
        <v>0</v>
      </c>
      <c r="N1597" s="231">
        <f t="shared" si="656"/>
        <v>2532702.7399999993</v>
      </c>
      <c r="O1597" s="236">
        <f>O1596+O1593+O1590+O1587+O1583+O1557</f>
        <v>3052575.5999999992</v>
      </c>
      <c r="P1597" s="236">
        <f t="shared" si="656"/>
        <v>0</v>
      </c>
      <c r="Q1597" s="236">
        <f>Q1596+Q1593+Q1590+Q1583+Q1557+Q1587</f>
        <v>3052575.5999999992</v>
      </c>
      <c r="R1597" s="236">
        <f>R1596+R1593+R1590+R1587+R1583+R1557</f>
        <v>3052575.6</v>
      </c>
      <c r="S1597" s="236">
        <f t="shared" ref="S1597:W1597" si="657">S1596+S1593+S1590+S1587+S1583+S1557</f>
        <v>0</v>
      </c>
      <c r="T1597" s="236">
        <f t="shared" si="657"/>
        <v>3052575.6</v>
      </c>
      <c r="U1597" s="236">
        <f t="shared" si="657"/>
        <v>4057192.32</v>
      </c>
      <c r="V1597" s="236">
        <f t="shared" si="657"/>
        <v>0</v>
      </c>
      <c r="W1597" s="236">
        <f t="shared" si="657"/>
        <v>4057192.32</v>
      </c>
      <c r="X1597" s="252"/>
      <c r="Y1597" s="252"/>
      <c r="Z1597" s="252"/>
      <c r="AA1597" s="252"/>
      <c r="AB1597" s="252"/>
      <c r="AC1597" s="252"/>
      <c r="AD1597" s="252"/>
      <c r="AE1597" s="252"/>
      <c r="AF1597" s="252"/>
      <c r="AG1597" s="252"/>
      <c r="AH1597" s="252"/>
      <c r="AI1597" s="252"/>
      <c r="AJ1597" s="252"/>
      <c r="AK1597" s="252"/>
      <c r="AL1597" s="252"/>
      <c r="AM1597" s="252"/>
      <c r="AN1597" s="252"/>
      <c r="AO1597" s="252"/>
      <c r="AP1597" s="252"/>
      <c r="AQ1597" s="252"/>
      <c r="AR1597" s="252"/>
      <c r="AS1597" s="252"/>
      <c r="AT1597" s="252"/>
      <c r="AU1597" s="252"/>
      <c r="AV1597" s="252"/>
      <c r="AW1597" s="252"/>
      <c r="AX1597" s="252"/>
      <c r="AY1597" s="252"/>
      <c r="AZ1597" s="252"/>
      <c r="BA1597" s="252"/>
      <c r="BB1597" s="252"/>
      <c r="BC1597" s="252"/>
      <c r="BD1597" s="252"/>
      <c r="BE1597" s="252"/>
      <c r="BF1597" s="252"/>
      <c r="BG1597" s="252"/>
      <c r="BH1597" s="252"/>
      <c r="BI1597" s="252"/>
      <c r="BJ1597" s="252"/>
      <c r="BK1597" s="252"/>
      <c r="BL1597" s="252"/>
      <c r="BM1597" s="252"/>
      <c r="BN1597" s="252"/>
      <c r="BO1597" s="252"/>
      <c r="BP1597" s="252"/>
      <c r="BQ1597" s="252"/>
      <c r="BR1597" s="252"/>
      <c r="BS1597" s="252"/>
      <c r="BT1597" s="252"/>
      <c r="BU1597" s="252"/>
      <c r="BV1597" s="252"/>
      <c r="BW1597" s="252"/>
      <c r="BX1597" s="252"/>
      <c r="BY1597" s="252"/>
      <c r="BZ1597" s="252"/>
      <c r="CA1597" s="252"/>
      <c r="CB1597" s="252"/>
      <c r="CC1597" s="252"/>
      <c r="CD1597" s="252"/>
      <c r="CE1597" s="252"/>
      <c r="CF1597" s="252"/>
      <c r="CG1597" s="252"/>
      <c r="CH1597" s="252"/>
      <c r="CI1597" s="252"/>
      <c r="CJ1597" s="252"/>
      <c r="CK1597" s="252"/>
      <c r="CL1597" s="252"/>
      <c r="CM1597" s="252"/>
      <c r="CN1597" s="252"/>
      <c r="CO1597" s="252"/>
      <c r="CP1597" s="252"/>
      <c r="CQ1597" s="252"/>
      <c r="CR1597" s="252"/>
      <c r="CS1597" s="252"/>
      <c r="CT1597" s="252"/>
      <c r="CU1597" s="252"/>
      <c r="CV1597" s="252"/>
      <c r="CW1597" s="252"/>
      <c r="CX1597" s="252"/>
    </row>
    <row r="1598" spans="1:102" ht="18">
      <c r="A1598" s="13"/>
      <c r="B1598" s="5"/>
      <c r="C1598" s="8"/>
      <c r="D1598" s="8"/>
      <c r="F1598" s="6"/>
      <c r="G1598" s="6"/>
      <c r="H1598" s="3"/>
      <c r="I1598" s="10"/>
      <c r="J1598" s="10"/>
      <c r="L1598" s="10"/>
      <c r="M1598" s="10"/>
      <c r="O1598" s="10"/>
      <c r="P1598" s="10"/>
      <c r="Q1598" s="18"/>
      <c r="R1598" s="10"/>
      <c r="S1598" s="105"/>
      <c r="T1598" s="107"/>
      <c r="U1598" s="105"/>
      <c r="V1598" s="105"/>
      <c r="W1598" s="107"/>
    </row>
    <row r="1599" spans="1:102" s="240" customFormat="1" ht="36">
      <c r="A1599" s="240">
        <v>8</v>
      </c>
      <c r="B1599" s="241" t="s">
        <v>1157</v>
      </c>
      <c r="C1599" s="242"/>
      <c r="D1599" s="242"/>
      <c r="E1599" s="242"/>
      <c r="F1599" s="242"/>
      <c r="G1599" s="242"/>
      <c r="H1599" s="242">
        <f>SUM(F1599:G1599)</f>
        <v>0</v>
      </c>
      <c r="I1599" s="242"/>
      <c r="J1599" s="242"/>
      <c r="K1599" s="242"/>
      <c r="L1599" s="242"/>
      <c r="M1599" s="242"/>
      <c r="N1599" s="242"/>
      <c r="O1599" s="243"/>
      <c r="P1599" s="243"/>
      <c r="Q1599" s="243"/>
      <c r="R1599" s="243"/>
      <c r="S1599" s="220"/>
      <c r="T1599" s="220"/>
      <c r="U1599" s="220"/>
      <c r="V1599" s="220"/>
      <c r="W1599" s="220"/>
      <c r="X1599" s="266"/>
      <c r="Y1599" s="266"/>
      <c r="Z1599" s="266"/>
      <c r="AA1599" s="266"/>
      <c r="AB1599" s="266"/>
      <c r="AC1599" s="266"/>
      <c r="AD1599" s="266"/>
      <c r="AE1599" s="266"/>
      <c r="AF1599" s="266"/>
      <c r="AG1599" s="266"/>
      <c r="AH1599" s="266"/>
      <c r="AI1599" s="266"/>
      <c r="AJ1599" s="266"/>
      <c r="AK1599" s="266"/>
      <c r="AL1599" s="266"/>
      <c r="AM1599" s="266"/>
      <c r="AN1599" s="266"/>
      <c r="AO1599" s="266"/>
      <c r="AP1599" s="266"/>
      <c r="AQ1599" s="266"/>
      <c r="AR1599" s="266"/>
      <c r="AS1599" s="266"/>
      <c r="AT1599" s="266"/>
      <c r="AU1599" s="266"/>
      <c r="AV1599" s="266"/>
      <c r="AW1599" s="266"/>
      <c r="AX1599" s="266"/>
      <c r="AY1599" s="266"/>
      <c r="AZ1599" s="266"/>
      <c r="BA1599" s="266"/>
      <c r="BB1599" s="266"/>
      <c r="BC1599" s="266"/>
      <c r="BD1599" s="266"/>
      <c r="BE1599" s="266"/>
      <c r="BF1599" s="266"/>
      <c r="BG1599" s="266"/>
      <c r="BH1599" s="266"/>
      <c r="BI1599" s="266"/>
      <c r="BJ1599" s="266"/>
      <c r="BK1599" s="266"/>
      <c r="BL1599" s="266"/>
      <c r="BM1599" s="266"/>
      <c r="BN1599" s="266"/>
      <c r="BO1599" s="266"/>
      <c r="BP1599" s="266"/>
      <c r="BQ1599" s="266"/>
      <c r="BR1599" s="266"/>
      <c r="BS1599" s="266"/>
      <c r="BT1599" s="266"/>
      <c r="BU1599" s="266"/>
      <c r="BV1599" s="266"/>
      <c r="BW1599" s="266"/>
      <c r="BX1599" s="266"/>
      <c r="BY1599" s="266"/>
      <c r="BZ1599" s="266"/>
      <c r="CA1599" s="266"/>
      <c r="CB1599" s="266"/>
      <c r="CC1599" s="266"/>
      <c r="CD1599" s="266"/>
      <c r="CE1599" s="266"/>
      <c r="CF1599" s="266"/>
      <c r="CG1599" s="266"/>
      <c r="CH1599" s="266"/>
      <c r="CI1599" s="266"/>
      <c r="CJ1599" s="266"/>
      <c r="CK1599" s="266"/>
      <c r="CL1599" s="266"/>
      <c r="CM1599" s="266"/>
      <c r="CN1599" s="266"/>
      <c r="CO1599" s="266"/>
      <c r="CP1599" s="266"/>
      <c r="CQ1599" s="266"/>
      <c r="CR1599" s="266"/>
      <c r="CS1599" s="266"/>
      <c r="CT1599" s="266"/>
      <c r="CU1599" s="266"/>
      <c r="CV1599" s="266"/>
      <c r="CW1599" s="266"/>
      <c r="CX1599" s="266"/>
    </row>
    <row r="1600" spans="1:102" s="24" customFormat="1" ht="18">
      <c r="A1600" s="17">
        <v>1</v>
      </c>
      <c r="B1600" s="7" t="s">
        <v>1643</v>
      </c>
      <c r="C1600" s="9"/>
      <c r="D1600" s="9"/>
      <c r="E1600" s="9"/>
      <c r="F1600" s="9"/>
      <c r="G1600" s="9"/>
      <c r="H1600" s="23"/>
      <c r="I1600" s="10"/>
      <c r="J1600" s="10"/>
      <c r="K1600" s="213"/>
      <c r="L1600" s="67"/>
      <c r="M1600" s="67"/>
      <c r="N1600" s="18"/>
      <c r="O1600" s="67"/>
      <c r="P1600" s="67"/>
      <c r="Q1600" s="18"/>
      <c r="R1600" s="67"/>
      <c r="S1600" s="9"/>
      <c r="T1600" s="107"/>
      <c r="U1600" s="9"/>
      <c r="V1600" s="9"/>
      <c r="W1600" s="107"/>
      <c r="X1600" s="258"/>
      <c r="Y1600" s="258"/>
      <c r="Z1600" s="258"/>
      <c r="AA1600" s="258"/>
      <c r="AB1600" s="258"/>
      <c r="AC1600" s="258"/>
      <c r="AD1600" s="258"/>
      <c r="AE1600" s="258"/>
      <c r="AF1600" s="258"/>
      <c r="AG1600" s="258"/>
      <c r="AH1600" s="258"/>
      <c r="AI1600" s="258"/>
      <c r="AJ1600" s="258"/>
      <c r="AK1600" s="258"/>
      <c r="AL1600" s="258"/>
      <c r="AM1600" s="258"/>
      <c r="AN1600" s="258"/>
      <c r="AO1600" s="258"/>
      <c r="AP1600" s="258"/>
      <c r="AQ1600" s="258"/>
      <c r="AR1600" s="258"/>
      <c r="AS1600" s="258"/>
      <c r="AT1600" s="258"/>
      <c r="AU1600" s="258"/>
      <c r="AV1600" s="258"/>
      <c r="AW1600" s="258"/>
      <c r="AX1600" s="258"/>
      <c r="AY1600" s="258"/>
      <c r="AZ1600" s="258"/>
      <c r="BA1600" s="258"/>
      <c r="BB1600" s="258"/>
      <c r="BC1600" s="258"/>
      <c r="BD1600" s="258"/>
      <c r="BE1600" s="258"/>
      <c r="BF1600" s="258"/>
      <c r="BG1600" s="258"/>
      <c r="BH1600" s="258"/>
      <c r="BI1600" s="258"/>
      <c r="BJ1600" s="258"/>
      <c r="BK1600" s="258"/>
      <c r="BL1600" s="258"/>
      <c r="BM1600" s="258"/>
      <c r="BN1600" s="258"/>
      <c r="BO1600" s="258"/>
      <c r="BP1600" s="258"/>
      <c r="BQ1600" s="258"/>
      <c r="BR1600" s="258"/>
      <c r="BS1600" s="258"/>
      <c r="BT1600" s="258"/>
      <c r="BU1600" s="258"/>
      <c r="BV1600" s="258"/>
      <c r="BW1600" s="258"/>
      <c r="BX1600" s="258"/>
      <c r="BY1600" s="258"/>
      <c r="BZ1600" s="258"/>
      <c r="CA1600" s="258"/>
      <c r="CB1600" s="258"/>
      <c r="CC1600" s="258"/>
      <c r="CD1600" s="258"/>
      <c r="CE1600" s="258"/>
      <c r="CF1600" s="258"/>
      <c r="CG1600" s="258"/>
      <c r="CH1600" s="258"/>
      <c r="CI1600" s="258"/>
      <c r="CJ1600" s="258"/>
      <c r="CK1600" s="258"/>
      <c r="CL1600" s="258"/>
      <c r="CM1600" s="258"/>
      <c r="CN1600" s="258"/>
      <c r="CO1600" s="258"/>
      <c r="CP1600" s="258"/>
      <c r="CQ1600" s="258"/>
      <c r="CR1600" s="258"/>
      <c r="CS1600" s="258"/>
      <c r="CT1600" s="258"/>
      <c r="CU1600" s="258"/>
      <c r="CV1600" s="258"/>
      <c r="CW1600" s="258"/>
      <c r="CX1600" s="258"/>
    </row>
    <row r="1601" spans="1:102" ht="18">
      <c r="A1601" s="13">
        <v>1</v>
      </c>
      <c r="B1601" s="5" t="s">
        <v>1158</v>
      </c>
      <c r="C1601" s="8"/>
      <c r="D1601" s="8"/>
      <c r="F1601" s="2">
        <v>0</v>
      </c>
      <c r="G1601" s="2">
        <v>0.02</v>
      </c>
      <c r="H1601" s="3">
        <f>SUM(F1601:G1601)</f>
        <v>0.02</v>
      </c>
      <c r="I1601" s="10"/>
      <c r="J1601" s="10"/>
      <c r="L1601" s="65"/>
      <c r="M1601" s="65"/>
      <c r="O1601" s="65"/>
      <c r="P1601" s="65"/>
      <c r="Q1601" s="18"/>
      <c r="R1601" s="65"/>
      <c r="S1601" s="8"/>
      <c r="T1601" s="107"/>
      <c r="U1601" s="8"/>
      <c r="V1601" s="8"/>
      <c r="W1601" s="107"/>
    </row>
    <row r="1602" spans="1:102" s="191" customFormat="1" ht="18">
      <c r="A1602" s="180"/>
      <c r="B1602" s="181" t="s">
        <v>138</v>
      </c>
      <c r="C1602" s="182"/>
      <c r="D1602" s="182"/>
      <c r="E1602" s="182"/>
      <c r="F1602" s="183">
        <v>0</v>
      </c>
      <c r="G1602" s="183">
        <v>0.02</v>
      </c>
      <c r="H1602" s="194">
        <f>SUM(F1602:G1602)</f>
        <v>0.02</v>
      </c>
      <c r="I1602" s="184"/>
      <c r="J1602" s="184"/>
      <c r="K1602" s="212"/>
      <c r="L1602" s="207"/>
      <c r="M1602" s="207"/>
      <c r="N1602" s="184"/>
      <c r="O1602" s="207"/>
      <c r="P1602" s="207"/>
      <c r="Q1602" s="184"/>
      <c r="R1602" s="207"/>
      <c r="S1602" s="188"/>
      <c r="T1602" s="185"/>
      <c r="U1602" s="188"/>
      <c r="V1602" s="188"/>
      <c r="W1602" s="185"/>
      <c r="X1602" s="263"/>
      <c r="Y1602" s="263"/>
      <c r="Z1602" s="263"/>
      <c r="AA1602" s="263"/>
      <c r="AB1602" s="263"/>
      <c r="AC1602" s="263"/>
      <c r="AD1602" s="263"/>
      <c r="AE1602" s="263"/>
      <c r="AF1602" s="263"/>
      <c r="AG1602" s="263"/>
      <c r="AH1602" s="263"/>
      <c r="AI1602" s="263"/>
      <c r="AJ1602" s="263"/>
      <c r="AK1602" s="263"/>
      <c r="AL1602" s="263"/>
      <c r="AM1602" s="263"/>
      <c r="AN1602" s="263"/>
      <c r="AO1602" s="263"/>
      <c r="AP1602" s="263"/>
      <c r="AQ1602" s="263"/>
      <c r="AR1602" s="263"/>
      <c r="AS1602" s="263"/>
      <c r="AT1602" s="263"/>
      <c r="AU1602" s="263"/>
      <c r="AV1602" s="263"/>
      <c r="AW1602" s="263"/>
      <c r="AX1602" s="263"/>
      <c r="AY1602" s="263"/>
      <c r="AZ1602" s="263"/>
      <c r="BA1602" s="263"/>
      <c r="BB1602" s="263"/>
      <c r="BC1602" s="263"/>
      <c r="BD1602" s="263"/>
      <c r="BE1602" s="263"/>
      <c r="BF1602" s="263"/>
      <c r="BG1602" s="263"/>
      <c r="BH1602" s="263"/>
      <c r="BI1602" s="263"/>
      <c r="BJ1602" s="263"/>
      <c r="BK1602" s="263"/>
      <c r="BL1602" s="263"/>
      <c r="BM1602" s="263"/>
      <c r="BN1602" s="263"/>
      <c r="BO1602" s="263"/>
      <c r="BP1602" s="263"/>
      <c r="BQ1602" s="263"/>
      <c r="BR1602" s="263"/>
      <c r="BS1602" s="263"/>
      <c r="BT1602" s="263"/>
      <c r="BU1602" s="263"/>
      <c r="BV1602" s="263"/>
      <c r="BW1602" s="263"/>
      <c r="BX1602" s="263"/>
      <c r="BY1602" s="263"/>
      <c r="BZ1602" s="263"/>
      <c r="CA1602" s="263"/>
      <c r="CB1602" s="263"/>
      <c r="CC1602" s="263"/>
      <c r="CD1602" s="263"/>
      <c r="CE1602" s="263"/>
      <c r="CF1602" s="263"/>
      <c r="CG1602" s="263"/>
      <c r="CH1602" s="263"/>
      <c r="CI1602" s="263"/>
      <c r="CJ1602" s="263"/>
      <c r="CK1602" s="263"/>
      <c r="CL1602" s="263"/>
      <c r="CM1602" s="263"/>
      <c r="CN1602" s="263"/>
      <c r="CO1602" s="263"/>
      <c r="CP1602" s="263"/>
      <c r="CQ1602" s="263"/>
      <c r="CR1602" s="263"/>
      <c r="CS1602" s="263"/>
      <c r="CT1602" s="263"/>
      <c r="CU1602" s="263"/>
      <c r="CV1602" s="263"/>
      <c r="CW1602" s="263"/>
      <c r="CX1602" s="263"/>
    </row>
    <row r="1603" spans="1:102" s="24" customFormat="1" ht="18">
      <c r="A1603" s="17">
        <v>2</v>
      </c>
      <c r="B1603" s="7" t="s">
        <v>1159</v>
      </c>
      <c r="C1603" s="9"/>
      <c r="D1603" s="9"/>
      <c r="E1603" s="9"/>
      <c r="F1603" s="6"/>
      <c r="G1603" s="6"/>
      <c r="H1603" s="3">
        <f t="shared" ref="H1603:H1641" si="658">SUM(F1603:G1603)</f>
        <v>0</v>
      </c>
      <c r="I1603" s="31"/>
      <c r="J1603" s="31"/>
      <c r="K1603" s="31"/>
      <c r="L1603" s="67"/>
      <c r="M1603" s="67"/>
      <c r="N1603" s="18"/>
      <c r="O1603" s="67"/>
      <c r="P1603" s="67"/>
      <c r="Q1603" s="18"/>
      <c r="R1603" s="67"/>
      <c r="S1603" s="9"/>
      <c r="T1603" s="107"/>
      <c r="U1603" s="9"/>
      <c r="V1603" s="9"/>
      <c r="W1603" s="107"/>
      <c r="X1603" s="258"/>
      <c r="Y1603" s="258"/>
      <c r="Z1603" s="258"/>
      <c r="AA1603" s="258"/>
      <c r="AB1603" s="258"/>
      <c r="AC1603" s="258"/>
      <c r="AD1603" s="258"/>
      <c r="AE1603" s="258"/>
      <c r="AF1603" s="258"/>
      <c r="AG1603" s="258"/>
      <c r="AH1603" s="258"/>
      <c r="AI1603" s="258"/>
      <c r="AJ1603" s="258"/>
      <c r="AK1603" s="258"/>
      <c r="AL1603" s="258"/>
      <c r="AM1603" s="258"/>
      <c r="AN1603" s="258"/>
      <c r="AO1603" s="258"/>
      <c r="AP1603" s="258"/>
      <c r="AQ1603" s="258"/>
      <c r="AR1603" s="258"/>
      <c r="AS1603" s="258"/>
      <c r="AT1603" s="258"/>
      <c r="AU1603" s="258"/>
      <c r="AV1603" s="258"/>
      <c r="AW1603" s="258"/>
      <c r="AX1603" s="258"/>
      <c r="AY1603" s="258"/>
      <c r="AZ1603" s="258"/>
      <c r="BA1603" s="258"/>
      <c r="BB1603" s="258"/>
      <c r="BC1603" s="258"/>
      <c r="BD1603" s="258"/>
      <c r="BE1603" s="258"/>
      <c r="BF1603" s="258"/>
      <c r="BG1603" s="258"/>
      <c r="BH1603" s="258"/>
      <c r="BI1603" s="258"/>
      <c r="BJ1603" s="258"/>
      <c r="BK1603" s="258"/>
      <c r="BL1603" s="258"/>
      <c r="BM1603" s="258"/>
      <c r="BN1603" s="258"/>
      <c r="BO1603" s="258"/>
      <c r="BP1603" s="258"/>
      <c r="BQ1603" s="258"/>
      <c r="BR1603" s="258"/>
      <c r="BS1603" s="258"/>
      <c r="BT1603" s="258"/>
      <c r="BU1603" s="258"/>
      <c r="BV1603" s="258"/>
      <c r="BW1603" s="258"/>
      <c r="BX1603" s="258"/>
      <c r="BY1603" s="258"/>
      <c r="BZ1603" s="258"/>
      <c r="CA1603" s="258"/>
      <c r="CB1603" s="258"/>
      <c r="CC1603" s="258"/>
      <c r="CD1603" s="258"/>
      <c r="CE1603" s="258"/>
      <c r="CF1603" s="258"/>
      <c r="CG1603" s="258"/>
      <c r="CH1603" s="258"/>
      <c r="CI1603" s="258"/>
      <c r="CJ1603" s="258"/>
      <c r="CK1603" s="258"/>
      <c r="CL1603" s="258"/>
      <c r="CM1603" s="258"/>
      <c r="CN1603" s="258"/>
      <c r="CO1603" s="258"/>
      <c r="CP1603" s="258"/>
      <c r="CQ1603" s="258"/>
      <c r="CR1603" s="258"/>
      <c r="CS1603" s="258"/>
      <c r="CT1603" s="258"/>
      <c r="CU1603" s="258"/>
      <c r="CV1603" s="258"/>
      <c r="CW1603" s="258"/>
      <c r="CX1603" s="258"/>
    </row>
    <row r="1604" spans="1:102" ht="18">
      <c r="A1604" s="13">
        <v>1</v>
      </c>
      <c r="B1604" s="5" t="s">
        <v>1943</v>
      </c>
      <c r="C1604" s="8">
        <v>11.51</v>
      </c>
      <c r="D1604" s="8">
        <v>0.01</v>
      </c>
      <c r="E1604" s="9">
        <f>SUM(C1604:D1604)</f>
        <v>11.52</v>
      </c>
      <c r="F1604" s="2">
        <v>19.670000000000002</v>
      </c>
      <c r="G1604" s="2">
        <v>9.5</v>
      </c>
      <c r="H1604" s="3">
        <f t="shared" si="658"/>
        <v>29.17</v>
      </c>
      <c r="I1604" s="10">
        <v>23.01</v>
      </c>
      <c r="J1604" s="10">
        <v>0.01</v>
      </c>
      <c r="K1604" s="213">
        <f>SUM(I1604:J1604)</f>
        <v>23.020000000000003</v>
      </c>
      <c r="L1604" s="65">
        <v>23.01</v>
      </c>
      <c r="M1604" s="65">
        <v>0.01</v>
      </c>
      <c r="N1604" s="18">
        <f>SUM(L1604:M1604)</f>
        <v>23.020000000000003</v>
      </c>
      <c r="O1604" s="65">
        <v>18.61</v>
      </c>
      <c r="P1604" s="65">
        <v>0.01</v>
      </c>
      <c r="Q1604" s="18">
        <f>SUM(O1604:P1604)</f>
        <v>18.62</v>
      </c>
      <c r="R1604" s="65">
        <v>18.61</v>
      </c>
      <c r="S1604" s="8">
        <v>0.01</v>
      </c>
      <c r="T1604" s="107">
        <f>SUM(R1604:S1604)</f>
        <v>18.62</v>
      </c>
      <c r="U1604" s="8">
        <v>21.32</v>
      </c>
      <c r="V1604" s="8"/>
      <c r="W1604" s="107">
        <f>SUM(U1604:V1604)</f>
        <v>21.32</v>
      </c>
    </row>
    <row r="1605" spans="1:102" ht="18">
      <c r="A1605" s="13">
        <v>2</v>
      </c>
      <c r="B1605" s="5" t="s">
        <v>1160</v>
      </c>
      <c r="C1605" s="8">
        <v>46.8</v>
      </c>
      <c r="D1605" s="8"/>
      <c r="E1605" s="9">
        <f>SUM(C1605:D1605)</f>
        <v>46.8</v>
      </c>
      <c r="F1605" s="2">
        <v>50.42</v>
      </c>
      <c r="G1605" s="2">
        <v>0.01</v>
      </c>
      <c r="H1605" s="3">
        <f t="shared" si="658"/>
        <v>50.43</v>
      </c>
      <c r="I1605" s="10">
        <v>57.01</v>
      </c>
      <c r="J1605" s="10">
        <v>0.01</v>
      </c>
      <c r="K1605" s="213">
        <f>SUM(I1605:J1605)</f>
        <v>57.019999999999996</v>
      </c>
      <c r="L1605" s="65">
        <v>546.51</v>
      </c>
      <c r="M1605" s="65">
        <v>0.01</v>
      </c>
      <c r="N1605" s="18">
        <f>SUM(L1605:M1605)</f>
        <v>546.52</v>
      </c>
      <c r="O1605" s="65">
        <v>41.05</v>
      </c>
      <c r="P1605" s="65">
        <v>0.01</v>
      </c>
      <c r="Q1605" s="18">
        <f t="shared" ref="Q1605:Q1606" si="659">SUM(O1605:P1605)</f>
        <v>41.059999999999995</v>
      </c>
      <c r="R1605" s="65">
        <v>41.05</v>
      </c>
      <c r="S1605" s="8">
        <v>0.01</v>
      </c>
      <c r="T1605" s="107">
        <f t="shared" ref="T1605:T1606" si="660">SUM(R1605:S1605)</f>
        <v>41.059999999999995</v>
      </c>
      <c r="U1605" s="8">
        <v>45.06</v>
      </c>
      <c r="V1605" s="8"/>
      <c r="W1605" s="107">
        <f t="shared" ref="W1605:W1606" si="661">SUM(U1605:V1605)</f>
        <v>45.06</v>
      </c>
    </row>
    <row r="1606" spans="1:102" s="191" customFormat="1" ht="18">
      <c r="A1606" s="180"/>
      <c r="B1606" s="181" t="s">
        <v>139</v>
      </c>
      <c r="C1606" s="182">
        <f>SUM(C1604:C1605)</f>
        <v>58.309999999999995</v>
      </c>
      <c r="D1606" s="182">
        <f>SUM(D1604:D1605)</f>
        <v>0.01</v>
      </c>
      <c r="E1606" s="182">
        <f>SUM(C1606:D1606)</f>
        <v>58.319999999999993</v>
      </c>
      <c r="F1606" s="183">
        <v>70.09</v>
      </c>
      <c r="G1606" s="183">
        <v>9.51</v>
      </c>
      <c r="H1606" s="194">
        <f t="shared" si="658"/>
        <v>79.600000000000009</v>
      </c>
      <c r="I1606" s="184">
        <f>SUM(I1604:I1605)</f>
        <v>80.02</v>
      </c>
      <c r="J1606" s="184">
        <f>SUM(J1604:J1605)</f>
        <v>0.02</v>
      </c>
      <c r="K1606" s="212">
        <f>SUM(I1606:J1606)</f>
        <v>80.039999999999992</v>
      </c>
      <c r="L1606" s="198">
        <f>SUM(L1604:L1605)</f>
        <v>569.52</v>
      </c>
      <c r="M1606" s="198">
        <f>SUM(M1604:M1605)</f>
        <v>0.02</v>
      </c>
      <c r="N1606" s="184">
        <f>SUM(L1606:M1606)</f>
        <v>569.54</v>
      </c>
      <c r="O1606" s="198">
        <f>SUM(O1604:O1605)</f>
        <v>59.66</v>
      </c>
      <c r="P1606" s="198">
        <f>SUM(P1604:P1605)</f>
        <v>0.02</v>
      </c>
      <c r="Q1606" s="184">
        <f t="shared" si="659"/>
        <v>59.68</v>
      </c>
      <c r="R1606" s="198">
        <f>SUM(R1604:R1605)</f>
        <v>59.66</v>
      </c>
      <c r="S1606" s="182">
        <f>SUM(S1604:S1605)</f>
        <v>0.02</v>
      </c>
      <c r="T1606" s="185">
        <f t="shared" si="660"/>
        <v>59.68</v>
      </c>
      <c r="U1606" s="182">
        <v>66.38</v>
      </c>
      <c r="V1606" s="182"/>
      <c r="W1606" s="185">
        <f t="shared" si="661"/>
        <v>66.38</v>
      </c>
      <c r="X1606" s="263"/>
      <c r="Y1606" s="263"/>
      <c r="Z1606" s="263"/>
      <c r="AA1606" s="263"/>
      <c r="AB1606" s="263"/>
      <c r="AC1606" s="263"/>
      <c r="AD1606" s="263"/>
      <c r="AE1606" s="263"/>
      <c r="AF1606" s="263"/>
      <c r="AG1606" s="263"/>
      <c r="AH1606" s="263"/>
      <c r="AI1606" s="263"/>
      <c r="AJ1606" s="263"/>
      <c r="AK1606" s="263"/>
      <c r="AL1606" s="263"/>
      <c r="AM1606" s="263"/>
      <c r="AN1606" s="263"/>
      <c r="AO1606" s="263"/>
      <c r="AP1606" s="263"/>
      <c r="AQ1606" s="263"/>
      <c r="AR1606" s="263"/>
      <c r="AS1606" s="263"/>
      <c r="AT1606" s="263"/>
      <c r="AU1606" s="263"/>
      <c r="AV1606" s="263"/>
      <c r="AW1606" s="263"/>
      <c r="AX1606" s="263"/>
      <c r="AY1606" s="263"/>
      <c r="AZ1606" s="263"/>
      <c r="BA1606" s="263"/>
      <c r="BB1606" s="263"/>
      <c r="BC1606" s="263"/>
      <c r="BD1606" s="263"/>
      <c r="BE1606" s="263"/>
      <c r="BF1606" s="263"/>
      <c r="BG1606" s="263"/>
      <c r="BH1606" s="263"/>
      <c r="BI1606" s="263"/>
      <c r="BJ1606" s="263"/>
      <c r="BK1606" s="263"/>
      <c r="BL1606" s="263"/>
      <c r="BM1606" s="263"/>
      <c r="BN1606" s="263"/>
      <c r="BO1606" s="263"/>
      <c r="BP1606" s="263"/>
      <c r="BQ1606" s="263"/>
      <c r="BR1606" s="263"/>
      <c r="BS1606" s="263"/>
      <c r="BT1606" s="263"/>
      <c r="BU1606" s="263"/>
      <c r="BV1606" s="263"/>
      <c r="BW1606" s="263"/>
      <c r="BX1606" s="263"/>
      <c r="BY1606" s="263"/>
      <c r="BZ1606" s="263"/>
      <c r="CA1606" s="263"/>
      <c r="CB1606" s="263"/>
      <c r="CC1606" s="263"/>
      <c r="CD1606" s="263"/>
      <c r="CE1606" s="263"/>
      <c r="CF1606" s="263"/>
      <c r="CG1606" s="263"/>
      <c r="CH1606" s="263"/>
      <c r="CI1606" s="263"/>
      <c r="CJ1606" s="263"/>
      <c r="CK1606" s="263"/>
      <c r="CL1606" s="263"/>
      <c r="CM1606" s="263"/>
      <c r="CN1606" s="263"/>
      <c r="CO1606" s="263"/>
      <c r="CP1606" s="263"/>
      <c r="CQ1606" s="263"/>
      <c r="CR1606" s="263"/>
      <c r="CS1606" s="263"/>
      <c r="CT1606" s="263"/>
      <c r="CU1606" s="263"/>
      <c r="CV1606" s="263"/>
      <c r="CW1606" s="263"/>
      <c r="CX1606" s="263"/>
    </row>
    <row r="1607" spans="1:102" s="24" customFormat="1" ht="18">
      <c r="A1607" s="17">
        <v>3</v>
      </c>
      <c r="B1607" s="7" t="s">
        <v>1944</v>
      </c>
      <c r="C1607" s="9"/>
      <c r="D1607" s="9"/>
      <c r="E1607" s="9"/>
      <c r="F1607" s="6"/>
      <c r="G1607" s="6"/>
      <c r="H1607" s="3">
        <f t="shared" si="658"/>
        <v>0</v>
      </c>
      <c r="I1607" s="18"/>
      <c r="J1607" s="18"/>
      <c r="K1607" s="213"/>
      <c r="L1607" s="67"/>
      <c r="M1607" s="67"/>
      <c r="N1607" s="18"/>
      <c r="O1607" s="67"/>
      <c r="P1607" s="67"/>
      <c r="Q1607" s="18"/>
      <c r="R1607" s="67"/>
      <c r="S1607" s="9"/>
      <c r="T1607" s="107"/>
      <c r="U1607" s="9"/>
      <c r="V1607" s="9"/>
      <c r="W1607" s="107"/>
      <c r="X1607" s="258"/>
      <c r="Y1607" s="258"/>
      <c r="Z1607" s="258"/>
      <c r="AA1607" s="258"/>
      <c r="AB1607" s="258"/>
      <c r="AC1607" s="258"/>
      <c r="AD1607" s="258"/>
      <c r="AE1607" s="258"/>
      <c r="AF1607" s="258"/>
      <c r="AG1607" s="258"/>
      <c r="AH1607" s="258"/>
      <c r="AI1607" s="258"/>
      <c r="AJ1607" s="258"/>
      <c r="AK1607" s="258"/>
      <c r="AL1607" s="258"/>
      <c r="AM1607" s="258"/>
      <c r="AN1607" s="258"/>
      <c r="AO1607" s="258"/>
      <c r="AP1607" s="258"/>
      <c r="AQ1607" s="258"/>
      <c r="AR1607" s="258"/>
      <c r="AS1607" s="258"/>
      <c r="AT1607" s="258"/>
      <c r="AU1607" s="258"/>
      <c r="AV1607" s="258"/>
      <c r="AW1607" s="258"/>
      <c r="AX1607" s="258"/>
      <c r="AY1607" s="258"/>
      <c r="AZ1607" s="258"/>
      <c r="BA1607" s="258"/>
      <c r="BB1607" s="258"/>
      <c r="BC1607" s="258"/>
      <c r="BD1607" s="258"/>
      <c r="BE1607" s="258"/>
      <c r="BF1607" s="258"/>
      <c r="BG1607" s="258"/>
      <c r="BH1607" s="258"/>
      <c r="BI1607" s="258"/>
      <c r="BJ1607" s="258"/>
      <c r="BK1607" s="258"/>
      <c r="BL1607" s="258"/>
      <c r="BM1607" s="258"/>
      <c r="BN1607" s="258"/>
      <c r="BO1607" s="258"/>
      <c r="BP1607" s="258"/>
      <c r="BQ1607" s="258"/>
      <c r="BR1607" s="258"/>
      <c r="BS1607" s="258"/>
      <c r="BT1607" s="258"/>
      <c r="BU1607" s="258"/>
      <c r="BV1607" s="258"/>
      <c r="BW1607" s="258"/>
      <c r="BX1607" s="258"/>
      <c r="BY1607" s="258"/>
      <c r="BZ1607" s="258"/>
      <c r="CA1607" s="258"/>
      <c r="CB1607" s="258"/>
      <c r="CC1607" s="258"/>
      <c r="CD1607" s="258"/>
      <c r="CE1607" s="258"/>
      <c r="CF1607" s="258"/>
      <c r="CG1607" s="258"/>
      <c r="CH1607" s="258"/>
      <c r="CI1607" s="258"/>
      <c r="CJ1607" s="258"/>
      <c r="CK1607" s="258"/>
      <c r="CL1607" s="258"/>
      <c r="CM1607" s="258"/>
      <c r="CN1607" s="258"/>
      <c r="CO1607" s="258"/>
      <c r="CP1607" s="258"/>
      <c r="CQ1607" s="258"/>
      <c r="CR1607" s="258"/>
      <c r="CS1607" s="258"/>
      <c r="CT1607" s="258"/>
      <c r="CU1607" s="258"/>
      <c r="CV1607" s="258"/>
      <c r="CW1607" s="258"/>
      <c r="CX1607" s="258"/>
    </row>
    <row r="1608" spans="1:102" s="24" customFormat="1" ht="18">
      <c r="A1608" s="13">
        <v>1</v>
      </c>
      <c r="B1608" s="5" t="s">
        <v>1161</v>
      </c>
      <c r="C1608" s="8">
        <v>28.62</v>
      </c>
      <c r="D1608" s="8"/>
      <c r="E1608" s="9">
        <f>SUM(C1608:D1608)</f>
        <v>28.62</v>
      </c>
      <c r="F1608" s="2">
        <v>30.42</v>
      </c>
      <c r="G1608" s="2">
        <v>0</v>
      </c>
      <c r="H1608" s="3">
        <f t="shared" si="658"/>
        <v>30.42</v>
      </c>
      <c r="I1608" s="10">
        <v>41.21</v>
      </c>
      <c r="J1608" s="10"/>
      <c r="K1608" s="213">
        <f>SUM(I1608:J1608)</f>
        <v>41.21</v>
      </c>
      <c r="L1608" s="65">
        <v>23.03</v>
      </c>
      <c r="M1608" s="67"/>
      <c r="N1608" s="18">
        <f>SUM(L1608:M1608)</f>
        <v>23.03</v>
      </c>
      <c r="O1608" s="65">
        <v>13.06</v>
      </c>
      <c r="P1608" s="67"/>
      <c r="Q1608" s="18">
        <f>SUM(O1608:P1608)</f>
        <v>13.06</v>
      </c>
      <c r="R1608" s="65">
        <v>13.35</v>
      </c>
      <c r="S1608" s="9"/>
      <c r="T1608" s="107">
        <f>SUM(R1608:S1608)</f>
        <v>13.35</v>
      </c>
      <c r="U1608" s="8">
        <v>8.58</v>
      </c>
      <c r="V1608" s="9"/>
      <c r="W1608" s="107">
        <f>SUM(U1608:V1608)</f>
        <v>8.58</v>
      </c>
      <c r="X1608" s="258"/>
      <c r="Y1608" s="258"/>
      <c r="Z1608" s="258"/>
      <c r="AA1608" s="258"/>
      <c r="AB1608" s="258"/>
      <c r="AC1608" s="258"/>
      <c r="AD1608" s="258"/>
      <c r="AE1608" s="258"/>
      <c r="AF1608" s="258"/>
      <c r="AG1608" s="258"/>
      <c r="AH1608" s="258"/>
      <c r="AI1608" s="258"/>
      <c r="AJ1608" s="258"/>
      <c r="AK1608" s="258"/>
      <c r="AL1608" s="258"/>
      <c r="AM1608" s="258"/>
      <c r="AN1608" s="258"/>
      <c r="AO1608" s="258"/>
      <c r="AP1608" s="258"/>
      <c r="AQ1608" s="258"/>
      <c r="AR1608" s="258"/>
      <c r="AS1608" s="258"/>
      <c r="AT1608" s="258"/>
      <c r="AU1608" s="258"/>
      <c r="AV1608" s="258"/>
      <c r="AW1608" s="258"/>
      <c r="AX1608" s="258"/>
      <c r="AY1608" s="258"/>
      <c r="AZ1608" s="258"/>
      <c r="BA1608" s="258"/>
      <c r="BB1608" s="258"/>
      <c r="BC1608" s="258"/>
      <c r="BD1608" s="258"/>
      <c r="BE1608" s="258"/>
      <c r="BF1608" s="258"/>
      <c r="BG1608" s="258"/>
      <c r="BH1608" s="258"/>
      <c r="BI1608" s="258"/>
      <c r="BJ1608" s="258"/>
      <c r="BK1608" s="258"/>
      <c r="BL1608" s="258"/>
      <c r="BM1608" s="258"/>
      <c r="BN1608" s="258"/>
      <c r="BO1608" s="258"/>
      <c r="BP1608" s="258"/>
      <c r="BQ1608" s="258"/>
      <c r="BR1608" s="258"/>
      <c r="BS1608" s="258"/>
      <c r="BT1608" s="258"/>
      <c r="BU1608" s="258"/>
      <c r="BV1608" s="258"/>
      <c r="BW1608" s="258"/>
      <c r="BX1608" s="258"/>
      <c r="BY1608" s="258"/>
      <c r="BZ1608" s="258"/>
      <c r="CA1608" s="258"/>
      <c r="CB1608" s="258"/>
      <c r="CC1608" s="258"/>
      <c r="CD1608" s="258"/>
      <c r="CE1608" s="258"/>
      <c r="CF1608" s="258"/>
      <c r="CG1608" s="258"/>
      <c r="CH1608" s="258"/>
      <c r="CI1608" s="258"/>
      <c r="CJ1608" s="258"/>
      <c r="CK1608" s="258"/>
      <c r="CL1608" s="258"/>
      <c r="CM1608" s="258"/>
      <c r="CN1608" s="258"/>
      <c r="CO1608" s="258"/>
      <c r="CP1608" s="258"/>
      <c r="CQ1608" s="258"/>
      <c r="CR1608" s="258"/>
      <c r="CS1608" s="258"/>
      <c r="CT1608" s="258"/>
      <c r="CU1608" s="258"/>
      <c r="CV1608" s="258"/>
      <c r="CW1608" s="258"/>
      <c r="CX1608" s="258"/>
    </row>
    <row r="1609" spans="1:102" ht="18">
      <c r="A1609" s="13">
        <v>2</v>
      </c>
      <c r="B1609" s="5" t="s">
        <v>1162</v>
      </c>
      <c r="C1609" s="8">
        <v>173.74</v>
      </c>
      <c r="D1609" s="8"/>
      <c r="E1609" s="9">
        <f>SUM(C1609:D1609)</f>
        <v>173.74</v>
      </c>
      <c r="F1609" s="2">
        <v>197.79</v>
      </c>
      <c r="G1609" s="2">
        <v>0</v>
      </c>
      <c r="H1609" s="3">
        <f t="shared" si="658"/>
        <v>197.79</v>
      </c>
      <c r="I1609" s="10">
        <v>220</v>
      </c>
      <c r="J1609" s="10"/>
      <c r="K1609" s="213">
        <f>SUM(I1609:J1609)</f>
        <v>220</v>
      </c>
      <c r="L1609" s="65">
        <v>120</v>
      </c>
      <c r="M1609" s="65"/>
      <c r="N1609" s="18">
        <f>SUM(L1609:M1609)</f>
        <v>120</v>
      </c>
      <c r="O1609" s="65">
        <v>8.7899999999999991</v>
      </c>
      <c r="P1609" s="65"/>
      <c r="Q1609" s="18">
        <f>SUM(O1609:P1609)</f>
        <v>8.7899999999999991</v>
      </c>
      <c r="R1609" s="65">
        <v>8.7899999999999991</v>
      </c>
      <c r="S1609" s="8"/>
      <c r="T1609" s="107">
        <f>SUM(R1609:S1609)</f>
        <v>8.7899999999999991</v>
      </c>
      <c r="U1609" s="8">
        <v>0.02</v>
      </c>
      <c r="V1609" s="8"/>
      <c r="W1609" s="107">
        <f>SUM(U1609:V1609)</f>
        <v>0.02</v>
      </c>
    </row>
    <row r="1610" spans="1:102" s="191" customFormat="1" ht="18">
      <c r="A1610" s="180"/>
      <c r="B1610" s="181" t="s">
        <v>140</v>
      </c>
      <c r="C1610" s="182">
        <f>SUM(C1608:C1609)</f>
        <v>202.36</v>
      </c>
      <c r="D1610" s="188"/>
      <c r="E1610" s="182">
        <f>SUM(C1610:D1610)</f>
        <v>202.36</v>
      </c>
      <c r="F1610" s="183">
        <v>228.21</v>
      </c>
      <c r="G1610" s="183">
        <v>0</v>
      </c>
      <c r="H1610" s="194">
        <f t="shared" si="658"/>
        <v>228.21</v>
      </c>
      <c r="I1610" s="184">
        <f>SUM(I1608:I1609)</f>
        <v>261.20999999999998</v>
      </c>
      <c r="J1610" s="189"/>
      <c r="K1610" s="212">
        <f>SUM(I1610:J1610)</f>
        <v>261.20999999999998</v>
      </c>
      <c r="L1610" s="198">
        <f>SUM(L1608:L1609)</f>
        <v>143.03</v>
      </c>
      <c r="M1610" s="207"/>
      <c r="N1610" s="184">
        <f>SUM(L1610:M1610)</f>
        <v>143.03</v>
      </c>
      <c r="O1610" s="198">
        <f>SUM(O1608:O1609)</f>
        <v>21.85</v>
      </c>
      <c r="P1610" s="207"/>
      <c r="Q1610" s="184">
        <f>SUM(O1610:P1610)</f>
        <v>21.85</v>
      </c>
      <c r="R1610" s="198">
        <f>SUM(R1608:R1609)</f>
        <v>22.14</v>
      </c>
      <c r="S1610" s="188"/>
      <c r="T1610" s="185">
        <f>SUM(R1610:S1610)</f>
        <v>22.14</v>
      </c>
      <c r="U1610" s="182">
        <v>8.6</v>
      </c>
      <c r="V1610" s="188"/>
      <c r="W1610" s="185">
        <f>SUM(U1610:V1610)</f>
        <v>8.6</v>
      </c>
      <c r="X1610" s="263"/>
      <c r="Y1610" s="263"/>
      <c r="Z1610" s="263"/>
      <c r="AA1610" s="263"/>
      <c r="AB1610" s="263"/>
      <c r="AC1610" s="263"/>
      <c r="AD1610" s="263"/>
      <c r="AE1610" s="263"/>
      <c r="AF1610" s="263"/>
      <c r="AG1610" s="263"/>
      <c r="AH1610" s="263"/>
      <c r="AI1610" s="263"/>
      <c r="AJ1610" s="263"/>
      <c r="AK1610" s="263"/>
      <c r="AL1610" s="263"/>
      <c r="AM1610" s="263"/>
      <c r="AN1610" s="263"/>
      <c r="AO1610" s="263"/>
      <c r="AP1610" s="263"/>
      <c r="AQ1610" s="263"/>
      <c r="AR1610" s="263"/>
      <c r="AS1610" s="263"/>
      <c r="AT1610" s="263"/>
      <c r="AU1610" s="263"/>
      <c r="AV1610" s="263"/>
      <c r="AW1610" s="263"/>
      <c r="AX1610" s="263"/>
      <c r="AY1610" s="263"/>
      <c r="AZ1610" s="263"/>
      <c r="BA1610" s="263"/>
      <c r="BB1610" s="263"/>
      <c r="BC1610" s="263"/>
      <c r="BD1610" s="263"/>
      <c r="BE1610" s="263"/>
      <c r="BF1610" s="263"/>
      <c r="BG1610" s="263"/>
      <c r="BH1610" s="263"/>
      <c r="BI1610" s="263"/>
      <c r="BJ1610" s="263"/>
      <c r="BK1610" s="263"/>
      <c r="BL1610" s="263"/>
      <c r="BM1610" s="263"/>
      <c r="BN1610" s="263"/>
      <c r="BO1610" s="263"/>
      <c r="BP1610" s="263"/>
      <c r="BQ1610" s="263"/>
      <c r="BR1610" s="263"/>
      <c r="BS1610" s="263"/>
      <c r="BT1610" s="263"/>
      <c r="BU1610" s="263"/>
      <c r="BV1610" s="263"/>
      <c r="BW1610" s="263"/>
      <c r="BX1610" s="263"/>
      <c r="BY1610" s="263"/>
      <c r="BZ1610" s="263"/>
      <c r="CA1610" s="263"/>
      <c r="CB1610" s="263"/>
      <c r="CC1610" s="263"/>
      <c r="CD1610" s="263"/>
      <c r="CE1610" s="263"/>
      <c r="CF1610" s="263"/>
      <c r="CG1610" s="263"/>
      <c r="CH1610" s="263"/>
      <c r="CI1610" s="263"/>
      <c r="CJ1610" s="263"/>
      <c r="CK1610" s="263"/>
      <c r="CL1610" s="263"/>
      <c r="CM1610" s="263"/>
      <c r="CN1610" s="263"/>
      <c r="CO1610" s="263"/>
      <c r="CP1610" s="263"/>
      <c r="CQ1610" s="263"/>
      <c r="CR1610" s="263"/>
      <c r="CS1610" s="263"/>
      <c r="CT1610" s="263"/>
      <c r="CU1610" s="263"/>
      <c r="CV1610" s="263"/>
      <c r="CW1610" s="263"/>
      <c r="CX1610" s="263"/>
    </row>
    <row r="1611" spans="1:102" s="24" customFormat="1" ht="18">
      <c r="A1611" s="17">
        <v>4</v>
      </c>
      <c r="B1611" s="7" t="s">
        <v>250</v>
      </c>
      <c r="C1611" s="9"/>
      <c r="D1611" s="9"/>
      <c r="E1611" s="9"/>
      <c r="F1611" s="6"/>
      <c r="G1611" s="6"/>
      <c r="H1611" s="3">
        <f t="shared" si="658"/>
        <v>0</v>
      </c>
      <c r="I1611" s="18"/>
      <c r="J1611" s="18"/>
      <c r="K1611" s="213"/>
      <c r="L1611" s="67"/>
      <c r="M1611" s="67"/>
      <c r="N1611" s="18"/>
      <c r="O1611" s="67"/>
      <c r="P1611" s="67"/>
      <c r="Q1611" s="18"/>
      <c r="R1611" s="67"/>
      <c r="S1611" s="9"/>
      <c r="T1611" s="107"/>
      <c r="U1611" s="9"/>
      <c r="V1611" s="9"/>
      <c r="W1611" s="107"/>
      <c r="X1611" s="258"/>
      <c r="Y1611" s="258"/>
      <c r="Z1611" s="258"/>
      <c r="AA1611" s="258"/>
      <c r="AB1611" s="258"/>
      <c r="AC1611" s="258"/>
      <c r="AD1611" s="258"/>
      <c r="AE1611" s="258"/>
      <c r="AF1611" s="258"/>
      <c r="AG1611" s="258"/>
      <c r="AH1611" s="258"/>
      <c r="AI1611" s="258"/>
      <c r="AJ1611" s="258"/>
      <c r="AK1611" s="258"/>
      <c r="AL1611" s="258"/>
      <c r="AM1611" s="258"/>
      <c r="AN1611" s="258"/>
      <c r="AO1611" s="258"/>
      <c r="AP1611" s="258"/>
      <c r="AQ1611" s="258"/>
      <c r="AR1611" s="258"/>
      <c r="AS1611" s="258"/>
      <c r="AT1611" s="258"/>
      <c r="AU1611" s="258"/>
      <c r="AV1611" s="258"/>
      <c r="AW1611" s="258"/>
      <c r="AX1611" s="258"/>
      <c r="AY1611" s="258"/>
      <c r="AZ1611" s="258"/>
      <c r="BA1611" s="258"/>
      <c r="BB1611" s="258"/>
      <c r="BC1611" s="258"/>
      <c r="BD1611" s="258"/>
      <c r="BE1611" s="258"/>
      <c r="BF1611" s="258"/>
      <c r="BG1611" s="258"/>
      <c r="BH1611" s="258"/>
      <c r="BI1611" s="258"/>
      <c r="BJ1611" s="258"/>
      <c r="BK1611" s="258"/>
      <c r="BL1611" s="258"/>
      <c r="BM1611" s="258"/>
      <c r="BN1611" s="258"/>
      <c r="BO1611" s="258"/>
      <c r="BP1611" s="258"/>
      <c r="BQ1611" s="258"/>
      <c r="BR1611" s="258"/>
      <c r="BS1611" s="258"/>
      <c r="BT1611" s="258"/>
      <c r="BU1611" s="258"/>
      <c r="BV1611" s="258"/>
      <c r="BW1611" s="258"/>
      <c r="BX1611" s="258"/>
      <c r="BY1611" s="258"/>
      <c r="BZ1611" s="258"/>
      <c r="CA1611" s="258"/>
      <c r="CB1611" s="258"/>
      <c r="CC1611" s="258"/>
      <c r="CD1611" s="258"/>
      <c r="CE1611" s="258"/>
      <c r="CF1611" s="258"/>
      <c r="CG1611" s="258"/>
      <c r="CH1611" s="258"/>
      <c r="CI1611" s="258"/>
      <c r="CJ1611" s="258"/>
      <c r="CK1611" s="258"/>
      <c r="CL1611" s="258"/>
      <c r="CM1611" s="258"/>
      <c r="CN1611" s="258"/>
      <c r="CO1611" s="258"/>
      <c r="CP1611" s="258"/>
      <c r="CQ1611" s="258"/>
      <c r="CR1611" s="258"/>
      <c r="CS1611" s="258"/>
      <c r="CT1611" s="258"/>
      <c r="CU1611" s="258"/>
      <c r="CV1611" s="258"/>
      <c r="CW1611" s="258"/>
      <c r="CX1611" s="258"/>
    </row>
    <row r="1612" spans="1:102" ht="18">
      <c r="A1612" s="13">
        <v>1</v>
      </c>
      <c r="B1612" s="5" t="s">
        <v>1163</v>
      </c>
      <c r="C1612" s="8">
        <v>215</v>
      </c>
      <c r="D1612" s="8"/>
      <c r="E1612" s="9">
        <f>SUM(C1612:D1612)</f>
        <v>215</v>
      </c>
      <c r="F1612" s="2">
        <v>220</v>
      </c>
      <c r="G1612" s="2">
        <v>0</v>
      </c>
      <c r="H1612" s="3">
        <f t="shared" si="658"/>
        <v>220</v>
      </c>
      <c r="I1612" s="10">
        <v>1730</v>
      </c>
      <c r="J1612" s="10"/>
      <c r="K1612" s="213">
        <f>SUM(I1612:J1612)</f>
        <v>1730</v>
      </c>
      <c r="L1612" s="65">
        <v>200</v>
      </c>
      <c r="M1612" s="65"/>
      <c r="N1612" s="18">
        <f>SUM(L1612:M1612)</f>
        <v>200</v>
      </c>
      <c r="O1612" s="65">
        <v>205</v>
      </c>
      <c r="P1612" s="65"/>
      <c r="Q1612" s="18">
        <f>SUM(O1612:P1612)</f>
        <v>205</v>
      </c>
      <c r="R1612" s="65">
        <v>2005</v>
      </c>
      <c r="S1612" s="8"/>
      <c r="T1612" s="107">
        <f>SUM(R1612:S1612)</f>
        <v>2005</v>
      </c>
      <c r="U1612" s="8">
        <v>190</v>
      </c>
      <c r="V1612" s="8"/>
      <c r="W1612" s="107">
        <f>SUM(U1612:V1612)</f>
        <v>190</v>
      </c>
    </row>
    <row r="1613" spans="1:102" s="191" customFormat="1" ht="18">
      <c r="A1613" s="180"/>
      <c r="B1613" s="181" t="s">
        <v>4</v>
      </c>
      <c r="C1613" s="182">
        <f>SUM(C1612)</f>
        <v>215</v>
      </c>
      <c r="D1613" s="188"/>
      <c r="E1613" s="182">
        <f>SUM(C1613:D1613)</f>
        <v>215</v>
      </c>
      <c r="F1613" s="183">
        <v>220</v>
      </c>
      <c r="G1613" s="183">
        <v>0</v>
      </c>
      <c r="H1613" s="194">
        <f t="shared" si="658"/>
        <v>220</v>
      </c>
      <c r="I1613" s="189">
        <f>SUM(I1612)</f>
        <v>1730</v>
      </c>
      <c r="J1613" s="189"/>
      <c r="K1613" s="212">
        <f>SUM(I1613:J1613)</f>
        <v>1730</v>
      </c>
      <c r="L1613" s="198">
        <f>SUM(L1612)</f>
        <v>200</v>
      </c>
      <c r="M1613" s="207"/>
      <c r="N1613" s="184">
        <f>SUM(L1613:M1613)</f>
        <v>200</v>
      </c>
      <c r="O1613" s="198">
        <f>SUM(O1612)</f>
        <v>205</v>
      </c>
      <c r="P1613" s="207"/>
      <c r="Q1613" s="184">
        <f>SUM(O1613:P1613)</f>
        <v>205</v>
      </c>
      <c r="R1613" s="198">
        <f>SUM(R1612)</f>
        <v>2005</v>
      </c>
      <c r="S1613" s="188"/>
      <c r="T1613" s="185">
        <f>SUM(R1613:S1613)</f>
        <v>2005</v>
      </c>
      <c r="U1613" s="182">
        <v>190</v>
      </c>
      <c r="V1613" s="188"/>
      <c r="W1613" s="185">
        <f>SUM(U1613:V1613)</f>
        <v>190</v>
      </c>
      <c r="X1613" s="263"/>
      <c r="Y1613" s="263"/>
      <c r="Z1613" s="263"/>
      <c r="AA1613" s="263"/>
      <c r="AB1613" s="263"/>
      <c r="AC1613" s="263"/>
      <c r="AD1613" s="263"/>
      <c r="AE1613" s="263"/>
      <c r="AF1613" s="263"/>
      <c r="AG1613" s="263"/>
      <c r="AH1613" s="263"/>
      <c r="AI1613" s="263"/>
      <c r="AJ1613" s="263"/>
      <c r="AK1613" s="263"/>
      <c r="AL1613" s="263"/>
      <c r="AM1613" s="263"/>
      <c r="AN1613" s="263"/>
      <c r="AO1613" s="263"/>
      <c r="AP1613" s="263"/>
      <c r="AQ1613" s="263"/>
      <c r="AR1613" s="263"/>
      <c r="AS1613" s="263"/>
      <c r="AT1613" s="263"/>
      <c r="AU1613" s="263"/>
      <c r="AV1613" s="263"/>
      <c r="AW1613" s="263"/>
      <c r="AX1613" s="263"/>
      <c r="AY1613" s="263"/>
      <c r="AZ1613" s="263"/>
      <c r="BA1613" s="263"/>
      <c r="BB1613" s="263"/>
      <c r="BC1613" s="263"/>
      <c r="BD1613" s="263"/>
      <c r="BE1613" s="263"/>
      <c r="BF1613" s="263"/>
      <c r="BG1613" s="263"/>
      <c r="BH1613" s="263"/>
      <c r="BI1613" s="263"/>
      <c r="BJ1613" s="263"/>
      <c r="BK1613" s="263"/>
      <c r="BL1613" s="263"/>
      <c r="BM1613" s="263"/>
      <c r="BN1613" s="263"/>
      <c r="BO1613" s="263"/>
      <c r="BP1613" s="263"/>
      <c r="BQ1613" s="263"/>
      <c r="BR1613" s="263"/>
      <c r="BS1613" s="263"/>
      <c r="BT1613" s="263"/>
      <c r="BU1613" s="263"/>
      <c r="BV1613" s="263"/>
      <c r="BW1613" s="263"/>
      <c r="BX1613" s="263"/>
      <c r="BY1613" s="263"/>
      <c r="BZ1613" s="263"/>
      <c r="CA1613" s="263"/>
      <c r="CB1613" s="263"/>
      <c r="CC1613" s="263"/>
      <c r="CD1613" s="263"/>
      <c r="CE1613" s="263"/>
      <c r="CF1613" s="263"/>
      <c r="CG1613" s="263"/>
      <c r="CH1613" s="263"/>
      <c r="CI1613" s="263"/>
      <c r="CJ1613" s="263"/>
      <c r="CK1613" s="263"/>
      <c r="CL1613" s="263"/>
      <c r="CM1613" s="263"/>
      <c r="CN1613" s="263"/>
      <c r="CO1613" s="263"/>
      <c r="CP1613" s="263"/>
      <c r="CQ1613" s="263"/>
      <c r="CR1613" s="263"/>
      <c r="CS1613" s="263"/>
      <c r="CT1613" s="263"/>
      <c r="CU1613" s="263"/>
      <c r="CV1613" s="263"/>
      <c r="CW1613" s="263"/>
      <c r="CX1613" s="263"/>
    </row>
    <row r="1614" spans="1:102" s="24" customFormat="1" ht="18">
      <c r="A1614" s="17">
        <v>5</v>
      </c>
      <c r="B1614" s="7" t="s">
        <v>1164</v>
      </c>
      <c r="C1614" s="9"/>
      <c r="D1614" s="9"/>
      <c r="E1614" s="9"/>
      <c r="F1614" s="6"/>
      <c r="G1614" s="6"/>
      <c r="H1614" s="3"/>
      <c r="I1614" s="18"/>
      <c r="J1614" s="18"/>
      <c r="K1614" s="213"/>
      <c r="L1614" s="67"/>
      <c r="M1614" s="67"/>
      <c r="N1614" s="18"/>
      <c r="O1614" s="67"/>
      <c r="P1614" s="67"/>
      <c r="Q1614" s="18"/>
      <c r="R1614" s="67"/>
      <c r="S1614" s="9"/>
      <c r="T1614" s="107"/>
      <c r="U1614" s="9"/>
      <c r="V1614" s="9"/>
      <c r="W1614" s="107"/>
      <c r="X1614" s="258"/>
      <c r="Y1614" s="258"/>
      <c r="Z1614" s="258"/>
      <c r="AA1614" s="258"/>
      <c r="AB1614" s="258"/>
      <c r="AC1614" s="258"/>
      <c r="AD1614" s="258"/>
      <c r="AE1614" s="258"/>
      <c r="AF1614" s="258"/>
      <c r="AG1614" s="258"/>
      <c r="AH1614" s="258"/>
      <c r="AI1614" s="258"/>
      <c r="AJ1614" s="258"/>
      <c r="AK1614" s="258"/>
      <c r="AL1614" s="258"/>
      <c r="AM1614" s="258"/>
      <c r="AN1614" s="258"/>
      <c r="AO1614" s="258"/>
      <c r="AP1614" s="258"/>
      <c r="AQ1614" s="258"/>
      <c r="AR1614" s="258"/>
      <c r="AS1614" s="258"/>
      <c r="AT1614" s="258"/>
      <c r="AU1614" s="258"/>
      <c r="AV1614" s="258"/>
      <c r="AW1614" s="258"/>
      <c r="AX1614" s="258"/>
      <c r="AY1614" s="258"/>
      <c r="AZ1614" s="258"/>
      <c r="BA1614" s="258"/>
      <c r="BB1614" s="258"/>
      <c r="BC1614" s="258"/>
      <c r="BD1614" s="258"/>
      <c r="BE1614" s="258"/>
      <c r="BF1614" s="258"/>
      <c r="BG1614" s="258"/>
      <c r="BH1614" s="258"/>
      <c r="BI1614" s="258"/>
      <c r="BJ1614" s="258"/>
      <c r="BK1614" s="258"/>
      <c r="BL1614" s="258"/>
      <c r="BM1614" s="258"/>
      <c r="BN1614" s="258"/>
      <c r="BO1614" s="258"/>
      <c r="BP1614" s="258"/>
      <c r="BQ1614" s="258"/>
      <c r="BR1614" s="258"/>
      <c r="BS1614" s="258"/>
      <c r="BT1614" s="258"/>
      <c r="BU1614" s="258"/>
      <c r="BV1614" s="258"/>
      <c r="BW1614" s="258"/>
      <c r="BX1614" s="258"/>
      <c r="BY1614" s="258"/>
      <c r="BZ1614" s="258"/>
      <c r="CA1614" s="258"/>
      <c r="CB1614" s="258"/>
      <c r="CC1614" s="258"/>
      <c r="CD1614" s="258"/>
      <c r="CE1614" s="258"/>
      <c r="CF1614" s="258"/>
      <c r="CG1614" s="258"/>
      <c r="CH1614" s="258"/>
      <c r="CI1614" s="258"/>
      <c r="CJ1614" s="258"/>
      <c r="CK1614" s="258"/>
      <c r="CL1614" s="258"/>
      <c r="CM1614" s="258"/>
      <c r="CN1614" s="258"/>
      <c r="CO1614" s="258"/>
      <c r="CP1614" s="258"/>
      <c r="CQ1614" s="258"/>
      <c r="CR1614" s="258"/>
      <c r="CS1614" s="258"/>
      <c r="CT1614" s="258"/>
      <c r="CU1614" s="258"/>
      <c r="CV1614" s="258"/>
      <c r="CW1614" s="258"/>
      <c r="CX1614" s="258"/>
    </row>
    <row r="1615" spans="1:102" s="24" customFormat="1" ht="18">
      <c r="A1615" s="17"/>
      <c r="B1615" s="5" t="s">
        <v>2511</v>
      </c>
      <c r="C1615" s="9"/>
      <c r="D1615" s="9"/>
      <c r="E1615" s="9"/>
      <c r="F1615" s="6"/>
      <c r="G1615" s="6"/>
      <c r="H1615" s="3"/>
      <c r="I1615" s="18"/>
      <c r="J1615" s="18"/>
      <c r="K1615" s="213"/>
      <c r="L1615" s="67"/>
      <c r="M1615" s="67"/>
      <c r="N1615" s="18"/>
      <c r="O1615" s="67"/>
      <c r="P1615" s="67"/>
      <c r="Q1615" s="18"/>
      <c r="R1615" s="67"/>
      <c r="S1615" s="9"/>
      <c r="T1615" s="107"/>
      <c r="U1615" s="8">
        <v>10000</v>
      </c>
      <c r="V1615" s="9"/>
      <c r="W1615" s="107">
        <f t="shared" ref="W1615:W1616" si="662">SUM(U1615:V1615)</f>
        <v>10000</v>
      </c>
      <c r="X1615" s="258"/>
      <c r="Y1615" s="258"/>
      <c r="Z1615" s="258"/>
      <c r="AA1615" s="258"/>
      <c r="AB1615" s="258"/>
      <c r="AC1615" s="258"/>
      <c r="AD1615" s="258"/>
      <c r="AE1615" s="258"/>
      <c r="AF1615" s="258"/>
      <c r="AG1615" s="258"/>
      <c r="AH1615" s="258"/>
      <c r="AI1615" s="258"/>
      <c r="AJ1615" s="258"/>
      <c r="AK1615" s="258"/>
      <c r="AL1615" s="258"/>
      <c r="AM1615" s="258"/>
      <c r="AN1615" s="258"/>
      <c r="AO1615" s="258"/>
      <c r="AP1615" s="258"/>
      <c r="AQ1615" s="258"/>
      <c r="AR1615" s="258"/>
      <c r="AS1615" s="258"/>
      <c r="AT1615" s="258"/>
      <c r="AU1615" s="258"/>
      <c r="AV1615" s="258"/>
      <c r="AW1615" s="258"/>
      <c r="AX1615" s="258"/>
      <c r="AY1615" s="258"/>
      <c r="AZ1615" s="258"/>
      <c r="BA1615" s="258"/>
      <c r="BB1615" s="258"/>
      <c r="BC1615" s="258"/>
      <c r="BD1615" s="258"/>
      <c r="BE1615" s="258"/>
      <c r="BF1615" s="258"/>
      <c r="BG1615" s="258"/>
      <c r="BH1615" s="258"/>
      <c r="BI1615" s="258"/>
      <c r="BJ1615" s="258"/>
      <c r="BK1615" s="258"/>
      <c r="BL1615" s="258"/>
      <c r="BM1615" s="258"/>
      <c r="BN1615" s="258"/>
      <c r="BO1615" s="258"/>
      <c r="BP1615" s="258"/>
      <c r="BQ1615" s="258"/>
      <c r="BR1615" s="258"/>
      <c r="BS1615" s="258"/>
      <c r="BT1615" s="258"/>
      <c r="BU1615" s="258"/>
      <c r="BV1615" s="258"/>
      <c r="BW1615" s="258"/>
      <c r="BX1615" s="258"/>
      <c r="BY1615" s="258"/>
      <c r="BZ1615" s="258"/>
      <c r="CA1615" s="258"/>
      <c r="CB1615" s="258"/>
      <c r="CC1615" s="258"/>
      <c r="CD1615" s="258"/>
      <c r="CE1615" s="258"/>
      <c r="CF1615" s="258"/>
      <c r="CG1615" s="258"/>
      <c r="CH1615" s="258"/>
      <c r="CI1615" s="258"/>
      <c r="CJ1615" s="258"/>
      <c r="CK1615" s="258"/>
      <c r="CL1615" s="258"/>
      <c r="CM1615" s="258"/>
      <c r="CN1615" s="258"/>
      <c r="CO1615" s="258"/>
      <c r="CP1615" s="258"/>
      <c r="CQ1615" s="258"/>
      <c r="CR1615" s="258"/>
      <c r="CS1615" s="258"/>
      <c r="CT1615" s="258"/>
      <c r="CU1615" s="258"/>
      <c r="CV1615" s="258"/>
      <c r="CW1615" s="258"/>
      <c r="CX1615" s="258"/>
    </row>
    <row r="1616" spans="1:102" s="24" customFormat="1" ht="18">
      <c r="A1616" s="17"/>
      <c r="B1616" s="5" t="s">
        <v>2512</v>
      </c>
      <c r="C1616" s="9"/>
      <c r="D1616" s="9"/>
      <c r="E1616" s="9"/>
      <c r="F1616" s="6"/>
      <c r="G1616" s="6"/>
      <c r="H1616" s="3"/>
      <c r="I1616" s="18"/>
      <c r="J1616" s="18"/>
      <c r="K1616" s="213"/>
      <c r="L1616" s="67"/>
      <c r="M1616" s="67"/>
      <c r="N1616" s="18"/>
      <c r="O1616" s="67"/>
      <c r="P1616" s="67"/>
      <c r="Q1616" s="18"/>
      <c r="R1616" s="67"/>
      <c r="S1616" s="9"/>
      <c r="T1616" s="107"/>
      <c r="U1616" s="8">
        <v>176.75</v>
      </c>
      <c r="V1616" s="9"/>
      <c r="W1616" s="107">
        <f t="shared" si="662"/>
        <v>176.75</v>
      </c>
      <c r="X1616" s="258"/>
      <c r="Y1616" s="258"/>
      <c r="Z1616" s="258"/>
      <c r="AA1616" s="258"/>
      <c r="AB1616" s="258"/>
      <c r="AC1616" s="258"/>
      <c r="AD1616" s="258"/>
      <c r="AE1616" s="258"/>
      <c r="AF1616" s="258"/>
      <c r="AG1616" s="258"/>
      <c r="AH1616" s="258"/>
      <c r="AI1616" s="258"/>
      <c r="AJ1616" s="258"/>
      <c r="AK1616" s="258"/>
      <c r="AL1616" s="258"/>
      <c r="AM1616" s="258"/>
      <c r="AN1616" s="258"/>
      <c r="AO1616" s="258"/>
      <c r="AP1616" s="258"/>
      <c r="AQ1616" s="258"/>
      <c r="AR1616" s="258"/>
      <c r="AS1616" s="258"/>
      <c r="AT1616" s="258"/>
      <c r="AU1616" s="258"/>
      <c r="AV1616" s="258"/>
      <c r="AW1616" s="258"/>
      <c r="AX1616" s="258"/>
      <c r="AY1616" s="258"/>
      <c r="AZ1616" s="258"/>
      <c r="BA1616" s="258"/>
      <c r="BB1616" s="258"/>
      <c r="BC1616" s="258"/>
      <c r="BD1616" s="258"/>
      <c r="BE1616" s="258"/>
      <c r="BF1616" s="258"/>
      <c r="BG1616" s="258"/>
      <c r="BH1616" s="258"/>
      <c r="BI1616" s="258"/>
      <c r="BJ1616" s="258"/>
      <c r="BK1616" s="258"/>
      <c r="BL1616" s="258"/>
      <c r="BM1616" s="258"/>
      <c r="BN1616" s="258"/>
      <c r="BO1616" s="258"/>
      <c r="BP1616" s="258"/>
      <c r="BQ1616" s="258"/>
      <c r="BR1616" s="258"/>
      <c r="BS1616" s="258"/>
      <c r="BT1616" s="258"/>
      <c r="BU1616" s="258"/>
      <c r="BV1616" s="258"/>
      <c r="BW1616" s="258"/>
      <c r="BX1616" s="258"/>
      <c r="BY1616" s="258"/>
      <c r="BZ1616" s="258"/>
      <c r="CA1616" s="258"/>
      <c r="CB1616" s="258"/>
      <c r="CC1616" s="258"/>
      <c r="CD1616" s="258"/>
      <c r="CE1616" s="258"/>
      <c r="CF1616" s="258"/>
      <c r="CG1616" s="258"/>
      <c r="CH1616" s="258"/>
      <c r="CI1616" s="258"/>
      <c r="CJ1616" s="258"/>
      <c r="CK1616" s="258"/>
      <c r="CL1616" s="258"/>
      <c r="CM1616" s="258"/>
      <c r="CN1616" s="258"/>
      <c r="CO1616" s="258"/>
      <c r="CP1616" s="258"/>
      <c r="CQ1616" s="258"/>
      <c r="CR1616" s="258"/>
      <c r="CS1616" s="258"/>
      <c r="CT1616" s="258"/>
      <c r="CU1616" s="258"/>
      <c r="CV1616" s="258"/>
      <c r="CW1616" s="258"/>
      <c r="CX1616" s="258"/>
    </row>
    <row r="1617" spans="1:102" ht="18">
      <c r="A1617" s="13">
        <v>1</v>
      </c>
      <c r="B1617" s="5" t="s">
        <v>1165</v>
      </c>
      <c r="C1617" s="8">
        <v>1641.3</v>
      </c>
      <c r="D1617" s="8"/>
      <c r="E1617" s="9">
        <f>SUM(C1617:D1617)</f>
        <v>1641.3</v>
      </c>
      <c r="F1617" s="2">
        <v>1166.3</v>
      </c>
      <c r="G1617" s="2">
        <v>0</v>
      </c>
      <c r="H1617" s="3">
        <f t="shared" si="658"/>
        <v>1166.3</v>
      </c>
      <c r="I1617" s="10">
        <v>578.51</v>
      </c>
      <c r="J1617" s="10"/>
      <c r="K1617" s="213">
        <f>SUM(I1617:J1617)</f>
        <v>578.51</v>
      </c>
      <c r="L1617" s="65">
        <v>748.01</v>
      </c>
      <c r="M1617" s="65"/>
      <c r="N1617" s="18">
        <f>SUM(L1617:M1617)</f>
        <v>748.01</v>
      </c>
      <c r="O1617" s="65">
        <v>623.51</v>
      </c>
      <c r="P1617" s="65"/>
      <c r="Q1617" s="18">
        <f>SUM(O1617:P1617)</f>
        <v>623.51</v>
      </c>
      <c r="R1617" s="65">
        <v>623.51</v>
      </c>
      <c r="S1617" s="8"/>
      <c r="T1617" s="107">
        <f>SUM(R1617:S1617)</f>
        <v>623.51</v>
      </c>
      <c r="U1617" s="8">
        <v>613.26</v>
      </c>
      <c r="V1617" s="8"/>
      <c r="W1617" s="107">
        <f>SUM(U1617:V1617)</f>
        <v>613.26</v>
      </c>
    </row>
    <row r="1618" spans="1:102" s="191" customFormat="1" ht="18">
      <c r="A1618" s="180"/>
      <c r="B1618" s="181" t="s">
        <v>141</v>
      </c>
      <c r="C1618" s="182">
        <f>SUM(C1617)</f>
        <v>1641.3</v>
      </c>
      <c r="D1618" s="188"/>
      <c r="E1618" s="182">
        <f>SUM(C1618:D1618)</f>
        <v>1641.3</v>
      </c>
      <c r="F1618" s="183">
        <v>1166.3</v>
      </c>
      <c r="G1618" s="183">
        <v>0</v>
      </c>
      <c r="H1618" s="194">
        <f t="shared" si="658"/>
        <v>1166.3</v>
      </c>
      <c r="I1618" s="189">
        <f>SUM(I1617)</f>
        <v>578.51</v>
      </c>
      <c r="J1618" s="189"/>
      <c r="K1618" s="212">
        <f>SUM(I1618:J1618)</f>
        <v>578.51</v>
      </c>
      <c r="L1618" s="198">
        <f>SUM(L1617)</f>
        <v>748.01</v>
      </c>
      <c r="M1618" s="207"/>
      <c r="N1618" s="184">
        <f>SUM(L1618:M1618)</f>
        <v>748.01</v>
      </c>
      <c r="O1618" s="198">
        <f>SUM(O1617)</f>
        <v>623.51</v>
      </c>
      <c r="P1618" s="207"/>
      <c r="Q1618" s="184">
        <f>SUM(O1618:P1618)</f>
        <v>623.51</v>
      </c>
      <c r="R1618" s="198">
        <f>SUM(R1615:R1617)</f>
        <v>623.51</v>
      </c>
      <c r="S1618" s="198">
        <f t="shared" ref="S1618:W1618" si="663">SUM(S1615:S1617)</f>
        <v>0</v>
      </c>
      <c r="T1618" s="198">
        <f t="shared" si="663"/>
        <v>623.51</v>
      </c>
      <c r="U1618" s="198">
        <f t="shared" si="663"/>
        <v>10790.01</v>
      </c>
      <c r="V1618" s="198">
        <f t="shared" si="663"/>
        <v>0</v>
      </c>
      <c r="W1618" s="198">
        <f t="shared" si="663"/>
        <v>10790.01</v>
      </c>
      <c r="X1618" s="263"/>
      <c r="Y1618" s="263"/>
      <c r="Z1618" s="263"/>
      <c r="AA1618" s="263"/>
      <c r="AB1618" s="263"/>
      <c r="AC1618" s="263"/>
      <c r="AD1618" s="263"/>
      <c r="AE1618" s="263"/>
      <c r="AF1618" s="263"/>
      <c r="AG1618" s="263"/>
      <c r="AH1618" s="263"/>
      <c r="AI1618" s="263"/>
      <c r="AJ1618" s="263"/>
      <c r="AK1618" s="263"/>
      <c r="AL1618" s="263"/>
      <c r="AM1618" s="263"/>
      <c r="AN1618" s="263"/>
      <c r="AO1618" s="263"/>
      <c r="AP1618" s="263"/>
      <c r="AQ1618" s="263"/>
      <c r="AR1618" s="263"/>
      <c r="AS1618" s="263"/>
      <c r="AT1618" s="263"/>
      <c r="AU1618" s="263"/>
      <c r="AV1618" s="263"/>
      <c r="AW1618" s="263"/>
      <c r="AX1618" s="263"/>
      <c r="AY1618" s="263"/>
      <c r="AZ1618" s="263"/>
      <c r="BA1618" s="263"/>
      <c r="BB1618" s="263"/>
      <c r="BC1618" s="263"/>
      <c r="BD1618" s="263"/>
      <c r="BE1618" s="263"/>
      <c r="BF1618" s="263"/>
      <c r="BG1618" s="263"/>
      <c r="BH1618" s="263"/>
      <c r="BI1618" s="263"/>
      <c r="BJ1618" s="263"/>
      <c r="BK1618" s="263"/>
      <c r="BL1618" s="263"/>
      <c r="BM1618" s="263"/>
      <c r="BN1618" s="263"/>
      <c r="BO1618" s="263"/>
      <c r="BP1618" s="263"/>
      <c r="BQ1618" s="263"/>
      <c r="BR1618" s="263"/>
      <c r="BS1618" s="263"/>
      <c r="BT1618" s="263"/>
      <c r="BU1618" s="263"/>
      <c r="BV1618" s="263"/>
      <c r="BW1618" s="263"/>
      <c r="BX1618" s="263"/>
      <c r="BY1618" s="263"/>
      <c r="BZ1618" s="263"/>
      <c r="CA1618" s="263"/>
      <c r="CB1618" s="263"/>
      <c r="CC1618" s="263"/>
      <c r="CD1618" s="263"/>
      <c r="CE1618" s="263"/>
      <c r="CF1618" s="263"/>
      <c r="CG1618" s="263"/>
      <c r="CH1618" s="263"/>
      <c r="CI1618" s="263"/>
      <c r="CJ1618" s="263"/>
      <c r="CK1618" s="263"/>
      <c r="CL1618" s="263"/>
      <c r="CM1618" s="263"/>
      <c r="CN1618" s="263"/>
      <c r="CO1618" s="263"/>
      <c r="CP1618" s="263"/>
      <c r="CQ1618" s="263"/>
      <c r="CR1618" s="263"/>
      <c r="CS1618" s="263"/>
      <c r="CT1618" s="263"/>
      <c r="CU1618" s="263"/>
      <c r="CV1618" s="263"/>
      <c r="CW1618" s="263"/>
      <c r="CX1618" s="263"/>
    </row>
    <row r="1619" spans="1:102" s="24" customFormat="1" ht="18">
      <c r="A1619" s="17">
        <v>6</v>
      </c>
      <c r="B1619" s="7" t="s">
        <v>253</v>
      </c>
      <c r="C1619" s="9"/>
      <c r="D1619" s="9"/>
      <c r="E1619" s="9"/>
      <c r="F1619" s="6"/>
      <c r="G1619" s="6"/>
      <c r="H1619" s="3"/>
      <c r="I1619" s="18"/>
      <c r="J1619" s="18"/>
      <c r="K1619" s="213"/>
      <c r="L1619" s="67"/>
      <c r="M1619" s="67"/>
      <c r="N1619" s="18"/>
      <c r="O1619" s="67"/>
      <c r="P1619" s="67"/>
      <c r="Q1619" s="18"/>
      <c r="R1619" s="67"/>
      <c r="S1619" s="9"/>
      <c r="T1619" s="107"/>
      <c r="U1619" s="9"/>
      <c r="V1619" s="9"/>
      <c r="W1619" s="107"/>
      <c r="X1619" s="258"/>
      <c r="Y1619" s="258"/>
      <c r="Z1619" s="258"/>
      <c r="AA1619" s="258"/>
      <c r="AB1619" s="258"/>
      <c r="AC1619" s="258"/>
      <c r="AD1619" s="258"/>
      <c r="AE1619" s="258"/>
      <c r="AF1619" s="258"/>
      <c r="AG1619" s="258"/>
      <c r="AH1619" s="258"/>
      <c r="AI1619" s="258"/>
      <c r="AJ1619" s="258"/>
      <c r="AK1619" s="258"/>
      <c r="AL1619" s="258"/>
      <c r="AM1619" s="258"/>
      <c r="AN1619" s="258"/>
      <c r="AO1619" s="258"/>
      <c r="AP1619" s="258"/>
      <c r="AQ1619" s="258"/>
      <c r="AR1619" s="258"/>
      <c r="AS1619" s="258"/>
      <c r="AT1619" s="258"/>
      <c r="AU1619" s="258"/>
      <c r="AV1619" s="258"/>
      <c r="AW1619" s="258"/>
      <c r="AX1619" s="258"/>
      <c r="AY1619" s="258"/>
      <c r="AZ1619" s="258"/>
      <c r="BA1619" s="258"/>
      <c r="BB1619" s="258"/>
      <c r="BC1619" s="258"/>
      <c r="BD1619" s="258"/>
      <c r="BE1619" s="258"/>
      <c r="BF1619" s="258"/>
      <c r="BG1619" s="258"/>
      <c r="BH1619" s="258"/>
      <c r="BI1619" s="258"/>
      <c r="BJ1619" s="258"/>
      <c r="BK1619" s="258"/>
      <c r="BL1619" s="258"/>
      <c r="BM1619" s="258"/>
      <c r="BN1619" s="258"/>
      <c r="BO1619" s="258"/>
      <c r="BP1619" s="258"/>
      <c r="BQ1619" s="258"/>
      <c r="BR1619" s="258"/>
      <c r="BS1619" s="258"/>
      <c r="BT1619" s="258"/>
      <c r="BU1619" s="258"/>
      <c r="BV1619" s="258"/>
      <c r="BW1619" s="258"/>
      <c r="BX1619" s="258"/>
      <c r="BY1619" s="258"/>
      <c r="BZ1619" s="258"/>
      <c r="CA1619" s="258"/>
      <c r="CB1619" s="258"/>
      <c r="CC1619" s="258"/>
      <c r="CD1619" s="258"/>
      <c r="CE1619" s="258"/>
      <c r="CF1619" s="258"/>
      <c r="CG1619" s="258"/>
      <c r="CH1619" s="258"/>
      <c r="CI1619" s="258"/>
      <c r="CJ1619" s="258"/>
      <c r="CK1619" s="258"/>
      <c r="CL1619" s="258"/>
      <c r="CM1619" s="258"/>
      <c r="CN1619" s="258"/>
      <c r="CO1619" s="258"/>
      <c r="CP1619" s="258"/>
      <c r="CQ1619" s="258"/>
      <c r="CR1619" s="258"/>
      <c r="CS1619" s="258"/>
      <c r="CT1619" s="258"/>
      <c r="CU1619" s="258"/>
      <c r="CV1619" s="258"/>
      <c r="CW1619" s="258"/>
      <c r="CX1619" s="258"/>
    </row>
    <row r="1620" spans="1:102" ht="18">
      <c r="A1620" s="13">
        <v>1</v>
      </c>
      <c r="B1620" s="5" t="s">
        <v>2379</v>
      </c>
      <c r="C1620" s="8"/>
      <c r="D1620" s="8"/>
      <c r="F1620" s="2"/>
      <c r="G1620" s="2"/>
      <c r="H1620" s="4"/>
      <c r="I1620" s="10"/>
      <c r="J1620" s="10"/>
      <c r="K1620" s="59"/>
      <c r="L1620" s="65"/>
      <c r="M1620" s="65"/>
      <c r="N1620" s="10"/>
      <c r="O1620" s="65"/>
      <c r="P1620" s="65"/>
      <c r="Q1620" s="18"/>
      <c r="R1620" s="65">
        <v>0</v>
      </c>
      <c r="S1620" s="8">
        <v>0.03</v>
      </c>
      <c r="T1620" s="107">
        <f>SUM(R1620:S1620)</f>
        <v>0.03</v>
      </c>
      <c r="U1620" s="8"/>
      <c r="V1620" s="8">
        <v>10100</v>
      </c>
      <c r="W1620" s="107">
        <f>SUM(U1620:V1620)</f>
        <v>10100</v>
      </c>
    </row>
    <row r="1621" spans="1:102" s="24" customFormat="1" ht="18">
      <c r="A1621" s="13">
        <v>2</v>
      </c>
      <c r="B1621" s="5" t="s">
        <v>2275</v>
      </c>
      <c r="C1621" s="8">
        <v>20</v>
      </c>
      <c r="D1621" s="8"/>
      <c r="E1621" s="9">
        <f t="shared" ref="E1621:E1633" si="664">SUM(C1621:D1621)</f>
        <v>20</v>
      </c>
      <c r="F1621" s="2">
        <v>20</v>
      </c>
      <c r="G1621" s="2">
        <v>0</v>
      </c>
      <c r="H1621" s="3">
        <f t="shared" si="658"/>
        <v>20</v>
      </c>
      <c r="I1621" s="10">
        <v>15</v>
      </c>
      <c r="J1621" s="10"/>
      <c r="K1621" s="213">
        <f t="shared" ref="K1621:K1636" si="665">SUM(I1621:J1621)</f>
        <v>15</v>
      </c>
      <c r="L1621" s="65">
        <v>15</v>
      </c>
      <c r="M1621" s="65"/>
      <c r="N1621" s="18">
        <f t="shared" ref="N1621:N1635" si="666">SUM(L1621:M1621)</f>
        <v>15</v>
      </c>
      <c r="O1621" s="65">
        <v>15</v>
      </c>
      <c r="P1621" s="65"/>
      <c r="Q1621" s="18">
        <f t="shared" ref="Q1621:Q1635" si="667">SUM(O1621:P1621)</f>
        <v>15</v>
      </c>
      <c r="R1621" s="65">
        <v>15</v>
      </c>
      <c r="S1621" s="8"/>
      <c r="T1621" s="107">
        <f t="shared" ref="T1621:T1635" si="668">SUM(R1621:S1621)</f>
        <v>15</v>
      </c>
      <c r="U1621" s="8">
        <v>10</v>
      </c>
      <c r="V1621" s="8"/>
      <c r="W1621" s="107">
        <f t="shared" ref="W1621:W1635" si="669">SUM(U1621:V1621)</f>
        <v>10</v>
      </c>
      <c r="X1621" s="258"/>
      <c r="Y1621" s="258"/>
      <c r="Z1621" s="258"/>
      <c r="AA1621" s="258"/>
      <c r="AB1621" s="258"/>
      <c r="AC1621" s="258"/>
      <c r="AD1621" s="258"/>
      <c r="AE1621" s="258"/>
      <c r="AF1621" s="258"/>
      <c r="AG1621" s="258"/>
      <c r="AH1621" s="258"/>
      <c r="AI1621" s="258"/>
      <c r="AJ1621" s="258"/>
      <c r="AK1621" s="258"/>
      <c r="AL1621" s="258"/>
      <c r="AM1621" s="258"/>
      <c r="AN1621" s="258"/>
      <c r="AO1621" s="258"/>
      <c r="AP1621" s="258"/>
      <c r="AQ1621" s="258"/>
      <c r="AR1621" s="258"/>
      <c r="AS1621" s="258"/>
      <c r="AT1621" s="258"/>
      <c r="AU1621" s="258"/>
      <c r="AV1621" s="258"/>
      <c r="AW1621" s="258"/>
      <c r="AX1621" s="258"/>
      <c r="AY1621" s="258"/>
      <c r="AZ1621" s="258"/>
      <c r="BA1621" s="258"/>
      <c r="BB1621" s="258"/>
      <c r="BC1621" s="258"/>
      <c r="BD1621" s="258"/>
      <c r="BE1621" s="258"/>
      <c r="BF1621" s="258"/>
      <c r="BG1621" s="258"/>
      <c r="BH1621" s="258"/>
      <c r="BI1621" s="258"/>
      <c r="BJ1621" s="258"/>
      <c r="BK1621" s="258"/>
      <c r="BL1621" s="258"/>
      <c r="BM1621" s="258"/>
      <c r="BN1621" s="258"/>
      <c r="BO1621" s="258"/>
      <c r="BP1621" s="258"/>
      <c r="BQ1621" s="258"/>
      <c r="BR1621" s="258"/>
      <c r="BS1621" s="258"/>
      <c r="BT1621" s="258"/>
      <c r="BU1621" s="258"/>
      <c r="BV1621" s="258"/>
      <c r="BW1621" s="258"/>
      <c r="BX1621" s="258"/>
      <c r="BY1621" s="258"/>
      <c r="BZ1621" s="258"/>
      <c r="CA1621" s="258"/>
      <c r="CB1621" s="258"/>
      <c r="CC1621" s="258"/>
      <c r="CD1621" s="258"/>
      <c r="CE1621" s="258"/>
      <c r="CF1621" s="258"/>
      <c r="CG1621" s="258"/>
      <c r="CH1621" s="258"/>
      <c r="CI1621" s="258"/>
      <c r="CJ1621" s="258"/>
      <c r="CK1621" s="258"/>
      <c r="CL1621" s="258"/>
      <c r="CM1621" s="258"/>
      <c r="CN1621" s="258"/>
      <c r="CO1621" s="258"/>
      <c r="CP1621" s="258"/>
      <c r="CQ1621" s="258"/>
      <c r="CR1621" s="258"/>
      <c r="CS1621" s="258"/>
      <c r="CT1621" s="258"/>
      <c r="CU1621" s="258"/>
      <c r="CV1621" s="258"/>
      <c r="CW1621" s="258"/>
      <c r="CX1621" s="258"/>
    </row>
    <row r="1622" spans="1:102" ht="18">
      <c r="A1622" s="13">
        <v>3</v>
      </c>
      <c r="B1622" s="5" t="s">
        <v>1166</v>
      </c>
      <c r="C1622" s="8">
        <v>200</v>
      </c>
      <c r="D1622" s="8"/>
      <c r="E1622" s="9">
        <f t="shared" si="664"/>
        <v>200</v>
      </c>
      <c r="F1622" s="2">
        <v>200</v>
      </c>
      <c r="G1622" s="2">
        <v>0</v>
      </c>
      <c r="H1622" s="3">
        <f t="shared" si="658"/>
        <v>200</v>
      </c>
      <c r="I1622" s="10">
        <v>100</v>
      </c>
      <c r="J1622" s="10"/>
      <c r="K1622" s="213">
        <f t="shared" si="665"/>
        <v>100</v>
      </c>
      <c r="L1622" s="65">
        <v>150</v>
      </c>
      <c r="M1622" s="65"/>
      <c r="N1622" s="18">
        <f t="shared" si="666"/>
        <v>150</v>
      </c>
      <c r="O1622" s="65">
        <v>75</v>
      </c>
      <c r="P1622" s="65"/>
      <c r="Q1622" s="18">
        <f t="shared" si="667"/>
        <v>75</v>
      </c>
      <c r="R1622" s="65">
        <v>75</v>
      </c>
      <c r="S1622" s="8"/>
      <c r="T1622" s="107">
        <f t="shared" si="668"/>
        <v>75</v>
      </c>
      <c r="U1622" s="8"/>
      <c r="V1622" s="8"/>
      <c r="W1622" s="107">
        <f t="shared" si="669"/>
        <v>0</v>
      </c>
    </row>
    <row r="1623" spans="1:102" ht="18">
      <c r="A1623" s="13"/>
      <c r="B1623" s="5" t="s">
        <v>2380</v>
      </c>
      <c r="C1623" s="8"/>
      <c r="D1623" s="8"/>
      <c r="E1623" s="9"/>
      <c r="F1623" s="2"/>
      <c r="G1623" s="2"/>
      <c r="H1623" s="3"/>
      <c r="I1623" s="10"/>
      <c r="J1623" s="10"/>
      <c r="L1623" s="65"/>
      <c r="M1623" s="65"/>
      <c r="O1623" s="65"/>
      <c r="P1623" s="65"/>
      <c r="Q1623" s="18"/>
      <c r="R1623" s="65">
        <v>0.03</v>
      </c>
      <c r="S1623" s="8"/>
      <c r="T1623" s="107">
        <f t="shared" si="668"/>
        <v>0.03</v>
      </c>
      <c r="U1623" s="8">
        <v>100</v>
      </c>
      <c r="V1623" s="8"/>
      <c r="W1623" s="107">
        <f t="shared" si="669"/>
        <v>100</v>
      </c>
    </row>
    <row r="1624" spans="1:102" ht="18">
      <c r="A1624" s="13">
        <v>4</v>
      </c>
      <c r="B1624" s="5" t="s">
        <v>2276</v>
      </c>
      <c r="C1624" s="8"/>
      <c r="D1624" s="8"/>
      <c r="E1624" s="9"/>
      <c r="F1624" s="2"/>
      <c r="G1624" s="2"/>
      <c r="H1624" s="3"/>
      <c r="I1624" s="10"/>
      <c r="J1624" s="10"/>
      <c r="L1624" s="65"/>
      <c r="M1624" s="65"/>
      <c r="O1624" s="65">
        <v>1500</v>
      </c>
      <c r="P1624" s="65"/>
      <c r="Q1624" s="18">
        <f t="shared" si="667"/>
        <v>1500</v>
      </c>
      <c r="R1624" s="65">
        <v>920</v>
      </c>
      <c r="S1624" s="8"/>
      <c r="T1624" s="107">
        <f t="shared" si="668"/>
        <v>920</v>
      </c>
      <c r="U1624" s="8">
        <v>625.28</v>
      </c>
      <c r="V1624" s="8"/>
      <c r="W1624" s="107">
        <f t="shared" si="669"/>
        <v>625.28</v>
      </c>
    </row>
    <row r="1625" spans="1:102" ht="18">
      <c r="A1625" s="13">
        <v>5</v>
      </c>
      <c r="B1625" s="5" t="s">
        <v>1945</v>
      </c>
      <c r="C1625" s="8">
        <v>1000</v>
      </c>
      <c r="D1625" s="8"/>
      <c r="E1625" s="9">
        <f t="shared" si="664"/>
        <v>1000</v>
      </c>
      <c r="F1625" s="2">
        <v>7000</v>
      </c>
      <c r="G1625" s="2">
        <v>0</v>
      </c>
      <c r="H1625" s="3">
        <f t="shared" si="658"/>
        <v>7000</v>
      </c>
      <c r="I1625" s="10">
        <v>5779.35</v>
      </c>
      <c r="J1625" s="10"/>
      <c r="K1625" s="213">
        <f t="shared" si="665"/>
        <v>5779.35</v>
      </c>
      <c r="L1625" s="65">
        <v>18376.349999999999</v>
      </c>
      <c r="M1625" s="65"/>
      <c r="N1625" s="18">
        <f t="shared" si="666"/>
        <v>18376.349999999999</v>
      </c>
      <c r="O1625" s="65">
        <v>20000</v>
      </c>
      <c r="P1625" s="65"/>
      <c r="Q1625" s="18">
        <f t="shared" si="667"/>
        <v>20000</v>
      </c>
      <c r="R1625" s="65">
        <v>20000</v>
      </c>
      <c r="S1625" s="8"/>
      <c r="T1625" s="107">
        <f t="shared" si="668"/>
        <v>20000</v>
      </c>
      <c r="U1625" s="8">
        <v>26126.35</v>
      </c>
      <c r="V1625" s="8"/>
      <c r="W1625" s="107">
        <f t="shared" si="669"/>
        <v>26126.35</v>
      </c>
    </row>
    <row r="1626" spans="1:102" ht="18">
      <c r="A1626" s="13">
        <v>6</v>
      </c>
      <c r="B1626" s="5" t="s">
        <v>1167</v>
      </c>
      <c r="C1626" s="8">
        <v>8</v>
      </c>
      <c r="D1626" s="8"/>
      <c r="E1626" s="9">
        <f t="shared" si="664"/>
        <v>8</v>
      </c>
      <c r="F1626" s="2">
        <v>2</v>
      </c>
      <c r="G1626" s="2">
        <v>0</v>
      </c>
      <c r="H1626" s="3">
        <f t="shared" si="658"/>
        <v>2</v>
      </c>
      <c r="I1626" s="10">
        <v>0.03</v>
      </c>
      <c r="J1626" s="10"/>
      <c r="K1626" s="213">
        <f t="shared" si="665"/>
        <v>0.03</v>
      </c>
      <c r="L1626" s="65"/>
      <c r="M1626" s="65"/>
      <c r="N1626" s="18">
        <f t="shared" si="666"/>
        <v>0</v>
      </c>
      <c r="O1626" s="65"/>
      <c r="P1626" s="65"/>
      <c r="Q1626" s="18">
        <f t="shared" si="667"/>
        <v>0</v>
      </c>
      <c r="R1626" s="65"/>
      <c r="S1626" s="8"/>
      <c r="T1626" s="107">
        <f t="shared" si="668"/>
        <v>0</v>
      </c>
      <c r="U1626" s="8"/>
      <c r="V1626" s="8"/>
      <c r="W1626" s="107">
        <f t="shared" si="669"/>
        <v>0</v>
      </c>
    </row>
    <row r="1627" spans="1:102" ht="18">
      <c r="A1627" s="13">
        <v>7</v>
      </c>
      <c r="B1627" s="5" t="s">
        <v>2078</v>
      </c>
      <c r="C1627" s="8"/>
      <c r="D1627" s="8"/>
      <c r="E1627" s="9"/>
      <c r="F1627" s="2"/>
      <c r="G1627" s="2"/>
      <c r="H1627" s="3"/>
      <c r="I1627" s="10"/>
      <c r="J1627" s="10"/>
      <c r="L1627" s="65">
        <v>0.04</v>
      </c>
      <c r="M1627" s="65"/>
      <c r="N1627" s="18">
        <f t="shared" si="666"/>
        <v>0.04</v>
      </c>
      <c r="O1627" s="65">
        <v>0.03</v>
      </c>
      <c r="P1627" s="65"/>
      <c r="Q1627" s="18">
        <f t="shared" si="667"/>
        <v>0.03</v>
      </c>
      <c r="R1627" s="65">
        <v>0.03</v>
      </c>
      <c r="S1627" s="8"/>
      <c r="T1627" s="107">
        <f t="shared" si="668"/>
        <v>0.03</v>
      </c>
      <c r="U1627" s="8">
        <v>0.03</v>
      </c>
      <c r="V1627" s="8"/>
      <c r="W1627" s="107">
        <f t="shared" si="669"/>
        <v>0.03</v>
      </c>
    </row>
    <row r="1628" spans="1:102" ht="18">
      <c r="A1628" s="13">
        <v>8</v>
      </c>
      <c r="B1628" s="5" t="s">
        <v>1168</v>
      </c>
      <c r="C1628" s="8">
        <v>17015</v>
      </c>
      <c r="D1628" s="8"/>
      <c r="E1628" s="9">
        <f t="shared" si="664"/>
        <v>17015</v>
      </c>
      <c r="F1628" s="2">
        <v>16000</v>
      </c>
      <c r="G1628" s="2">
        <v>0</v>
      </c>
      <c r="H1628" s="3">
        <f t="shared" si="658"/>
        <v>16000</v>
      </c>
      <c r="I1628" s="10">
        <v>30000</v>
      </c>
      <c r="J1628" s="10"/>
      <c r="K1628" s="213">
        <f t="shared" si="665"/>
        <v>30000</v>
      </c>
      <c r="L1628" s="65">
        <v>25050</v>
      </c>
      <c r="M1628" s="65"/>
      <c r="N1628" s="18">
        <f t="shared" si="666"/>
        <v>25050</v>
      </c>
      <c r="O1628" s="65">
        <v>21550</v>
      </c>
      <c r="P1628" s="65"/>
      <c r="Q1628" s="18">
        <f t="shared" si="667"/>
        <v>21550</v>
      </c>
      <c r="R1628" s="65">
        <v>21550</v>
      </c>
      <c r="S1628" s="8"/>
      <c r="T1628" s="107">
        <f t="shared" si="668"/>
        <v>21550</v>
      </c>
      <c r="U1628" s="8">
        <v>30000.01</v>
      </c>
      <c r="V1628" s="8"/>
      <c r="W1628" s="107">
        <f t="shared" si="669"/>
        <v>30000.01</v>
      </c>
    </row>
    <row r="1629" spans="1:102" ht="18">
      <c r="A1629" s="13">
        <v>9</v>
      </c>
      <c r="B1629" s="5" t="s">
        <v>2079</v>
      </c>
      <c r="C1629" s="8"/>
      <c r="D1629" s="8"/>
      <c r="E1629" s="9"/>
      <c r="F1629" s="2"/>
      <c r="G1629" s="2"/>
      <c r="H1629" s="3"/>
      <c r="I1629" s="10"/>
      <c r="J1629" s="10"/>
      <c r="L1629" s="65">
        <v>0.03</v>
      </c>
      <c r="M1629" s="65"/>
      <c r="N1629" s="18">
        <f t="shared" si="666"/>
        <v>0.03</v>
      </c>
      <c r="O1629" s="65"/>
      <c r="P1629" s="65"/>
      <c r="Q1629" s="18">
        <f t="shared" si="667"/>
        <v>0</v>
      </c>
      <c r="R1629" s="65"/>
      <c r="S1629" s="8"/>
      <c r="T1629" s="107">
        <f t="shared" si="668"/>
        <v>0</v>
      </c>
      <c r="U1629" s="8"/>
      <c r="V1629" s="8"/>
      <c r="W1629" s="107">
        <f t="shared" si="669"/>
        <v>0</v>
      </c>
    </row>
    <row r="1630" spans="1:102" s="24" customFormat="1" ht="18">
      <c r="A1630" s="13">
        <v>10</v>
      </c>
      <c r="B1630" s="5" t="s">
        <v>2077</v>
      </c>
      <c r="C1630" s="8">
        <v>50</v>
      </c>
      <c r="D1630" s="8"/>
      <c r="E1630" s="9">
        <f t="shared" si="664"/>
        <v>50</v>
      </c>
      <c r="F1630" s="2">
        <v>15</v>
      </c>
      <c r="G1630" s="2">
        <v>0</v>
      </c>
      <c r="H1630" s="3">
        <f t="shared" si="658"/>
        <v>15</v>
      </c>
      <c r="I1630" s="10">
        <v>300</v>
      </c>
      <c r="J1630" s="10"/>
      <c r="K1630" s="213">
        <f t="shared" si="665"/>
        <v>300</v>
      </c>
      <c r="L1630" s="65">
        <v>15.01</v>
      </c>
      <c r="M1630" s="65"/>
      <c r="N1630" s="18">
        <f t="shared" si="666"/>
        <v>15.01</v>
      </c>
      <c r="O1630" s="65">
        <v>100</v>
      </c>
      <c r="P1630" s="65"/>
      <c r="Q1630" s="18">
        <f t="shared" si="667"/>
        <v>100</v>
      </c>
      <c r="R1630" s="65">
        <v>100</v>
      </c>
      <c r="S1630" s="8"/>
      <c r="T1630" s="107">
        <f t="shared" si="668"/>
        <v>100</v>
      </c>
      <c r="U1630" s="8">
        <v>107.5</v>
      </c>
      <c r="V1630" s="8"/>
      <c r="W1630" s="107">
        <f t="shared" si="669"/>
        <v>107.5</v>
      </c>
      <c r="X1630" s="258"/>
      <c r="Y1630" s="258"/>
      <c r="Z1630" s="258"/>
      <c r="AA1630" s="258"/>
      <c r="AB1630" s="258"/>
      <c r="AC1630" s="258"/>
      <c r="AD1630" s="258"/>
      <c r="AE1630" s="258"/>
      <c r="AF1630" s="258"/>
      <c r="AG1630" s="258"/>
      <c r="AH1630" s="258"/>
      <c r="AI1630" s="258"/>
      <c r="AJ1630" s="258"/>
      <c r="AK1630" s="258"/>
      <c r="AL1630" s="258"/>
      <c r="AM1630" s="258"/>
      <c r="AN1630" s="258"/>
      <c r="AO1630" s="258"/>
      <c r="AP1630" s="258"/>
      <c r="AQ1630" s="258"/>
      <c r="AR1630" s="258"/>
      <c r="AS1630" s="258"/>
      <c r="AT1630" s="258"/>
      <c r="AU1630" s="258"/>
      <c r="AV1630" s="258"/>
      <c r="AW1630" s="258"/>
      <c r="AX1630" s="258"/>
      <c r="AY1630" s="258"/>
      <c r="AZ1630" s="258"/>
      <c r="BA1630" s="258"/>
      <c r="BB1630" s="258"/>
      <c r="BC1630" s="258"/>
      <c r="BD1630" s="258"/>
      <c r="BE1630" s="258"/>
      <c r="BF1630" s="258"/>
      <c r="BG1630" s="258"/>
      <c r="BH1630" s="258"/>
      <c r="BI1630" s="258"/>
      <c r="BJ1630" s="258"/>
      <c r="BK1630" s="258"/>
      <c r="BL1630" s="258"/>
      <c r="BM1630" s="258"/>
      <c r="BN1630" s="258"/>
      <c r="BO1630" s="258"/>
      <c r="BP1630" s="258"/>
      <c r="BQ1630" s="258"/>
      <c r="BR1630" s="258"/>
      <c r="BS1630" s="258"/>
      <c r="BT1630" s="258"/>
      <c r="BU1630" s="258"/>
      <c r="BV1630" s="258"/>
      <c r="BW1630" s="258"/>
      <c r="BX1630" s="258"/>
      <c r="BY1630" s="258"/>
      <c r="BZ1630" s="258"/>
      <c r="CA1630" s="258"/>
      <c r="CB1630" s="258"/>
      <c r="CC1630" s="258"/>
      <c r="CD1630" s="258"/>
      <c r="CE1630" s="258"/>
      <c r="CF1630" s="258"/>
      <c r="CG1630" s="258"/>
      <c r="CH1630" s="258"/>
      <c r="CI1630" s="258"/>
      <c r="CJ1630" s="258"/>
      <c r="CK1630" s="258"/>
      <c r="CL1630" s="258"/>
      <c r="CM1630" s="258"/>
      <c r="CN1630" s="258"/>
      <c r="CO1630" s="258"/>
      <c r="CP1630" s="258"/>
      <c r="CQ1630" s="258"/>
      <c r="CR1630" s="258"/>
      <c r="CS1630" s="258"/>
      <c r="CT1630" s="258"/>
      <c r="CU1630" s="258"/>
      <c r="CV1630" s="258"/>
      <c r="CW1630" s="258"/>
      <c r="CX1630" s="258"/>
    </row>
    <row r="1631" spans="1:102" s="24" customFormat="1" ht="18">
      <c r="A1631" s="13">
        <v>11</v>
      </c>
      <c r="B1631" s="5" t="s">
        <v>2277</v>
      </c>
      <c r="C1631" s="8"/>
      <c r="D1631" s="8"/>
      <c r="E1631" s="9"/>
      <c r="F1631" s="2"/>
      <c r="G1631" s="2"/>
      <c r="H1631" s="3"/>
      <c r="I1631" s="10"/>
      <c r="J1631" s="10"/>
      <c r="K1631" s="213"/>
      <c r="L1631" s="65"/>
      <c r="M1631" s="65"/>
      <c r="N1631" s="18"/>
      <c r="O1631" s="65">
        <v>785.5</v>
      </c>
      <c r="P1631" s="65"/>
      <c r="Q1631" s="18">
        <f t="shared" si="667"/>
        <v>785.5</v>
      </c>
      <c r="R1631" s="65">
        <v>785.5</v>
      </c>
      <c r="S1631" s="8"/>
      <c r="T1631" s="107">
        <f t="shared" si="668"/>
        <v>785.5</v>
      </c>
      <c r="U1631" s="8">
        <v>0.03</v>
      </c>
      <c r="V1631" s="8"/>
      <c r="W1631" s="107">
        <f t="shared" si="669"/>
        <v>0.03</v>
      </c>
      <c r="X1631" s="258"/>
      <c r="Y1631" s="258"/>
      <c r="Z1631" s="258"/>
      <c r="AA1631" s="258"/>
      <c r="AB1631" s="258"/>
      <c r="AC1631" s="258"/>
      <c r="AD1631" s="258"/>
      <c r="AE1631" s="258"/>
      <c r="AF1631" s="258"/>
      <c r="AG1631" s="258"/>
      <c r="AH1631" s="258"/>
      <c r="AI1631" s="258"/>
      <c r="AJ1631" s="258"/>
      <c r="AK1631" s="258"/>
      <c r="AL1631" s="258"/>
      <c r="AM1631" s="258"/>
      <c r="AN1631" s="258"/>
      <c r="AO1631" s="258"/>
      <c r="AP1631" s="258"/>
      <c r="AQ1631" s="258"/>
      <c r="AR1631" s="258"/>
      <c r="AS1631" s="258"/>
      <c r="AT1631" s="258"/>
      <c r="AU1631" s="258"/>
      <c r="AV1631" s="258"/>
      <c r="AW1631" s="258"/>
      <c r="AX1631" s="258"/>
      <c r="AY1631" s="258"/>
      <c r="AZ1631" s="258"/>
      <c r="BA1631" s="258"/>
      <c r="BB1631" s="258"/>
      <c r="BC1631" s="258"/>
      <c r="BD1631" s="258"/>
      <c r="BE1631" s="258"/>
      <c r="BF1631" s="258"/>
      <c r="BG1631" s="258"/>
      <c r="BH1631" s="258"/>
      <c r="BI1631" s="258"/>
      <c r="BJ1631" s="258"/>
      <c r="BK1631" s="258"/>
      <c r="BL1631" s="258"/>
      <c r="BM1631" s="258"/>
      <c r="BN1631" s="258"/>
      <c r="BO1631" s="258"/>
      <c r="BP1631" s="258"/>
      <c r="BQ1631" s="258"/>
      <c r="BR1631" s="258"/>
      <c r="BS1631" s="258"/>
      <c r="BT1631" s="258"/>
      <c r="BU1631" s="258"/>
      <c r="BV1631" s="258"/>
      <c r="BW1631" s="258"/>
      <c r="BX1631" s="258"/>
      <c r="BY1631" s="258"/>
      <c r="BZ1631" s="258"/>
      <c r="CA1631" s="258"/>
      <c r="CB1631" s="258"/>
      <c r="CC1631" s="258"/>
      <c r="CD1631" s="258"/>
      <c r="CE1631" s="258"/>
      <c r="CF1631" s="258"/>
      <c r="CG1631" s="258"/>
      <c r="CH1631" s="258"/>
      <c r="CI1631" s="258"/>
      <c r="CJ1631" s="258"/>
      <c r="CK1631" s="258"/>
      <c r="CL1631" s="258"/>
      <c r="CM1631" s="258"/>
      <c r="CN1631" s="258"/>
      <c r="CO1631" s="258"/>
      <c r="CP1631" s="258"/>
      <c r="CQ1631" s="258"/>
      <c r="CR1631" s="258"/>
      <c r="CS1631" s="258"/>
      <c r="CT1631" s="258"/>
      <c r="CU1631" s="258"/>
      <c r="CV1631" s="258"/>
      <c r="CW1631" s="258"/>
      <c r="CX1631" s="258"/>
    </row>
    <row r="1632" spans="1:102" ht="18">
      <c r="A1632" s="13">
        <v>12</v>
      </c>
      <c r="B1632" s="5" t="s">
        <v>1169</v>
      </c>
      <c r="C1632" s="8">
        <v>0.01</v>
      </c>
      <c r="D1632" s="8"/>
      <c r="E1632" s="9">
        <f t="shared" si="664"/>
        <v>0.01</v>
      </c>
      <c r="F1632" s="2">
        <v>0</v>
      </c>
      <c r="G1632" s="2">
        <v>0.06</v>
      </c>
      <c r="H1632" s="3">
        <f t="shared" si="658"/>
        <v>0.06</v>
      </c>
      <c r="I1632" s="10">
        <v>5.01</v>
      </c>
      <c r="J1632" s="10"/>
      <c r="K1632" s="213">
        <f t="shared" si="665"/>
        <v>5.01</v>
      </c>
      <c r="L1632" s="65">
        <v>0</v>
      </c>
      <c r="M1632" s="65">
        <v>0.06</v>
      </c>
      <c r="N1632" s="18">
        <f t="shared" si="666"/>
        <v>0.06</v>
      </c>
      <c r="O1632" s="65"/>
      <c r="P1632" s="65">
        <v>0.06</v>
      </c>
      <c r="Q1632" s="18">
        <f t="shared" si="667"/>
        <v>0.06</v>
      </c>
      <c r="R1632" s="65"/>
      <c r="S1632" s="8">
        <v>0.06</v>
      </c>
      <c r="T1632" s="107">
        <f t="shared" si="668"/>
        <v>0.06</v>
      </c>
      <c r="U1632" s="8"/>
      <c r="V1632" s="8">
        <v>0.01</v>
      </c>
      <c r="W1632" s="107">
        <f t="shared" si="669"/>
        <v>0.01</v>
      </c>
    </row>
    <row r="1633" spans="1:102" ht="18">
      <c r="A1633" s="13">
        <v>13</v>
      </c>
      <c r="B1633" s="5" t="s">
        <v>1170</v>
      </c>
      <c r="C1633" s="8">
        <v>5</v>
      </c>
      <c r="D1633" s="8"/>
      <c r="E1633" s="9">
        <f t="shared" si="664"/>
        <v>5</v>
      </c>
      <c r="F1633" s="2">
        <v>0.01</v>
      </c>
      <c r="G1633" s="2">
        <v>0</v>
      </c>
      <c r="H1633" s="3">
        <f t="shared" si="658"/>
        <v>0.01</v>
      </c>
      <c r="I1633" s="10"/>
      <c r="J1633" s="10">
        <v>0.06</v>
      </c>
      <c r="K1633" s="213">
        <f t="shared" si="665"/>
        <v>0.06</v>
      </c>
      <c r="L1633" s="65">
        <v>0.01</v>
      </c>
      <c r="M1633" s="65"/>
      <c r="N1633" s="18">
        <f t="shared" si="666"/>
        <v>0.01</v>
      </c>
      <c r="O1633" s="65"/>
      <c r="P1633" s="65"/>
      <c r="Q1633" s="18">
        <f t="shared" si="667"/>
        <v>0</v>
      </c>
      <c r="R1633" s="65"/>
      <c r="S1633" s="8"/>
      <c r="T1633" s="107">
        <f t="shared" si="668"/>
        <v>0</v>
      </c>
      <c r="U1633" s="8"/>
      <c r="V1633" s="8"/>
      <c r="W1633" s="107">
        <f t="shared" si="669"/>
        <v>0</v>
      </c>
    </row>
    <row r="1634" spans="1:102" ht="18">
      <c r="A1634" s="13">
        <v>14</v>
      </c>
      <c r="B1634" s="5" t="s">
        <v>1171</v>
      </c>
      <c r="C1634" s="8"/>
      <c r="D1634" s="8"/>
      <c r="F1634" s="2">
        <v>0.01</v>
      </c>
      <c r="G1634" s="2">
        <v>0</v>
      </c>
      <c r="H1634" s="3">
        <f t="shared" si="658"/>
        <v>0.01</v>
      </c>
      <c r="I1634" s="10">
        <v>0.01</v>
      </c>
      <c r="J1634" s="10"/>
      <c r="K1634" s="213">
        <f t="shared" si="665"/>
        <v>0.01</v>
      </c>
      <c r="L1634" s="65">
        <v>0.01</v>
      </c>
      <c r="M1634" s="65"/>
      <c r="N1634" s="18">
        <f t="shared" si="666"/>
        <v>0.01</v>
      </c>
      <c r="O1634" s="65"/>
      <c r="P1634" s="65"/>
      <c r="Q1634" s="18">
        <f t="shared" si="667"/>
        <v>0</v>
      </c>
      <c r="R1634" s="65"/>
      <c r="S1634" s="8"/>
      <c r="T1634" s="107">
        <f t="shared" si="668"/>
        <v>0</v>
      </c>
      <c r="U1634" s="8"/>
      <c r="V1634" s="8"/>
      <c r="W1634" s="107">
        <f t="shared" si="669"/>
        <v>0</v>
      </c>
    </row>
    <row r="1635" spans="1:102" s="24" customFormat="1" ht="18">
      <c r="A1635" s="13">
        <v>15</v>
      </c>
      <c r="B1635" s="5" t="s">
        <v>1172</v>
      </c>
      <c r="C1635" s="8"/>
      <c r="D1635" s="8"/>
      <c r="E1635" s="8"/>
      <c r="F1635" s="2">
        <v>5000</v>
      </c>
      <c r="G1635" s="2">
        <v>0</v>
      </c>
      <c r="H1635" s="3">
        <f t="shared" si="658"/>
        <v>5000</v>
      </c>
      <c r="I1635" s="10">
        <v>0.01</v>
      </c>
      <c r="J1635" s="10"/>
      <c r="K1635" s="213">
        <f t="shared" si="665"/>
        <v>0.01</v>
      </c>
      <c r="L1635" s="65"/>
      <c r="M1635" s="65"/>
      <c r="N1635" s="18">
        <f t="shared" si="666"/>
        <v>0</v>
      </c>
      <c r="O1635" s="65"/>
      <c r="P1635" s="65"/>
      <c r="Q1635" s="18">
        <f t="shared" si="667"/>
        <v>0</v>
      </c>
      <c r="R1635" s="65"/>
      <c r="S1635" s="8"/>
      <c r="T1635" s="107">
        <f t="shared" si="668"/>
        <v>0</v>
      </c>
      <c r="U1635" s="8"/>
      <c r="V1635" s="8"/>
      <c r="W1635" s="107">
        <f t="shared" si="669"/>
        <v>0</v>
      </c>
      <c r="X1635" s="258"/>
      <c r="Y1635" s="258"/>
      <c r="Z1635" s="258"/>
      <c r="AA1635" s="258"/>
      <c r="AB1635" s="258"/>
      <c r="AC1635" s="258"/>
      <c r="AD1635" s="258"/>
      <c r="AE1635" s="258"/>
      <c r="AF1635" s="258"/>
      <c r="AG1635" s="258"/>
      <c r="AH1635" s="258"/>
      <c r="AI1635" s="258"/>
      <c r="AJ1635" s="258"/>
      <c r="AK1635" s="258"/>
      <c r="AL1635" s="258"/>
      <c r="AM1635" s="258"/>
      <c r="AN1635" s="258"/>
      <c r="AO1635" s="258"/>
      <c r="AP1635" s="258"/>
      <c r="AQ1635" s="258"/>
      <c r="AR1635" s="258"/>
      <c r="AS1635" s="258"/>
      <c r="AT1635" s="258"/>
      <c r="AU1635" s="258"/>
      <c r="AV1635" s="258"/>
      <c r="AW1635" s="258"/>
      <c r="AX1635" s="258"/>
      <c r="AY1635" s="258"/>
      <c r="AZ1635" s="258"/>
      <c r="BA1635" s="258"/>
      <c r="BB1635" s="258"/>
      <c r="BC1635" s="258"/>
      <c r="BD1635" s="258"/>
      <c r="BE1635" s="258"/>
      <c r="BF1635" s="258"/>
      <c r="BG1635" s="258"/>
      <c r="BH1635" s="258"/>
      <c r="BI1635" s="258"/>
      <c r="BJ1635" s="258"/>
      <c r="BK1635" s="258"/>
      <c r="BL1635" s="258"/>
      <c r="BM1635" s="258"/>
      <c r="BN1635" s="258"/>
      <c r="BO1635" s="258"/>
      <c r="BP1635" s="258"/>
      <c r="BQ1635" s="258"/>
      <c r="BR1635" s="258"/>
      <c r="BS1635" s="258"/>
      <c r="BT1635" s="258"/>
      <c r="BU1635" s="258"/>
      <c r="BV1635" s="258"/>
      <c r="BW1635" s="258"/>
      <c r="BX1635" s="258"/>
      <c r="BY1635" s="258"/>
      <c r="BZ1635" s="258"/>
      <c r="CA1635" s="258"/>
      <c r="CB1635" s="258"/>
      <c r="CC1635" s="258"/>
      <c r="CD1635" s="258"/>
      <c r="CE1635" s="258"/>
      <c r="CF1635" s="258"/>
      <c r="CG1635" s="258"/>
      <c r="CH1635" s="258"/>
      <c r="CI1635" s="258"/>
      <c r="CJ1635" s="258"/>
      <c r="CK1635" s="258"/>
      <c r="CL1635" s="258"/>
      <c r="CM1635" s="258"/>
      <c r="CN1635" s="258"/>
      <c r="CO1635" s="258"/>
      <c r="CP1635" s="258"/>
      <c r="CQ1635" s="258"/>
      <c r="CR1635" s="258"/>
      <c r="CS1635" s="258"/>
      <c r="CT1635" s="258"/>
      <c r="CU1635" s="258"/>
      <c r="CV1635" s="258"/>
      <c r="CW1635" s="258"/>
      <c r="CX1635" s="258"/>
    </row>
    <row r="1636" spans="1:102" s="191" customFormat="1" ht="18">
      <c r="A1636" s="180"/>
      <c r="B1636" s="181" t="s">
        <v>6</v>
      </c>
      <c r="C1636" s="182">
        <f>SUM(C1621:C1635)</f>
        <v>18298.009999999998</v>
      </c>
      <c r="D1636" s="182">
        <f>SUM(D1621:D1635)</f>
        <v>0</v>
      </c>
      <c r="E1636" s="182">
        <f>SUM(E1621:E1635)</f>
        <v>18298.009999999998</v>
      </c>
      <c r="F1636" s="183">
        <v>28237.02</v>
      </c>
      <c r="G1636" s="183">
        <v>0.06</v>
      </c>
      <c r="H1636" s="194">
        <f t="shared" si="658"/>
        <v>28237.08</v>
      </c>
      <c r="I1636" s="184">
        <f>SUM(I1621:I1635)</f>
        <v>36199.410000000003</v>
      </c>
      <c r="J1636" s="184">
        <f>SUM(J1621:J1635)</f>
        <v>0.06</v>
      </c>
      <c r="K1636" s="212">
        <f t="shared" si="665"/>
        <v>36199.47</v>
      </c>
      <c r="L1636" s="198">
        <f>SUM(L1621:L1635)</f>
        <v>43606.450000000004</v>
      </c>
      <c r="M1636" s="198">
        <f>SUM(M1621:M1635)</f>
        <v>0.06</v>
      </c>
      <c r="N1636" s="184">
        <f>SUM(L1636:M1636)</f>
        <v>43606.51</v>
      </c>
      <c r="O1636" s="198">
        <f>SUM(O1621:O1635)</f>
        <v>44025.53</v>
      </c>
      <c r="P1636" s="198">
        <f>SUM(P1621:P1635)</f>
        <v>0.06</v>
      </c>
      <c r="Q1636" s="184">
        <f>SUM(O1636:P1636)</f>
        <v>44025.59</v>
      </c>
      <c r="R1636" s="198">
        <f t="shared" ref="R1636:T1636" si="670">SUM(R1620:R1635)</f>
        <v>43445.56</v>
      </c>
      <c r="S1636" s="198">
        <f t="shared" si="670"/>
        <v>0.09</v>
      </c>
      <c r="T1636" s="198">
        <f t="shared" si="670"/>
        <v>43445.649999999994</v>
      </c>
      <c r="U1636" s="198">
        <f>SUM(U1620:U1635)</f>
        <v>56969.2</v>
      </c>
      <c r="V1636" s="198">
        <f t="shared" ref="V1636:W1636" si="671">SUM(V1620:V1635)</f>
        <v>10100.01</v>
      </c>
      <c r="W1636" s="198">
        <f t="shared" si="671"/>
        <v>67069.209999999992</v>
      </c>
      <c r="X1636" s="263"/>
      <c r="Y1636" s="263"/>
      <c r="Z1636" s="263"/>
      <c r="AA1636" s="263"/>
      <c r="AB1636" s="263"/>
      <c r="AC1636" s="263"/>
      <c r="AD1636" s="263"/>
      <c r="AE1636" s="263"/>
      <c r="AF1636" s="263"/>
      <c r="AG1636" s="263"/>
      <c r="AH1636" s="263"/>
      <c r="AI1636" s="263"/>
      <c r="AJ1636" s="263"/>
      <c r="AK1636" s="263"/>
      <c r="AL1636" s="263"/>
      <c r="AM1636" s="263"/>
      <c r="AN1636" s="263"/>
      <c r="AO1636" s="263"/>
      <c r="AP1636" s="263"/>
      <c r="AQ1636" s="263"/>
      <c r="AR1636" s="263"/>
      <c r="AS1636" s="263"/>
      <c r="AT1636" s="263"/>
      <c r="AU1636" s="263"/>
      <c r="AV1636" s="263"/>
      <c r="AW1636" s="263"/>
      <c r="AX1636" s="263"/>
      <c r="AY1636" s="263"/>
      <c r="AZ1636" s="263"/>
      <c r="BA1636" s="263"/>
      <c r="BB1636" s="263"/>
      <c r="BC1636" s="263"/>
      <c r="BD1636" s="263"/>
      <c r="BE1636" s="263"/>
      <c r="BF1636" s="263"/>
      <c r="BG1636" s="263"/>
      <c r="BH1636" s="263"/>
      <c r="BI1636" s="263"/>
      <c r="BJ1636" s="263"/>
      <c r="BK1636" s="263"/>
      <c r="BL1636" s="263"/>
      <c r="BM1636" s="263"/>
      <c r="BN1636" s="263"/>
      <c r="BO1636" s="263"/>
      <c r="BP1636" s="263"/>
      <c r="BQ1636" s="263"/>
      <c r="BR1636" s="263"/>
      <c r="BS1636" s="263"/>
      <c r="BT1636" s="263"/>
      <c r="BU1636" s="263"/>
      <c r="BV1636" s="263"/>
      <c r="BW1636" s="263"/>
      <c r="BX1636" s="263"/>
      <c r="BY1636" s="263"/>
      <c r="BZ1636" s="263"/>
      <c r="CA1636" s="263"/>
      <c r="CB1636" s="263"/>
      <c r="CC1636" s="263"/>
      <c r="CD1636" s="263"/>
      <c r="CE1636" s="263"/>
      <c r="CF1636" s="263"/>
      <c r="CG1636" s="263"/>
      <c r="CH1636" s="263"/>
      <c r="CI1636" s="263"/>
      <c r="CJ1636" s="263"/>
      <c r="CK1636" s="263"/>
      <c r="CL1636" s="263"/>
      <c r="CM1636" s="263"/>
      <c r="CN1636" s="263"/>
      <c r="CO1636" s="263"/>
      <c r="CP1636" s="263"/>
      <c r="CQ1636" s="263"/>
      <c r="CR1636" s="263"/>
      <c r="CS1636" s="263"/>
      <c r="CT1636" s="263"/>
      <c r="CU1636" s="263"/>
      <c r="CV1636" s="263"/>
      <c r="CW1636" s="263"/>
      <c r="CX1636" s="263"/>
    </row>
    <row r="1637" spans="1:102" s="24" customFormat="1" ht="18">
      <c r="A1637" s="17">
        <v>7</v>
      </c>
      <c r="B1637" s="7" t="s">
        <v>1173</v>
      </c>
      <c r="C1637" s="9"/>
      <c r="D1637" s="9"/>
      <c r="E1637" s="9"/>
      <c r="F1637" s="6"/>
      <c r="G1637" s="6"/>
      <c r="H1637" s="3"/>
      <c r="I1637" s="18"/>
      <c r="J1637" s="18"/>
      <c r="K1637" s="213"/>
      <c r="L1637" s="67"/>
      <c r="M1637" s="67"/>
      <c r="N1637" s="18"/>
      <c r="O1637" s="67"/>
      <c r="P1637" s="67"/>
      <c r="Q1637" s="18"/>
      <c r="R1637" s="67"/>
      <c r="S1637" s="9"/>
      <c r="T1637" s="107"/>
      <c r="U1637" s="9"/>
      <c r="V1637" s="9"/>
      <c r="W1637" s="107"/>
      <c r="X1637" s="258"/>
      <c r="Y1637" s="258"/>
      <c r="Z1637" s="258"/>
      <c r="AA1637" s="258"/>
      <c r="AB1637" s="258"/>
      <c r="AC1637" s="258"/>
      <c r="AD1637" s="258"/>
      <c r="AE1637" s="258"/>
      <c r="AF1637" s="258"/>
      <c r="AG1637" s="258"/>
      <c r="AH1637" s="258"/>
      <c r="AI1637" s="258"/>
      <c r="AJ1637" s="258"/>
      <c r="AK1637" s="258"/>
      <c r="AL1637" s="258"/>
      <c r="AM1637" s="258"/>
      <c r="AN1637" s="258"/>
      <c r="AO1637" s="258"/>
      <c r="AP1637" s="258"/>
      <c r="AQ1637" s="258"/>
      <c r="AR1637" s="258"/>
      <c r="AS1637" s="258"/>
      <c r="AT1637" s="258"/>
      <c r="AU1637" s="258"/>
      <c r="AV1637" s="258"/>
      <c r="AW1637" s="258"/>
      <c r="AX1637" s="258"/>
      <c r="AY1637" s="258"/>
      <c r="AZ1637" s="258"/>
      <c r="BA1637" s="258"/>
      <c r="BB1637" s="258"/>
      <c r="BC1637" s="258"/>
      <c r="BD1637" s="258"/>
      <c r="BE1637" s="258"/>
      <c r="BF1637" s="258"/>
      <c r="BG1637" s="258"/>
      <c r="BH1637" s="258"/>
      <c r="BI1637" s="258"/>
      <c r="BJ1637" s="258"/>
      <c r="BK1637" s="258"/>
      <c r="BL1637" s="258"/>
      <c r="BM1637" s="258"/>
      <c r="BN1637" s="258"/>
      <c r="BO1637" s="258"/>
      <c r="BP1637" s="258"/>
      <c r="BQ1637" s="258"/>
      <c r="BR1637" s="258"/>
      <c r="BS1637" s="258"/>
      <c r="BT1637" s="258"/>
      <c r="BU1637" s="258"/>
      <c r="BV1637" s="258"/>
      <c r="BW1637" s="258"/>
      <c r="BX1637" s="258"/>
      <c r="BY1637" s="258"/>
      <c r="BZ1637" s="258"/>
      <c r="CA1637" s="258"/>
      <c r="CB1637" s="258"/>
      <c r="CC1637" s="258"/>
      <c r="CD1637" s="258"/>
      <c r="CE1637" s="258"/>
      <c r="CF1637" s="258"/>
      <c r="CG1637" s="258"/>
      <c r="CH1637" s="258"/>
      <c r="CI1637" s="258"/>
      <c r="CJ1637" s="258"/>
      <c r="CK1637" s="258"/>
      <c r="CL1637" s="258"/>
      <c r="CM1637" s="258"/>
      <c r="CN1637" s="258"/>
      <c r="CO1637" s="258"/>
      <c r="CP1637" s="258"/>
      <c r="CQ1637" s="258"/>
      <c r="CR1637" s="258"/>
      <c r="CS1637" s="258"/>
      <c r="CT1637" s="258"/>
      <c r="CU1637" s="258"/>
      <c r="CV1637" s="258"/>
      <c r="CW1637" s="258"/>
      <c r="CX1637" s="258"/>
    </row>
    <row r="1638" spans="1:102" s="24" customFormat="1" ht="18">
      <c r="A1638" s="17"/>
      <c r="B1638" s="5" t="s">
        <v>2514</v>
      </c>
      <c r="C1638" s="9"/>
      <c r="D1638" s="9"/>
      <c r="E1638" s="9"/>
      <c r="F1638" s="6"/>
      <c r="G1638" s="6"/>
      <c r="H1638" s="3"/>
      <c r="I1638" s="18"/>
      <c r="J1638" s="18"/>
      <c r="K1638" s="213"/>
      <c r="L1638" s="67"/>
      <c r="M1638" s="67"/>
      <c r="N1638" s="18"/>
      <c r="O1638" s="67"/>
      <c r="P1638" s="67"/>
      <c r="Q1638" s="18"/>
      <c r="R1638" s="67"/>
      <c r="S1638" s="9"/>
      <c r="T1638" s="107"/>
      <c r="U1638" s="8">
        <v>0.01</v>
      </c>
      <c r="V1638" s="8">
        <v>0.01</v>
      </c>
      <c r="W1638" s="107">
        <f>SUM(U1638:V1638)</f>
        <v>0.02</v>
      </c>
      <c r="X1638" s="258"/>
      <c r="Y1638" s="258"/>
      <c r="Z1638" s="258"/>
      <c r="AA1638" s="258"/>
      <c r="AB1638" s="258"/>
      <c r="AC1638" s="258"/>
      <c r="AD1638" s="258"/>
      <c r="AE1638" s="258"/>
      <c r="AF1638" s="258"/>
      <c r="AG1638" s="258"/>
      <c r="AH1638" s="258"/>
      <c r="AI1638" s="258"/>
      <c r="AJ1638" s="258"/>
      <c r="AK1638" s="258"/>
      <c r="AL1638" s="258"/>
      <c r="AM1638" s="258"/>
      <c r="AN1638" s="258"/>
      <c r="AO1638" s="258"/>
      <c r="AP1638" s="258"/>
      <c r="AQ1638" s="258"/>
      <c r="AR1638" s="258"/>
      <c r="AS1638" s="258"/>
      <c r="AT1638" s="258"/>
      <c r="AU1638" s="258"/>
      <c r="AV1638" s="258"/>
      <c r="AW1638" s="258"/>
      <c r="AX1638" s="258"/>
      <c r="AY1638" s="258"/>
      <c r="AZ1638" s="258"/>
      <c r="BA1638" s="258"/>
      <c r="BB1638" s="258"/>
      <c r="BC1638" s="258"/>
      <c r="BD1638" s="258"/>
      <c r="BE1638" s="258"/>
      <c r="BF1638" s="258"/>
      <c r="BG1638" s="258"/>
      <c r="BH1638" s="258"/>
      <c r="BI1638" s="258"/>
      <c r="BJ1638" s="258"/>
      <c r="BK1638" s="258"/>
      <c r="BL1638" s="258"/>
      <c r="BM1638" s="258"/>
      <c r="BN1638" s="258"/>
      <c r="BO1638" s="258"/>
      <c r="BP1638" s="258"/>
      <c r="BQ1638" s="258"/>
      <c r="BR1638" s="258"/>
      <c r="BS1638" s="258"/>
      <c r="BT1638" s="258"/>
      <c r="BU1638" s="258"/>
      <c r="BV1638" s="258"/>
      <c r="BW1638" s="258"/>
      <c r="BX1638" s="258"/>
      <c r="BY1638" s="258"/>
      <c r="BZ1638" s="258"/>
      <c r="CA1638" s="258"/>
      <c r="CB1638" s="258"/>
      <c r="CC1638" s="258"/>
      <c r="CD1638" s="258"/>
      <c r="CE1638" s="258"/>
      <c r="CF1638" s="258"/>
      <c r="CG1638" s="258"/>
      <c r="CH1638" s="258"/>
      <c r="CI1638" s="258"/>
      <c r="CJ1638" s="258"/>
      <c r="CK1638" s="258"/>
      <c r="CL1638" s="258"/>
      <c r="CM1638" s="258"/>
      <c r="CN1638" s="258"/>
      <c r="CO1638" s="258"/>
      <c r="CP1638" s="258"/>
      <c r="CQ1638" s="258"/>
      <c r="CR1638" s="258"/>
      <c r="CS1638" s="258"/>
      <c r="CT1638" s="258"/>
      <c r="CU1638" s="258"/>
      <c r="CV1638" s="258"/>
      <c r="CW1638" s="258"/>
      <c r="CX1638" s="258"/>
    </row>
    <row r="1639" spans="1:102" ht="18">
      <c r="A1639" s="13">
        <v>1</v>
      </c>
      <c r="B1639" s="5" t="s">
        <v>2278</v>
      </c>
      <c r="C1639" s="8">
        <v>2734.58</v>
      </c>
      <c r="D1639" s="8">
        <v>4101.87</v>
      </c>
      <c r="E1639" s="9">
        <f>SUM(C1639:D1639)</f>
        <v>6836.45</v>
      </c>
      <c r="F1639" s="2">
        <v>0.03</v>
      </c>
      <c r="G1639" s="2">
        <v>5000</v>
      </c>
      <c r="H1639" s="3">
        <f t="shared" si="658"/>
        <v>5000.03</v>
      </c>
      <c r="I1639" s="10">
        <v>4000</v>
      </c>
      <c r="J1639" s="10">
        <v>6000</v>
      </c>
      <c r="K1639" s="213">
        <f>SUM(I1639:J1639)</f>
        <v>10000</v>
      </c>
      <c r="L1639" s="65">
        <v>0.03</v>
      </c>
      <c r="M1639" s="65">
        <v>0.03</v>
      </c>
      <c r="N1639" s="18">
        <f>SUM(L1639:M1639)</f>
        <v>0.06</v>
      </c>
      <c r="O1639" s="65">
        <v>400</v>
      </c>
      <c r="P1639" s="65">
        <v>600</v>
      </c>
      <c r="Q1639" s="18">
        <f>SUM(O1639:P1639)</f>
        <v>1000</v>
      </c>
      <c r="R1639" s="65">
        <v>3062.8</v>
      </c>
      <c r="S1639" s="8">
        <v>4594.2</v>
      </c>
      <c r="T1639" s="107">
        <f>SUM(R1639:S1639)</f>
        <v>7657</v>
      </c>
      <c r="U1639" s="8">
        <v>4069.6</v>
      </c>
      <c r="V1639" s="8">
        <v>6104.4</v>
      </c>
      <c r="W1639" s="107">
        <f>SUM(U1639:V1639)</f>
        <v>10174</v>
      </c>
    </row>
    <row r="1640" spans="1:102" s="24" customFormat="1" ht="18">
      <c r="A1640" s="13">
        <v>2</v>
      </c>
      <c r="B1640" s="5" t="s">
        <v>1174</v>
      </c>
      <c r="C1640" s="8">
        <v>2800</v>
      </c>
      <c r="D1640" s="8">
        <v>4200</v>
      </c>
      <c r="E1640" s="9">
        <f>SUM(C1640:D1640)</f>
        <v>7000</v>
      </c>
      <c r="F1640" s="2">
        <v>2000</v>
      </c>
      <c r="G1640" s="2">
        <v>3000</v>
      </c>
      <c r="H1640" s="3">
        <f t="shared" si="658"/>
        <v>5000</v>
      </c>
      <c r="I1640" s="10">
        <v>2000</v>
      </c>
      <c r="J1640" s="10">
        <v>3000</v>
      </c>
      <c r="K1640" s="213">
        <f>SUM(I1640:J1640)</f>
        <v>5000</v>
      </c>
      <c r="L1640" s="65">
        <v>2000</v>
      </c>
      <c r="M1640" s="65">
        <v>3000</v>
      </c>
      <c r="N1640" s="18">
        <f>SUM(L1640:M1640)</f>
        <v>5000</v>
      </c>
      <c r="O1640" s="65">
        <v>800</v>
      </c>
      <c r="P1640" s="65">
        <v>1200</v>
      </c>
      <c r="Q1640" s="18">
        <f>SUM(O1640:P1640)</f>
        <v>2000</v>
      </c>
      <c r="R1640" s="65">
        <v>800</v>
      </c>
      <c r="S1640" s="8">
        <v>1200</v>
      </c>
      <c r="T1640" s="107">
        <f>SUM(R1640:S1640)</f>
        <v>2000</v>
      </c>
      <c r="U1640" s="8">
        <v>0.06</v>
      </c>
      <c r="V1640" s="8">
        <v>0.06</v>
      </c>
      <c r="W1640" s="107">
        <f>SUM(U1640:V1640)</f>
        <v>0.12</v>
      </c>
      <c r="X1640" s="258"/>
      <c r="Y1640" s="258"/>
      <c r="Z1640" s="258"/>
      <c r="AA1640" s="258"/>
      <c r="AB1640" s="258"/>
      <c r="AC1640" s="258"/>
      <c r="AD1640" s="258"/>
      <c r="AE1640" s="258"/>
      <c r="AF1640" s="258"/>
      <c r="AG1640" s="258"/>
      <c r="AH1640" s="258"/>
      <c r="AI1640" s="258"/>
      <c r="AJ1640" s="258"/>
      <c r="AK1640" s="258"/>
      <c r="AL1640" s="258"/>
      <c r="AM1640" s="258"/>
      <c r="AN1640" s="258"/>
      <c r="AO1640" s="258"/>
      <c r="AP1640" s="258"/>
      <c r="AQ1640" s="258"/>
      <c r="AR1640" s="258"/>
      <c r="AS1640" s="258"/>
      <c r="AT1640" s="258"/>
      <c r="AU1640" s="258"/>
      <c r="AV1640" s="258"/>
      <c r="AW1640" s="258"/>
      <c r="AX1640" s="258"/>
      <c r="AY1640" s="258"/>
      <c r="AZ1640" s="258"/>
      <c r="BA1640" s="258"/>
      <c r="BB1640" s="258"/>
      <c r="BC1640" s="258"/>
      <c r="BD1640" s="258"/>
      <c r="BE1640" s="258"/>
      <c r="BF1640" s="258"/>
      <c r="BG1640" s="258"/>
      <c r="BH1640" s="258"/>
      <c r="BI1640" s="258"/>
      <c r="BJ1640" s="258"/>
      <c r="BK1640" s="258"/>
      <c r="BL1640" s="258"/>
      <c r="BM1640" s="258"/>
      <c r="BN1640" s="258"/>
      <c r="BO1640" s="258"/>
      <c r="BP1640" s="258"/>
      <c r="BQ1640" s="258"/>
      <c r="BR1640" s="258"/>
      <c r="BS1640" s="258"/>
      <c r="BT1640" s="258"/>
      <c r="BU1640" s="258"/>
      <c r="BV1640" s="258"/>
      <c r="BW1640" s="258"/>
      <c r="BX1640" s="258"/>
      <c r="BY1640" s="258"/>
      <c r="BZ1640" s="258"/>
      <c r="CA1640" s="258"/>
      <c r="CB1640" s="258"/>
      <c r="CC1640" s="258"/>
      <c r="CD1640" s="258"/>
      <c r="CE1640" s="258"/>
      <c r="CF1640" s="258"/>
      <c r="CG1640" s="258"/>
      <c r="CH1640" s="258"/>
      <c r="CI1640" s="258"/>
      <c r="CJ1640" s="258"/>
      <c r="CK1640" s="258"/>
      <c r="CL1640" s="258"/>
      <c r="CM1640" s="258"/>
      <c r="CN1640" s="258"/>
      <c r="CO1640" s="258"/>
      <c r="CP1640" s="258"/>
      <c r="CQ1640" s="258"/>
      <c r="CR1640" s="258"/>
      <c r="CS1640" s="258"/>
      <c r="CT1640" s="258"/>
      <c r="CU1640" s="258"/>
      <c r="CV1640" s="258"/>
      <c r="CW1640" s="258"/>
      <c r="CX1640" s="258"/>
    </row>
    <row r="1641" spans="1:102" s="191" customFormat="1" ht="18">
      <c r="A1641" s="180"/>
      <c r="B1641" s="181" t="s">
        <v>142</v>
      </c>
      <c r="C1641" s="182">
        <f>SUM(C1639:C1640)</f>
        <v>5534.58</v>
      </c>
      <c r="D1641" s="182">
        <f>SUM(D1639:D1640)</f>
        <v>8301.869999999999</v>
      </c>
      <c r="E1641" s="182">
        <f>SUM(C1641:D1641)</f>
        <v>13836.449999999999</v>
      </c>
      <c r="F1641" s="183">
        <v>2000.03</v>
      </c>
      <c r="G1641" s="183">
        <v>8000</v>
      </c>
      <c r="H1641" s="194">
        <f t="shared" si="658"/>
        <v>10000.030000000001</v>
      </c>
      <c r="I1641" s="184">
        <f>SUM(I1639:I1640)</f>
        <v>6000</v>
      </c>
      <c r="J1641" s="184">
        <f>SUM(J1639:J1640)</f>
        <v>9000</v>
      </c>
      <c r="K1641" s="212">
        <f>SUM(I1641:J1641)</f>
        <v>15000</v>
      </c>
      <c r="L1641" s="198">
        <f>SUM(L1639:L1640)</f>
        <v>2000.03</v>
      </c>
      <c r="M1641" s="198">
        <f>SUM(M1639:M1640)</f>
        <v>3000.03</v>
      </c>
      <c r="N1641" s="184">
        <f>SUM(L1641:M1641)</f>
        <v>5000.0600000000004</v>
      </c>
      <c r="O1641" s="198">
        <f>SUM(O1639:O1640)</f>
        <v>1200</v>
      </c>
      <c r="P1641" s="198">
        <f>SUM(P1639:P1640)</f>
        <v>1800</v>
      </c>
      <c r="Q1641" s="184">
        <f>SUM(O1641:P1641)</f>
        <v>3000</v>
      </c>
      <c r="R1641" s="198">
        <f>SUM(R1638:R1640)</f>
        <v>3862.8</v>
      </c>
      <c r="S1641" s="198">
        <f t="shared" ref="S1641:T1641" si="672">SUM(S1638:S1640)</f>
        <v>5794.2</v>
      </c>
      <c r="T1641" s="198">
        <f t="shared" si="672"/>
        <v>9657</v>
      </c>
      <c r="U1641" s="198">
        <f>SUM(U1638:U1640)</f>
        <v>4069.67</v>
      </c>
      <c r="V1641" s="198">
        <f t="shared" ref="V1641:W1641" si="673">SUM(V1638:V1640)</f>
        <v>6104.47</v>
      </c>
      <c r="W1641" s="198">
        <f t="shared" si="673"/>
        <v>10174.140000000001</v>
      </c>
      <c r="X1641" s="263"/>
      <c r="Y1641" s="263"/>
      <c r="Z1641" s="263"/>
      <c r="AA1641" s="263"/>
      <c r="AB1641" s="263"/>
      <c r="AC1641" s="263"/>
      <c r="AD1641" s="263"/>
      <c r="AE1641" s="263"/>
      <c r="AF1641" s="263"/>
      <c r="AG1641" s="263"/>
      <c r="AH1641" s="263"/>
      <c r="AI1641" s="263"/>
      <c r="AJ1641" s="263"/>
      <c r="AK1641" s="263"/>
      <c r="AL1641" s="263"/>
      <c r="AM1641" s="263"/>
      <c r="AN1641" s="263"/>
      <c r="AO1641" s="263"/>
      <c r="AP1641" s="263"/>
      <c r="AQ1641" s="263"/>
      <c r="AR1641" s="263"/>
      <c r="AS1641" s="263"/>
      <c r="AT1641" s="263"/>
      <c r="AU1641" s="263"/>
      <c r="AV1641" s="263"/>
      <c r="AW1641" s="263"/>
      <c r="AX1641" s="263"/>
      <c r="AY1641" s="263"/>
      <c r="AZ1641" s="263"/>
      <c r="BA1641" s="263"/>
      <c r="BB1641" s="263"/>
      <c r="BC1641" s="263"/>
      <c r="BD1641" s="263"/>
      <c r="BE1641" s="263"/>
      <c r="BF1641" s="263"/>
      <c r="BG1641" s="263"/>
      <c r="BH1641" s="263"/>
      <c r="BI1641" s="263"/>
      <c r="BJ1641" s="263"/>
      <c r="BK1641" s="263"/>
      <c r="BL1641" s="263"/>
      <c r="BM1641" s="263"/>
      <c r="BN1641" s="263"/>
      <c r="BO1641" s="263"/>
      <c r="BP1641" s="263"/>
      <c r="BQ1641" s="263"/>
      <c r="BR1641" s="263"/>
      <c r="BS1641" s="263"/>
      <c r="BT1641" s="263"/>
      <c r="BU1641" s="263"/>
      <c r="BV1641" s="263"/>
      <c r="BW1641" s="263"/>
      <c r="BX1641" s="263"/>
      <c r="BY1641" s="263"/>
      <c r="BZ1641" s="263"/>
      <c r="CA1641" s="263"/>
      <c r="CB1641" s="263"/>
      <c r="CC1641" s="263"/>
      <c r="CD1641" s="263"/>
      <c r="CE1641" s="263"/>
      <c r="CF1641" s="263"/>
      <c r="CG1641" s="263"/>
      <c r="CH1641" s="263"/>
      <c r="CI1641" s="263"/>
      <c r="CJ1641" s="263"/>
      <c r="CK1641" s="263"/>
      <c r="CL1641" s="263"/>
      <c r="CM1641" s="263"/>
      <c r="CN1641" s="263"/>
      <c r="CO1641" s="263"/>
      <c r="CP1641" s="263"/>
      <c r="CQ1641" s="263"/>
      <c r="CR1641" s="263"/>
      <c r="CS1641" s="263"/>
      <c r="CT1641" s="263"/>
      <c r="CU1641" s="263"/>
      <c r="CV1641" s="263"/>
      <c r="CW1641" s="263"/>
      <c r="CX1641" s="263"/>
    </row>
    <row r="1642" spans="1:102" ht="18">
      <c r="A1642" s="13"/>
      <c r="B1642" s="7" t="s">
        <v>2080</v>
      </c>
      <c r="C1642" s="9"/>
      <c r="D1642" s="9"/>
      <c r="E1642" s="9"/>
      <c r="F1642" s="6"/>
      <c r="G1642" s="6"/>
      <c r="H1642" s="3"/>
      <c r="I1642" s="18"/>
      <c r="J1642" s="18"/>
      <c r="L1642" s="67"/>
      <c r="M1642" s="67"/>
      <c r="O1642" s="67"/>
      <c r="P1642" s="67"/>
      <c r="Q1642" s="18"/>
      <c r="R1642" s="67"/>
      <c r="S1642" s="9"/>
      <c r="T1642" s="107"/>
      <c r="U1642" s="9"/>
      <c r="V1642" s="9"/>
      <c r="W1642" s="107"/>
    </row>
    <row r="1643" spans="1:102" ht="18">
      <c r="A1643" s="13">
        <v>1</v>
      </c>
      <c r="B1643" s="5" t="s">
        <v>2082</v>
      </c>
      <c r="C1643" s="9"/>
      <c r="D1643" s="9"/>
      <c r="E1643" s="9"/>
      <c r="F1643" s="6"/>
      <c r="G1643" s="6"/>
      <c r="H1643" s="3"/>
      <c r="I1643" s="18"/>
      <c r="J1643" s="18"/>
      <c r="L1643" s="65">
        <v>200.03</v>
      </c>
      <c r="M1643" s="65"/>
      <c r="N1643" s="18">
        <f>SUM(L1643:M1643)</f>
        <v>200.03</v>
      </c>
      <c r="O1643" s="65">
        <v>0.09</v>
      </c>
      <c r="P1643" s="65"/>
      <c r="Q1643" s="18">
        <f>SUM(O1643:P1643)</f>
        <v>0.09</v>
      </c>
      <c r="R1643" s="65">
        <v>0.09</v>
      </c>
      <c r="S1643" s="8"/>
      <c r="T1643" s="107">
        <f>SUM(R1643:S1643)</f>
        <v>0.09</v>
      </c>
      <c r="U1643" s="8">
        <v>0.09</v>
      </c>
      <c r="V1643" s="8"/>
      <c r="W1643" s="107">
        <f>SUM(U1643:V1643)</f>
        <v>0.09</v>
      </c>
    </row>
    <row r="1644" spans="1:102" s="191" customFormat="1" ht="18">
      <c r="A1644" s="180"/>
      <c r="B1644" s="181" t="s">
        <v>2081</v>
      </c>
      <c r="C1644" s="182"/>
      <c r="D1644" s="182"/>
      <c r="E1644" s="182"/>
      <c r="F1644" s="183"/>
      <c r="G1644" s="183"/>
      <c r="H1644" s="194"/>
      <c r="I1644" s="184"/>
      <c r="J1644" s="184"/>
      <c r="K1644" s="212"/>
      <c r="L1644" s="198">
        <f>SUM(L1643)</f>
        <v>200.03</v>
      </c>
      <c r="M1644" s="198">
        <f>SUM(M1643)</f>
        <v>0</v>
      </c>
      <c r="N1644" s="184">
        <f>SUM(L1644:M1644)</f>
        <v>200.03</v>
      </c>
      <c r="O1644" s="198">
        <f>SUM(O1643)</f>
        <v>0.09</v>
      </c>
      <c r="P1644" s="198"/>
      <c r="Q1644" s="184">
        <f>SUM(O1644:P1644)</f>
        <v>0.09</v>
      </c>
      <c r="R1644" s="198">
        <f>SUM(R1643)</f>
        <v>0.09</v>
      </c>
      <c r="S1644" s="182"/>
      <c r="T1644" s="185">
        <f>SUM(R1644:S1644)</f>
        <v>0.09</v>
      </c>
      <c r="U1644" s="182">
        <v>0.09</v>
      </c>
      <c r="V1644" s="182"/>
      <c r="W1644" s="185">
        <f>SUM(U1644:V1644)</f>
        <v>0.09</v>
      </c>
      <c r="X1644" s="263"/>
      <c r="Y1644" s="263"/>
      <c r="Z1644" s="263"/>
      <c r="AA1644" s="263"/>
      <c r="AB1644" s="263"/>
      <c r="AC1644" s="263"/>
      <c r="AD1644" s="263"/>
      <c r="AE1644" s="263"/>
      <c r="AF1644" s="263"/>
      <c r="AG1644" s="263"/>
      <c r="AH1644" s="263"/>
      <c r="AI1644" s="263"/>
      <c r="AJ1644" s="263"/>
      <c r="AK1644" s="263"/>
      <c r="AL1644" s="263"/>
      <c r="AM1644" s="263"/>
      <c r="AN1644" s="263"/>
      <c r="AO1644" s="263"/>
      <c r="AP1644" s="263"/>
      <c r="AQ1644" s="263"/>
      <c r="AR1644" s="263"/>
      <c r="AS1644" s="263"/>
      <c r="AT1644" s="263"/>
      <c r="AU1644" s="263"/>
      <c r="AV1644" s="263"/>
      <c r="AW1644" s="263"/>
      <c r="AX1644" s="263"/>
      <c r="AY1644" s="263"/>
      <c r="AZ1644" s="263"/>
      <c r="BA1644" s="263"/>
      <c r="BB1644" s="263"/>
      <c r="BC1644" s="263"/>
      <c r="BD1644" s="263"/>
      <c r="BE1644" s="263"/>
      <c r="BF1644" s="263"/>
      <c r="BG1644" s="263"/>
      <c r="BH1644" s="263"/>
      <c r="BI1644" s="263"/>
      <c r="BJ1644" s="263"/>
      <c r="BK1644" s="263"/>
      <c r="BL1644" s="263"/>
      <c r="BM1644" s="263"/>
      <c r="BN1644" s="263"/>
      <c r="BO1644" s="263"/>
      <c r="BP1644" s="263"/>
      <c r="BQ1644" s="263"/>
      <c r="BR1644" s="263"/>
      <c r="BS1644" s="263"/>
      <c r="BT1644" s="263"/>
      <c r="BU1644" s="263"/>
      <c r="BV1644" s="263"/>
      <c r="BW1644" s="263"/>
      <c r="BX1644" s="263"/>
      <c r="BY1644" s="263"/>
      <c r="BZ1644" s="263"/>
      <c r="CA1644" s="263"/>
      <c r="CB1644" s="263"/>
      <c r="CC1644" s="263"/>
      <c r="CD1644" s="263"/>
      <c r="CE1644" s="263"/>
      <c r="CF1644" s="263"/>
      <c r="CG1644" s="263"/>
      <c r="CH1644" s="263"/>
      <c r="CI1644" s="263"/>
      <c r="CJ1644" s="263"/>
      <c r="CK1644" s="263"/>
      <c r="CL1644" s="263"/>
      <c r="CM1644" s="263"/>
      <c r="CN1644" s="263"/>
      <c r="CO1644" s="263"/>
      <c r="CP1644" s="263"/>
      <c r="CQ1644" s="263"/>
      <c r="CR1644" s="263"/>
      <c r="CS1644" s="263"/>
      <c r="CT1644" s="263"/>
      <c r="CU1644" s="263"/>
      <c r="CV1644" s="263"/>
      <c r="CW1644" s="263"/>
      <c r="CX1644" s="263"/>
    </row>
    <row r="1645" spans="1:102" s="24" customFormat="1" ht="18">
      <c r="A1645" s="17">
        <v>8</v>
      </c>
      <c r="B1645" s="7" t="s">
        <v>309</v>
      </c>
      <c r="C1645" s="9"/>
      <c r="D1645" s="9"/>
      <c r="E1645" s="9"/>
      <c r="F1645" s="6"/>
      <c r="G1645" s="6"/>
      <c r="H1645" s="3"/>
      <c r="I1645" s="18"/>
      <c r="J1645" s="18"/>
      <c r="K1645" s="213"/>
      <c r="L1645" s="67"/>
      <c r="M1645" s="67"/>
      <c r="N1645" s="18"/>
      <c r="O1645" s="67"/>
      <c r="P1645" s="67"/>
      <c r="Q1645" s="18"/>
      <c r="R1645" s="67"/>
      <c r="S1645" s="9"/>
      <c r="T1645" s="107"/>
      <c r="U1645" s="9"/>
      <c r="V1645" s="9"/>
      <c r="W1645" s="107"/>
      <c r="X1645" s="258"/>
      <c r="Y1645" s="258"/>
      <c r="Z1645" s="258"/>
      <c r="AA1645" s="258"/>
      <c r="AB1645" s="258"/>
      <c r="AC1645" s="258"/>
      <c r="AD1645" s="258"/>
      <c r="AE1645" s="258"/>
      <c r="AF1645" s="258"/>
      <c r="AG1645" s="258"/>
      <c r="AH1645" s="258"/>
      <c r="AI1645" s="258"/>
      <c r="AJ1645" s="258"/>
      <c r="AK1645" s="258"/>
      <c r="AL1645" s="258"/>
      <c r="AM1645" s="258"/>
      <c r="AN1645" s="258"/>
      <c r="AO1645" s="258"/>
      <c r="AP1645" s="258"/>
      <c r="AQ1645" s="258"/>
      <c r="AR1645" s="258"/>
      <c r="AS1645" s="258"/>
      <c r="AT1645" s="258"/>
      <c r="AU1645" s="258"/>
      <c r="AV1645" s="258"/>
      <c r="AW1645" s="258"/>
      <c r="AX1645" s="258"/>
      <c r="AY1645" s="258"/>
      <c r="AZ1645" s="258"/>
      <c r="BA1645" s="258"/>
      <c r="BB1645" s="258"/>
      <c r="BC1645" s="258"/>
      <c r="BD1645" s="258"/>
      <c r="BE1645" s="258"/>
      <c r="BF1645" s="258"/>
      <c r="BG1645" s="258"/>
      <c r="BH1645" s="258"/>
      <c r="BI1645" s="258"/>
      <c r="BJ1645" s="258"/>
      <c r="BK1645" s="258"/>
      <c r="BL1645" s="258"/>
      <c r="BM1645" s="258"/>
      <c r="BN1645" s="258"/>
      <c r="BO1645" s="258"/>
      <c r="BP1645" s="258"/>
      <c r="BQ1645" s="258"/>
      <c r="BR1645" s="258"/>
      <c r="BS1645" s="258"/>
      <c r="BT1645" s="258"/>
      <c r="BU1645" s="258"/>
      <c r="BV1645" s="258"/>
      <c r="BW1645" s="258"/>
      <c r="BX1645" s="258"/>
      <c r="BY1645" s="258"/>
      <c r="BZ1645" s="258"/>
      <c r="CA1645" s="258"/>
      <c r="CB1645" s="258"/>
      <c r="CC1645" s="258"/>
      <c r="CD1645" s="258"/>
      <c r="CE1645" s="258"/>
      <c r="CF1645" s="258"/>
      <c r="CG1645" s="258"/>
      <c r="CH1645" s="258"/>
      <c r="CI1645" s="258"/>
      <c r="CJ1645" s="258"/>
      <c r="CK1645" s="258"/>
      <c r="CL1645" s="258"/>
      <c r="CM1645" s="258"/>
      <c r="CN1645" s="258"/>
      <c r="CO1645" s="258"/>
      <c r="CP1645" s="258"/>
      <c r="CQ1645" s="258"/>
      <c r="CR1645" s="258"/>
      <c r="CS1645" s="258"/>
      <c r="CT1645" s="258"/>
      <c r="CU1645" s="258"/>
      <c r="CV1645" s="258"/>
      <c r="CW1645" s="258"/>
      <c r="CX1645" s="258"/>
    </row>
    <row r="1646" spans="1:102" s="24" customFormat="1" ht="18">
      <c r="A1646" s="13">
        <v>1</v>
      </c>
      <c r="B1646" s="5" t="s">
        <v>2279</v>
      </c>
      <c r="C1646" s="9"/>
      <c r="D1646" s="9"/>
      <c r="E1646" s="9"/>
      <c r="F1646" s="6">
        <v>4631.5200000000004</v>
      </c>
      <c r="G1646" s="6">
        <v>6947.28</v>
      </c>
      <c r="H1646" s="3">
        <f>SUM(F1646:G1646)</f>
        <v>11578.8</v>
      </c>
      <c r="I1646" s="10">
        <v>4908</v>
      </c>
      <c r="J1646" s="10">
        <v>7362</v>
      </c>
      <c r="K1646" s="213">
        <f>SUM(I1646:J1646)</f>
        <v>12270</v>
      </c>
      <c r="L1646" s="65">
        <v>3268.8</v>
      </c>
      <c r="M1646" s="65">
        <v>4903.2</v>
      </c>
      <c r="N1646" s="18">
        <f>SUM(L1646:M1646)</f>
        <v>8172</v>
      </c>
      <c r="O1646" s="65">
        <v>3176</v>
      </c>
      <c r="P1646" s="65">
        <v>4764</v>
      </c>
      <c r="Q1646" s="18">
        <f>SUM(O1646:P1646)</f>
        <v>7940</v>
      </c>
      <c r="R1646" s="65">
        <v>3176</v>
      </c>
      <c r="S1646" s="8">
        <v>4764</v>
      </c>
      <c r="T1646" s="107">
        <f>SUM(R1646:S1646)</f>
        <v>7940</v>
      </c>
      <c r="U1646" s="8">
        <v>1838.4</v>
      </c>
      <c r="V1646" s="8">
        <v>2757.6</v>
      </c>
      <c r="W1646" s="107">
        <f>SUM(U1646:V1646)</f>
        <v>4596</v>
      </c>
      <c r="X1646" s="258"/>
      <c r="Y1646" s="258"/>
      <c r="Z1646" s="258"/>
      <c r="AA1646" s="258"/>
      <c r="AB1646" s="258"/>
      <c r="AC1646" s="258"/>
      <c r="AD1646" s="258"/>
      <c r="AE1646" s="258"/>
      <c r="AF1646" s="258"/>
      <c r="AG1646" s="258"/>
      <c r="AH1646" s="258"/>
      <c r="AI1646" s="258"/>
      <c r="AJ1646" s="258"/>
      <c r="AK1646" s="258"/>
      <c r="AL1646" s="258"/>
      <c r="AM1646" s="258"/>
      <c r="AN1646" s="258"/>
      <c r="AO1646" s="258"/>
      <c r="AP1646" s="258"/>
      <c r="AQ1646" s="258"/>
      <c r="AR1646" s="258"/>
      <c r="AS1646" s="258"/>
      <c r="AT1646" s="258"/>
      <c r="AU1646" s="258"/>
      <c r="AV1646" s="258"/>
      <c r="AW1646" s="258"/>
      <c r="AX1646" s="258"/>
      <c r="AY1646" s="258"/>
      <c r="AZ1646" s="258"/>
      <c r="BA1646" s="258"/>
      <c r="BB1646" s="258"/>
      <c r="BC1646" s="258"/>
      <c r="BD1646" s="258"/>
      <c r="BE1646" s="258"/>
      <c r="BF1646" s="258"/>
      <c r="BG1646" s="258"/>
      <c r="BH1646" s="258"/>
      <c r="BI1646" s="258"/>
      <c r="BJ1646" s="258"/>
      <c r="BK1646" s="258"/>
      <c r="BL1646" s="258"/>
      <c r="BM1646" s="258"/>
      <c r="BN1646" s="258"/>
      <c r="BO1646" s="258"/>
      <c r="BP1646" s="258"/>
      <c r="BQ1646" s="258"/>
      <c r="BR1646" s="258"/>
      <c r="BS1646" s="258"/>
      <c r="BT1646" s="258"/>
      <c r="BU1646" s="258"/>
      <c r="BV1646" s="258"/>
      <c r="BW1646" s="258"/>
      <c r="BX1646" s="258"/>
      <c r="BY1646" s="258"/>
      <c r="BZ1646" s="258"/>
      <c r="CA1646" s="258"/>
      <c r="CB1646" s="258"/>
      <c r="CC1646" s="258"/>
      <c r="CD1646" s="258"/>
      <c r="CE1646" s="258"/>
      <c r="CF1646" s="258"/>
      <c r="CG1646" s="258"/>
      <c r="CH1646" s="258"/>
      <c r="CI1646" s="258"/>
      <c r="CJ1646" s="258"/>
      <c r="CK1646" s="258"/>
      <c r="CL1646" s="258"/>
      <c r="CM1646" s="258"/>
      <c r="CN1646" s="258"/>
      <c r="CO1646" s="258"/>
      <c r="CP1646" s="258"/>
      <c r="CQ1646" s="258"/>
      <c r="CR1646" s="258"/>
      <c r="CS1646" s="258"/>
      <c r="CT1646" s="258"/>
      <c r="CU1646" s="258"/>
      <c r="CV1646" s="258"/>
      <c r="CW1646" s="258"/>
      <c r="CX1646" s="258"/>
    </row>
    <row r="1647" spans="1:102" s="191" customFormat="1" ht="18">
      <c r="A1647" s="180"/>
      <c r="B1647" s="181" t="s">
        <v>21</v>
      </c>
      <c r="C1647" s="188"/>
      <c r="D1647" s="188"/>
      <c r="E1647" s="188"/>
      <c r="F1647" s="208">
        <v>4631.5200000000004</v>
      </c>
      <c r="G1647" s="208">
        <v>6947.28</v>
      </c>
      <c r="H1647" s="194">
        <f>SUM(F1647:G1647)</f>
        <v>11578.8</v>
      </c>
      <c r="I1647" s="184">
        <f>SUM(I1646)</f>
        <v>4908</v>
      </c>
      <c r="J1647" s="184">
        <f>SUM(J1646)</f>
        <v>7362</v>
      </c>
      <c r="K1647" s="212">
        <f>SUM(I1647:J1647)</f>
        <v>12270</v>
      </c>
      <c r="L1647" s="198">
        <f>SUM(L1646)</f>
        <v>3268.8</v>
      </c>
      <c r="M1647" s="198">
        <f>SUM(M1646)</f>
        <v>4903.2</v>
      </c>
      <c r="N1647" s="184">
        <f>SUM(L1647:M1647)</f>
        <v>8172</v>
      </c>
      <c r="O1647" s="198">
        <f>SUM(O1646)</f>
        <v>3176</v>
      </c>
      <c r="P1647" s="198">
        <f>SUM(P1646)</f>
        <v>4764</v>
      </c>
      <c r="Q1647" s="184">
        <f>SUM(O1647:P1647)</f>
        <v>7940</v>
      </c>
      <c r="R1647" s="198">
        <f>SUM(R1646)</f>
        <v>3176</v>
      </c>
      <c r="S1647" s="182">
        <f>SUM(S1646)</f>
        <v>4764</v>
      </c>
      <c r="T1647" s="185">
        <f>SUM(R1647:S1647)</f>
        <v>7940</v>
      </c>
      <c r="U1647" s="182">
        <v>1838.4</v>
      </c>
      <c r="V1647" s="182">
        <v>2757.6</v>
      </c>
      <c r="W1647" s="185">
        <f>SUM(U1647:V1647)</f>
        <v>4596</v>
      </c>
      <c r="X1647" s="263"/>
      <c r="Y1647" s="263"/>
      <c r="Z1647" s="263"/>
      <c r="AA1647" s="263"/>
      <c r="AB1647" s="263"/>
      <c r="AC1647" s="263"/>
      <c r="AD1647" s="263"/>
      <c r="AE1647" s="263"/>
      <c r="AF1647" s="263"/>
      <c r="AG1647" s="263"/>
      <c r="AH1647" s="263"/>
      <c r="AI1647" s="263"/>
      <c r="AJ1647" s="263"/>
      <c r="AK1647" s="263"/>
      <c r="AL1647" s="263"/>
      <c r="AM1647" s="263"/>
      <c r="AN1647" s="263"/>
      <c r="AO1647" s="263"/>
      <c r="AP1647" s="263"/>
      <c r="AQ1647" s="263"/>
      <c r="AR1647" s="263"/>
      <c r="AS1647" s="263"/>
      <c r="AT1647" s="263"/>
      <c r="AU1647" s="263"/>
      <c r="AV1647" s="263"/>
      <c r="AW1647" s="263"/>
      <c r="AX1647" s="263"/>
      <c r="AY1647" s="263"/>
      <c r="AZ1647" s="263"/>
      <c r="BA1647" s="263"/>
      <c r="BB1647" s="263"/>
      <c r="BC1647" s="263"/>
      <c r="BD1647" s="263"/>
      <c r="BE1647" s="263"/>
      <c r="BF1647" s="263"/>
      <c r="BG1647" s="263"/>
      <c r="BH1647" s="263"/>
      <c r="BI1647" s="263"/>
      <c r="BJ1647" s="263"/>
      <c r="BK1647" s="263"/>
      <c r="BL1647" s="263"/>
      <c r="BM1647" s="263"/>
      <c r="BN1647" s="263"/>
      <c r="BO1647" s="263"/>
      <c r="BP1647" s="263"/>
      <c r="BQ1647" s="263"/>
      <c r="BR1647" s="263"/>
      <c r="BS1647" s="263"/>
      <c r="BT1647" s="263"/>
      <c r="BU1647" s="263"/>
      <c r="BV1647" s="263"/>
      <c r="BW1647" s="263"/>
      <c r="BX1647" s="263"/>
      <c r="BY1647" s="263"/>
      <c r="BZ1647" s="263"/>
      <c r="CA1647" s="263"/>
      <c r="CB1647" s="263"/>
      <c r="CC1647" s="263"/>
      <c r="CD1647" s="263"/>
      <c r="CE1647" s="263"/>
      <c r="CF1647" s="263"/>
      <c r="CG1647" s="263"/>
      <c r="CH1647" s="263"/>
      <c r="CI1647" s="263"/>
      <c r="CJ1647" s="263"/>
      <c r="CK1647" s="263"/>
      <c r="CL1647" s="263"/>
      <c r="CM1647" s="263"/>
      <c r="CN1647" s="263"/>
      <c r="CO1647" s="263"/>
      <c r="CP1647" s="263"/>
      <c r="CQ1647" s="263"/>
      <c r="CR1647" s="263"/>
      <c r="CS1647" s="263"/>
      <c r="CT1647" s="263"/>
      <c r="CU1647" s="263"/>
      <c r="CV1647" s="263"/>
      <c r="CW1647" s="263"/>
      <c r="CX1647" s="263"/>
    </row>
    <row r="1648" spans="1:102" ht="18">
      <c r="A1648" s="13"/>
      <c r="B1648" s="7" t="s">
        <v>2381</v>
      </c>
      <c r="C1648" s="8"/>
      <c r="D1648" s="8"/>
      <c r="F1648" s="2"/>
      <c r="G1648" s="2"/>
      <c r="H1648" s="3"/>
      <c r="I1648" s="18"/>
      <c r="J1648" s="18"/>
      <c r="L1648" s="67"/>
      <c r="M1648" s="67"/>
      <c r="O1648" s="67"/>
      <c r="P1648" s="67"/>
      <c r="Q1648" s="18"/>
      <c r="R1648" s="67"/>
      <c r="S1648" s="9"/>
      <c r="T1648" s="107"/>
      <c r="U1648" s="9"/>
      <c r="V1648" s="9"/>
      <c r="W1648" s="107"/>
    </row>
    <row r="1649" spans="1:102" ht="18">
      <c r="A1649" s="13">
        <v>1</v>
      </c>
      <c r="B1649" s="5" t="s">
        <v>2382</v>
      </c>
      <c r="C1649" s="8"/>
      <c r="D1649" s="8"/>
      <c r="F1649" s="2"/>
      <c r="G1649" s="2"/>
      <c r="H1649" s="3"/>
      <c r="I1649" s="18"/>
      <c r="J1649" s="18"/>
      <c r="L1649" s="67"/>
      <c r="M1649" s="67"/>
      <c r="O1649" s="67"/>
      <c r="P1649" s="67"/>
      <c r="Q1649" s="18"/>
      <c r="R1649" s="65">
        <v>2500</v>
      </c>
      <c r="S1649" s="8">
        <v>0</v>
      </c>
      <c r="T1649" s="107">
        <f>SUM(R1649:S1649)</f>
        <v>2500</v>
      </c>
      <c r="U1649" s="8">
        <v>0.03</v>
      </c>
      <c r="V1649" s="8"/>
      <c r="W1649" s="107">
        <f>SUM(U1649:V1649)</f>
        <v>0.03</v>
      </c>
    </row>
    <row r="1650" spans="1:102" ht="18">
      <c r="A1650" s="13">
        <v>2</v>
      </c>
      <c r="B1650" s="5" t="s">
        <v>2383</v>
      </c>
      <c r="C1650" s="8"/>
      <c r="D1650" s="8"/>
      <c r="F1650" s="2"/>
      <c r="G1650" s="2"/>
      <c r="H1650" s="3"/>
      <c r="I1650" s="18"/>
      <c r="J1650" s="18"/>
      <c r="L1650" s="67"/>
      <c r="M1650" s="67"/>
      <c r="O1650" s="67"/>
      <c r="P1650" s="67"/>
      <c r="Q1650" s="18"/>
      <c r="R1650" s="65">
        <v>1000</v>
      </c>
      <c r="S1650" s="8">
        <v>0</v>
      </c>
      <c r="T1650" s="107">
        <f t="shared" ref="T1650:T1651" si="674">SUM(R1650:S1650)</f>
        <v>1000</v>
      </c>
      <c r="U1650" s="8">
        <v>0.03</v>
      </c>
      <c r="V1650" s="8"/>
      <c r="W1650" s="107">
        <f t="shared" ref="W1650:W1651" si="675">SUM(U1650:V1650)</f>
        <v>0.03</v>
      </c>
    </row>
    <row r="1651" spans="1:102" s="191" customFormat="1" ht="18">
      <c r="A1651" s="180"/>
      <c r="B1651" s="181" t="s">
        <v>2384</v>
      </c>
      <c r="C1651" s="188"/>
      <c r="D1651" s="188"/>
      <c r="E1651" s="188"/>
      <c r="F1651" s="208"/>
      <c r="G1651" s="208"/>
      <c r="H1651" s="194"/>
      <c r="I1651" s="184"/>
      <c r="J1651" s="184"/>
      <c r="K1651" s="212"/>
      <c r="L1651" s="198"/>
      <c r="M1651" s="198"/>
      <c r="N1651" s="184"/>
      <c r="O1651" s="198"/>
      <c r="P1651" s="198"/>
      <c r="Q1651" s="184"/>
      <c r="R1651" s="198">
        <f>SUM(R1649:R1650)</f>
        <v>3500</v>
      </c>
      <c r="S1651" s="182">
        <v>0</v>
      </c>
      <c r="T1651" s="185">
        <f t="shared" si="674"/>
        <v>3500</v>
      </c>
      <c r="U1651" s="182">
        <v>0.06</v>
      </c>
      <c r="V1651" s="182"/>
      <c r="W1651" s="185">
        <f t="shared" si="675"/>
        <v>0.06</v>
      </c>
      <c r="X1651" s="263"/>
      <c r="Y1651" s="263"/>
      <c r="Z1651" s="263"/>
      <c r="AA1651" s="263"/>
      <c r="AB1651" s="263"/>
      <c r="AC1651" s="263"/>
      <c r="AD1651" s="263"/>
      <c r="AE1651" s="263"/>
      <c r="AF1651" s="263"/>
      <c r="AG1651" s="263"/>
      <c r="AH1651" s="263"/>
      <c r="AI1651" s="263"/>
      <c r="AJ1651" s="263"/>
      <c r="AK1651" s="263"/>
      <c r="AL1651" s="263"/>
      <c r="AM1651" s="263"/>
      <c r="AN1651" s="263"/>
      <c r="AO1651" s="263"/>
      <c r="AP1651" s="263"/>
      <c r="AQ1651" s="263"/>
      <c r="AR1651" s="263"/>
      <c r="AS1651" s="263"/>
      <c r="AT1651" s="263"/>
      <c r="AU1651" s="263"/>
      <c r="AV1651" s="263"/>
      <c r="AW1651" s="263"/>
      <c r="AX1651" s="263"/>
      <c r="AY1651" s="263"/>
      <c r="AZ1651" s="263"/>
      <c r="BA1651" s="263"/>
      <c r="BB1651" s="263"/>
      <c r="BC1651" s="263"/>
      <c r="BD1651" s="263"/>
      <c r="BE1651" s="263"/>
      <c r="BF1651" s="263"/>
      <c r="BG1651" s="263"/>
      <c r="BH1651" s="263"/>
      <c r="BI1651" s="263"/>
      <c r="BJ1651" s="263"/>
      <c r="BK1651" s="263"/>
      <c r="BL1651" s="263"/>
      <c r="BM1651" s="263"/>
      <c r="BN1651" s="263"/>
      <c r="BO1651" s="263"/>
      <c r="BP1651" s="263"/>
      <c r="BQ1651" s="263"/>
      <c r="BR1651" s="263"/>
      <c r="BS1651" s="263"/>
      <c r="BT1651" s="263"/>
      <c r="BU1651" s="263"/>
      <c r="BV1651" s="263"/>
      <c r="BW1651" s="263"/>
      <c r="BX1651" s="263"/>
      <c r="BY1651" s="263"/>
      <c r="BZ1651" s="263"/>
      <c r="CA1651" s="263"/>
      <c r="CB1651" s="263"/>
      <c r="CC1651" s="263"/>
      <c r="CD1651" s="263"/>
      <c r="CE1651" s="263"/>
      <c r="CF1651" s="263"/>
      <c r="CG1651" s="263"/>
      <c r="CH1651" s="263"/>
      <c r="CI1651" s="263"/>
      <c r="CJ1651" s="263"/>
      <c r="CK1651" s="263"/>
      <c r="CL1651" s="263"/>
      <c r="CM1651" s="263"/>
      <c r="CN1651" s="263"/>
      <c r="CO1651" s="263"/>
      <c r="CP1651" s="263"/>
      <c r="CQ1651" s="263"/>
      <c r="CR1651" s="263"/>
      <c r="CS1651" s="263"/>
      <c r="CT1651" s="263"/>
      <c r="CU1651" s="263"/>
      <c r="CV1651" s="263"/>
      <c r="CW1651" s="263"/>
      <c r="CX1651" s="263"/>
    </row>
    <row r="1652" spans="1:102" s="24" customFormat="1" ht="18">
      <c r="A1652" s="17">
        <v>9</v>
      </c>
      <c r="B1652" s="7" t="s">
        <v>1175</v>
      </c>
      <c r="C1652" s="9"/>
      <c r="D1652" s="9"/>
      <c r="E1652" s="9"/>
      <c r="F1652" s="9"/>
      <c r="G1652" s="9"/>
      <c r="H1652" s="23"/>
      <c r="I1652" s="18"/>
      <c r="J1652" s="18"/>
      <c r="K1652" s="213"/>
      <c r="L1652" s="67"/>
      <c r="M1652" s="67"/>
      <c r="N1652" s="18"/>
      <c r="O1652" s="67"/>
      <c r="P1652" s="67"/>
      <c r="Q1652" s="18"/>
      <c r="R1652" s="67"/>
      <c r="S1652" s="9"/>
      <c r="T1652" s="107"/>
      <c r="U1652" s="9"/>
      <c r="V1652" s="9"/>
      <c r="W1652" s="107"/>
      <c r="X1652" s="258"/>
      <c r="Y1652" s="258"/>
      <c r="Z1652" s="258"/>
      <c r="AA1652" s="258"/>
      <c r="AB1652" s="258"/>
      <c r="AC1652" s="258"/>
      <c r="AD1652" s="258"/>
      <c r="AE1652" s="258"/>
      <c r="AF1652" s="258"/>
      <c r="AG1652" s="258"/>
      <c r="AH1652" s="258"/>
      <c r="AI1652" s="258"/>
      <c r="AJ1652" s="258"/>
      <c r="AK1652" s="258"/>
      <c r="AL1652" s="258"/>
      <c r="AM1652" s="258"/>
      <c r="AN1652" s="258"/>
      <c r="AO1652" s="258"/>
      <c r="AP1652" s="258"/>
      <c r="AQ1652" s="258"/>
      <c r="AR1652" s="258"/>
      <c r="AS1652" s="258"/>
      <c r="AT1652" s="258"/>
      <c r="AU1652" s="258"/>
      <c r="AV1652" s="258"/>
      <c r="AW1652" s="258"/>
      <c r="AX1652" s="258"/>
      <c r="AY1652" s="258"/>
      <c r="AZ1652" s="258"/>
      <c r="BA1652" s="258"/>
      <c r="BB1652" s="258"/>
      <c r="BC1652" s="258"/>
      <c r="BD1652" s="258"/>
      <c r="BE1652" s="258"/>
      <c r="BF1652" s="258"/>
      <c r="BG1652" s="258"/>
      <c r="BH1652" s="258"/>
      <c r="BI1652" s="258"/>
      <c r="BJ1652" s="258"/>
      <c r="BK1652" s="258"/>
      <c r="BL1652" s="258"/>
      <c r="BM1652" s="258"/>
      <c r="BN1652" s="258"/>
      <c r="BO1652" s="258"/>
      <c r="BP1652" s="258"/>
      <c r="BQ1652" s="258"/>
      <c r="BR1652" s="258"/>
      <c r="BS1652" s="258"/>
      <c r="BT1652" s="258"/>
      <c r="BU1652" s="258"/>
      <c r="BV1652" s="258"/>
      <c r="BW1652" s="258"/>
      <c r="BX1652" s="258"/>
      <c r="BY1652" s="258"/>
      <c r="BZ1652" s="258"/>
      <c r="CA1652" s="258"/>
      <c r="CB1652" s="258"/>
      <c r="CC1652" s="258"/>
      <c r="CD1652" s="258"/>
      <c r="CE1652" s="258"/>
      <c r="CF1652" s="258"/>
      <c r="CG1652" s="258"/>
      <c r="CH1652" s="258"/>
      <c r="CI1652" s="258"/>
      <c r="CJ1652" s="258"/>
      <c r="CK1652" s="258"/>
      <c r="CL1652" s="258"/>
      <c r="CM1652" s="258"/>
      <c r="CN1652" s="258"/>
      <c r="CO1652" s="258"/>
      <c r="CP1652" s="258"/>
      <c r="CQ1652" s="258"/>
      <c r="CR1652" s="258"/>
      <c r="CS1652" s="258"/>
      <c r="CT1652" s="258"/>
      <c r="CU1652" s="258"/>
      <c r="CV1652" s="258"/>
      <c r="CW1652" s="258"/>
      <c r="CX1652" s="258"/>
    </row>
    <row r="1653" spans="1:102" s="24" customFormat="1" ht="18">
      <c r="A1653" s="13">
        <v>1</v>
      </c>
      <c r="B1653" s="5" t="s">
        <v>1176</v>
      </c>
      <c r="C1653" s="8">
        <v>225</v>
      </c>
      <c r="D1653" s="8"/>
      <c r="E1653" s="9">
        <f>SUM(C1653:D1653)</f>
        <v>225</v>
      </c>
      <c r="F1653" s="2">
        <v>175</v>
      </c>
      <c r="G1653" s="2">
        <v>0</v>
      </c>
      <c r="H1653" s="3">
        <f t="shared" ref="H1653:H1704" si="676">SUM(F1653:G1653)</f>
        <v>175</v>
      </c>
      <c r="I1653" s="10">
        <v>180</v>
      </c>
      <c r="J1653" s="10"/>
      <c r="K1653" s="213">
        <f>SUM(I1653:J1653)</f>
        <v>180</v>
      </c>
      <c r="L1653" s="65">
        <v>210</v>
      </c>
      <c r="M1653" s="67"/>
      <c r="N1653" s="18">
        <f>SUM(L1653:M1653)</f>
        <v>210</v>
      </c>
      <c r="O1653" s="65">
        <v>220</v>
      </c>
      <c r="P1653" s="67"/>
      <c r="Q1653" s="18">
        <f>SUM(O1653:P1653)</f>
        <v>220</v>
      </c>
      <c r="R1653" s="65">
        <v>220</v>
      </c>
      <c r="S1653" s="9"/>
      <c r="T1653" s="107">
        <f>SUM(R1653:S1653)</f>
        <v>220</v>
      </c>
      <c r="U1653" s="8">
        <v>222</v>
      </c>
      <c r="V1653" s="9"/>
      <c r="W1653" s="107">
        <f>SUM(U1653:V1653)</f>
        <v>222</v>
      </c>
      <c r="X1653" s="258"/>
      <c r="Y1653" s="258"/>
      <c r="Z1653" s="258"/>
      <c r="AA1653" s="258"/>
      <c r="AB1653" s="258"/>
      <c r="AC1653" s="258"/>
      <c r="AD1653" s="258"/>
      <c r="AE1653" s="258"/>
      <c r="AF1653" s="258"/>
      <c r="AG1653" s="258"/>
      <c r="AH1653" s="258"/>
      <c r="AI1653" s="258"/>
      <c r="AJ1653" s="258"/>
      <c r="AK1653" s="258"/>
      <c r="AL1653" s="258"/>
      <c r="AM1653" s="258"/>
      <c r="AN1653" s="258"/>
      <c r="AO1653" s="258"/>
      <c r="AP1653" s="258"/>
      <c r="AQ1653" s="258"/>
      <c r="AR1653" s="258"/>
      <c r="AS1653" s="258"/>
      <c r="AT1653" s="258"/>
      <c r="AU1653" s="258"/>
      <c r="AV1653" s="258"/>
      <c r="AW1653" s="258"/>
      <c r="AX1653" s="258"/>
      <c r="AY1653" s="258"/>
      <c r="AZ1653" s="258"/>
      <c r="BA1653" s="258"/>
      <c r="BB1653" s="258"/>
      <c r="BC1653" s="258"/>
      <c r="BD1653" s="258"/>
      <c r="BE1653" s="258"/>
      <c r="BF1653" s="258"/>
      <c r="BG1653" s="258"/>
      <c r="BH1653" s="258"/>
      <c r="BI1653" s="258"/>
      <c r="BJ1653" s="258"/>
      <c r="BK1653" s="258"/>
      <c r="BL1653" s="258"/>
      <c r="BM1653" s="258"/>
      <c r="BN1653" s="258"/>
      <c r="BO1653" s="258"/>
      <c r="BP1653" s="258"/>
      <c r="BQ1653" s="258"/>
      <c r="BR1653" s="258"/>
      <c r="BS1653" s="258"/>
      <c r="BT1653" s="258"/>
      <c r="BU1653" s="258"/>
      <c r="BV1653" s="258"/>
      <c r="BW1653" s="258"/>
      <c r="BX1653" s="258"/>
      <c r="BY1653" s="258"/>
      <c r="BZ1653" s="258"/>
      <c r="CA1653" s="258"/>
      <c r="CB1653" s="258"/>
      <c r="CC1653" s="258"/>
      <c r="CD1653" s="258"/>
      <c r="CE1653" s="258"/>
      <c r="CF1653" s="258"/>
      <c r="CG1653" s="258"/>
      <c r="CH1653" s="258"/>
      <c r="CI1653" s="258"/>
      <c r="CJ1653" s="258"/>
      <c r="CK1653" s="258"/>
      <c r="CL1653" s="258"/>
      <c r="CM1653" s="258"/>
      <c r="CN1653" s="258"/>
      <c r="CO1653" s="258"/>
      <c r="CP1653" s="258"/>
      <c r="CQ1653" s="258"/>
      <c r="CR1653" s="258"/>
      <c r="CS1653" s="258"/>
      <c r="CT1653" s="258"/>
      <c r="CU1653" s="258"/>
      <c r="CV1653" s="258"/>
      <c r="CW1653" s="258"/>
      <c r="CX1653" s="258"/>
    </row>
    <row r="1654" spans="1:102" s="191" customFormat="1" ht="18">
      <c r="A1654" s="180"/>
      <c r="B1654" s="181" t="s">
        <v>143</v>
      </c>
      <c r="C1654" s="182">
        <f>SUM(C1653)</f>
        <v>225</v>
      </c>
      <c r="D1654" s="188"/>
      <c r="E1654" s="182">
        <f>SUM(C1654:D1654)</f>
        <v>225</v>
      </c>
      <c r="F1654" s="183">
        <v>175</v>
      </c>
      <c r="G1654" s="183">
        <v>0</v>
      </c>
      <c r="H1654" s="194">
        <f t="shared" si="676"/>
        <v>175</v>
      </c>
      <c r="I1654" s="184">
        <f>SUM(I1653)</f>
        <v>180</v>
      </c>
      <c r="J1654" s="189"/>
      <c r="K1654" s="212">
        <f>SUM(I1654:J1654)</f>
        <v>180</v>
      </c>
      <c r="L1654" s="198">
        <f>SUM(L1653)</f>
        <v>210</v>
      </c>
      <c r="M1654" s="198"/>
      <c r="N1654" s="184">
        <f>SUM(L1654:M1654)</f>
        <v>210</v>
      </c>
      <c r="O1654" s="198">
        <f>SUM(O1653)</f>
        <v>220</v>
      </c>
      <c r="P1654" s="198"/>
      <c r="Q1654" s="184">
        <f>SUM(O1654:P1654)</f>
        <v>220</v>
      </c>
      <c r="R1654" s="198">
        <f>SUM(R1653)</f>
        <v>220</v>
      </c>
      <c r="S1654" s="182"/>
      <c r="T1654" s="185">
        <f>SUM(R1654:S1654)</f>
        <v>220</v>
      </c>
      <c r="U1654" s="182">
        <v>222</v>
      </c>
      <c r="V1654" s="182"/>
      <c r="W1654" s="185">
        <f>SUM(U1654:V1654)</f>
        <v>222</v>
      </c>
      <c r="X1654" s="263"/>
      <c r="Y1654" s="263"/>
      <c r="Z1654" s="263"/>
      <c r="AA1654" s="263"/>
      <c r="AB1654" s="263"/>
      <c r="AC1654" s="263"/>
      <c r="AD1654" s="263"/>
      <c r="AE1654" s="263"/>
      <c r="AF1654" s="263"/>
      <c r="AG1654" s="263"/>
      <c r="AH1654" s="263"/>
      <c r="AI1654" s="263"/>
      <c r="AJ1654" s="263"/>
      <c r="AK1654" s="263"/>
      <c r="AL1654" s="263"/>
      <c r="AM1654" s="263"/>
      <c r="AN1654" s="263"/>
      <c r="AO1654" s="263"/>
      <c r="AP1654" s="263"/>
      <c r="AQ1654" s="263"/>
      <c r="AR1654" s="263"/>
      <c r="AS1654" s="263"/>
      <c r="AT1654" s="263"/>
      <c r="AU1654" s="263"/>
      <c r="AV1654" s="263"/>
      <c r="AW1654" s="263"/>
      <c r="AX1654" s="263"/>
      <c r="AY1654" s="263"/>
      <c r="AZ1654" s="263"/>
      <c r="BA1654" s="263"/>
      <c r="BB1654" s="263"/>
      <c r="BC1654" s="263"/>
      <c r="BD1654" s="263"/>
      <c r="BE1654" s="263"/>
      <c r="BF1654" s="263"/>
      <c r="BG1654" s="263"/>
      <c r="BH1654" s="263"/>
      <c r="BI1654" s="263"/>
      <c r="BJ1654" s="263"/>
      <c r="BK1654" s="263"/>
      <c r="BL1654" s="263"/>
      <c r="BM1654" s="263"/>
      <c r="BN1654" s="263"/>
      <c r="BO1654" s="263"/>
      <c r="BP1654" s="263"/>
      <c r="BQ1654" s="263"/>
      <c r="BR1654" s="263"/>
      <c r="BS1654" s="263"/>
      <c r="BT1654" s="263"/>
      <c r="BU1654" s="263"/>
      <c r="BV1654" s="263"/>
      <c r="BW1654" s="263"/>
      <c r="BX1654" s="263"/>
      <c r="BY1654" s="263"/>
      <c r="BZ1654" s="263"/>
      <c r="CA1654" s="263"/>
      <c r="CB1654" s="263"/>
      <c r="CC1654" s="263"/>
      <c r="CD1654" s="263"/>
      <c r="CE1654" s="263"/>
      <c r="CF1654" s="263"/>
      <c r="CG1654" s="263"/>
      <c r="CH1654" s="263"/>
      <c r="CI1654" s="263"/>
      <c r="CJ1654" s="263"/>
      <c r="CK1654" s="263"/>
      <c r="CL1654" s="263"/>
      <c r="CM1654" s="263"/>
      <c r="CN1654" s="263"/>
      <c r="CO1654" s="263"/>
      <c r="CP1654" s="263"/>
      <c r="CQ1654" s="263"/>
      <c r="CR1654" s="263"/>
      <c r="CS1654" s="263"/>
      <c r="CT1654" s="263"/>
      <c r="CU1654" s="263"/>
      <c r="CV1654" s="263"/>
      <c r="CW1654" s="263"/>
      <c r="CX1654" s="263"/>
    </row>
    <row r="1655" spans="1:102" s="24" customFormat="1" ht="18">
      <c r="A1655" s="17">
        <v>10</v>
      </c>
      <c r="B1655" s="7" t="s">
        <v>1177</v>
      </c>
      <c r="C1655" s="9"/>
      <c r="D1655" s="9"/>
      <c r="E1655" s="9"/>
      <c r="F1655" s="6"/>
      <c r="G1655" s="6"/>
      <c r="H1655" s="3">
        <f t="shared" si="676"/>
        <v>0</v>
      </c>
      <c r="I1655" s="18"/>
      <c r="J1655" s="18"/>
      <c r="K1655" s="213"/>
      <c r="L1655" s="67"/>
      <c r="M1655" s="67"/>
      <c r="N1655" s="18"/>
      <c r="O1655" s="67"/>
      <c r="P1655" s="67"/>
      <c r="Q1655" s="18"/>
      <c r="R1655" s="67"/>
      <c r="S1655" s="9"/>
      <c r="T1655" s="107"/>
      <c r="U1655" s="9"/>
      <c r="V1655" s="9"/>
      <c r="W1655" s="107"/>
      <c r="X1655" s="258"/>
      <c r="Y1655" s="258"/>
      <c r="Z1655" s="258"/>
      <c r="AA1655" s="258"/>
      <c r="AB1655" s="258"/>
      <c r="AC1655" s="258"/>
      <c r="AD1655" s="258"/>
      <c r="AE1655" s="258"/>
      <c r="AF1655" s="258"/>
      <c r="AG1655" s="258"/>
      <c r="AH1655" s="258"/>
      <c r="AI1655" s="258"/>
      <c r="AJ1655" s="258"/>
      <c r="AK1655" s="258"/>
      <c r="AL1655" s="258"/>
      <c r="AM1655" s="258"/>
      <c r="AN1655" s="258"/>
      <c r="AO1655" s="258"/>
      <c r="AP1655" s="258"/>
      <c r="AQ1655" s="258"/>
      <c r="AR1655" s="258"/>
      <c r="AS1655" s="258"/>
      <c r="AT1655" s="258"/>
      <c r="AU1655" s="258"/>
      <c r="AV1655" s="258"/>
      <c r="AW1655" s="258"/>
      <c r="AX1655" s="258"/>
      <c r="AY1655" s="258"/>
      <c r="AZ1655" s="258"/>
      <c r="BA1655" s="258"/>
      <c r="BB1655" s="258"/>
      <c r="BC1655" s="258"/>
      <c r="BD1655" s="258"/>
      <c r="BE1655" s="258"/>
      <c r="BF1655" s="258"/>
      <c r="BG1655" s="258"/>
      <c r="BH1655" s="258"/>
      <c r="BI1655" s="258"/>
      <c r="BJ1655" s="258"/>
      <c r="BK1655" s="258"/>
      <c r="BL1655" s="258"/>
      <c r="BM1655" s="258"/>
      <c r="BN1655" s="258"/>
      <c r="BO1655" s="258"/>
      <c r="BP1655" s="258"/>
      <c r="BQ1655" s="258"/>
      <c r="BR1655" s="258"/>
      <c r="BS1655" s="258"/>
      <c r="BT1655" s="258"/>
      <c r="BU1655" s="258"/>
      <c r="BV1655" s="258"/>
      <c r="BW1655" s="258"/>
      <c r="BX1655" s="258"/>
      <c r="BY1655" s="258"/>
      <c r="BZ1655" s="258"/>
      <c r="CA1655" s="258"/>
      <c r="CB1655" s="258"/>
      <c r="CC1655" s="258"/>
      <c r="CD1655" s="258"/>
      <c r="CE1655" s="258"/>
      <c r="CF1655" s="258"/>
      <c r="CG1655" s="258"/>
      <c r="CH1655" s="258"/>
      <c r="CI1655" s="258"/>
      <c r="CJ1655" s="258"/>
      <c r="CK1655" s="258"/>
      <c r="CL1655" s="258"/>
      <c r="CM1655" s="258"/>
      <c r="CN1655" s="258"/>
      <c r="CO1655" s="258"/>
      <c r="CP1655" s="258"/>
      <c r="CQ1655" s="258"/>
      <c r="CR1655" s="258"/>
      <c r="CS1655" s="258"/>
      <c r="CT1655" s="258"/>
      <c r="CU1655" s="258"/>
      <c r="CV1655" s="258"/>
      <c r="CW1655" s="258"/>
      <c r="CX1655" s="258"/>
    </row>
    <row r="1656" spans="1:102" ht="18">
      <c r="A1656" s="13">
        <v>1</v>
      </c>
      <c r="B1656" s="5" t="s">
        <v>1178</v>
      </c>
      <c r="C1656" s="8">
        <v>675</v>
      </c>
      <c r="D1656" s="8"/>
      <c r="E1656" s="9">
        <f>SUM(C1656:D1656)</f>
        <v>675</v>
      </c>
      <c r="F1656" s="2">
        <v>853.5</v>
      </c>
      <c r="G1656" s="2">
        <v>0</v>
      </c>
      <c r="H1656" s="3">
        <f t="shared" si="676"/>
        <v>853.5</v>
      </c>
      <c r="I1656" s="10">
        <v>792</v>
      </c>
      <c r="J1656" s="10"/>
      <c r="K1656" s="213">
        <f>SUM(I1656:J1656)</f>
        <v>792</v>
      </c>
      <c r="L1656" s="65">
        <v>1635.46</v>
      </c>
      <c r="M1656" s="65"/>
      <c r="N1656" s="18">
        <f>SUM(L1656:M1656)</f>
        <v>1635.46</v>
      </c>
      <c r="O1656" s="65">
        <v>941</v>
      </c>
      <c r="P1656" s="65"/>
      <c r="Q1656" s="18">
        <f>SUM(O1656:P1656)</f>
        <v>941</v>
      </c>
      <c r="R1656" s="65">
        <v>941</v>
      </c>
      <c r="S1656" s="8"/>
      <c r="T1656" s="107">
        <f>SUM(R1656:S1656)</f>
        <v>941</v>
      </c>
      <c r="U1656" s="8">
        <v>945</v>
      </c>
      <c r="V1656" s="8"/>
      <c r="W1656" s="107">
        <f>SUM(U1656:V1656)</f>
        <v>945</v>
      </c>
    </row>
    <row r="1657" spans="1:102" s="191" customFormat="1" ht="18">
      <c r="A1657" s="180"/>
      <c r="B1657" s="181" t="s">
        <v>144</v>
      </c>
      <c r="C1657" s="182">
        <f>SUM(C1656)</f>
        <v>675</v>
      </c>
      <c r="D1657" s="188"/>
      <c r="E1657" s="182">
        <f>SUM(C1657:D1657)</f>
        <v>675</v>
      </c>
      <c r="F1657" s="183">
        <v>853.5</v>
      </c>
      <c r="G1657" s="183">
        <v>0</v>
      </c>
      <c r="H1657" s="194">
        <f t="shared" si="676"/>
        <v>853.5</v>
      </c>
      <c r="I1657" s="184">
        <f>SUM(I1656)</f>
        <v>792</v>
      </c>
      <c r="J1657" s="189"/>
      <c r="K1657" s="212">
        <f>SUM(I1657:J1657)</f>
        <v>792</v>
      </c>
      <c r="L1657" s="198">
        <f>SUM(L1656)</f>
        <v>1635.46</v>
      </c>
      <c r="M1657" s="198"/>
      <c r="N1657" s="184">
        <f>SUM(L1657:M1657)</f>
        <v>1635.46</v>
      </c>
      <c r="O1657" s="198">
        <f>SUM(O1656)</f>
        <v>941</v>
      </c>
      <c r="P1657" s="198"/>
      <c r="Q1657" s="184">
        <f>SUM(O1657:P1657)</f>
        <v>941</v>
      </c>
      <c r="R1657" s="198">
        <f>SUM(R1656)</f>
        <v>941</v>
      </c>
      <c r="S1657" s="182"/>
      <c r="T1657" s="185">
        <f>SUM(R1657:S1657)</f>
        <v>941</v>
      </c>
      <c r="U1657" s="182">
        <v>945</v>
      </c>
      <c r="V1657" s="182"/>
      <c r="W1657" s="185">
        <f>SUM(U1657:V1657)</f>
        <v>945</v>
      </c>
      <c r="X1657" s="263"/>
      <c r="Y1657" s="263"/>
      <c r="Z1657" s="263"/>
      <c r="AA1657" s="263"/>
      <c r="AB1657" s="263"/>
      <c r="AC1657" s="263"/>
      <c r="AD1657" s="263"/>
      <c r="AE1657" s="263"/>
      <c r="AF1657" s="263"/>
      <c r="AG1657" s="263"/>
      <c r="AH1657" s="263"/>
      <c r="AI1657" s="263"/>
      <c r="AJ1657" s="263"/>
      <c r="AK1657" s="263"/>
      <c r="AL1657" s="263"/>
      <c r="AM1657" s="263"/>
      <c r="AN1657" s="263"/>
      <c r="AO1657" s="263"/>
      <c r="AP1657" s="263"/>
      <c r="AQ1657" s="263"/>
      <c r="AR1657" s="263"/>
      <c r="AS1657" s="263"/>
      <c r="AT1657" s="263"/>
      <c r="AU1657" s="263"/>
      <c r="AV1657" s="263"/>
      <c r="AW1657" s="263"/>
      <c r="AX1657" s="263"/>
      <c r="AY1657" s="263"/>
      <c r="AZ1657" s="263"/>
      <c r="BA1657" s="263"/>
      <c r="BB1657" s="263"/>
      <c r="BC1657" s="263"/>
      <c r="BD1657" s="263"/>
      <c r="BE1657" s="263"/>
      <c r="BF1657" s="263"/>
      <c r="BG1657" s="263"/>
      <c r="BH1657" s="263"/>
      <c r="BI1657" s="263"/>
      <c r="BJ1657" s="263"/>
      <c r="BK1657" s="263"/>
      <c r="BL1657" s="263"/>
      <c r="BM1657" s="263"/>
      <c r="BN1657" s="263"/>
      <c r="BO1657" s="263"/>
      <c r="BP1657" s="263"/>
      <c r="BQ1657" s="263"/>
      <c r="BR1657" s="263"/>
      <c r="BS1657" s="263"/>
      <c r="BT1657" s="263"/>
      <c r="BU1657" s="263"/>
      <c r="BV1657" s="263"/>
      <c r="BW1657" s="263"/>
      <c r="BX1657" s="263"/>
      <c r="BY1657" s="263"/>
      <c r="BZ1657" s="263"/>
      <c r="CA1657" s="263"/>
      <c r="CB1657" s="263"/>
      <c r="CC1657" s="263"/>
      <c r="CD1657" s="263"/>
      <c r="CE1657" s="263"/>
      <c r="CF1657" s="263"/>
      <c r="CG1657" s="263"/>
      <c r="CH1657" s="263"/>
      <c r="CI1657" s="263"/>
      <c r="CJ1657" s="263"/>
      <c r="CK1657" s="263"/>
      <c r="CL1657" s="263"/>
      <c r="CM1657" s="263"/>
      <c r="CN1657" s="263"/>
      <c r="CO1657" s="263"/>
      <c r="CP1657" s="263"/>
      <c r="CQ1657" s="263"/>
      <c r="CR1657" s="263"/>
      <c r="CS1657" s="263"/>
      <c r="CT1657" s="263"/>
      <c r="CU1657" s="263"/>
      <c r="CV1657" s="263"/>
      <c r="CW1657" s="263"/>
      <c r="CX1657" s="263"/>
    </row>
    <row r="1658" spans="1:102" s="24" customFormat="1" ht="18">
      <c r="A1658" s="17">
        <v>11</v>
      </c>
      <c r="B1658" s="7" t="s">
        <v>662</v>
      </c>
      <c r="C1658" s="9"/>
      <c r="D1658" s="9"/>
      <c r="E1658" s="9"/>
      <c r="F1658" s="6"/>
      <c r="G1658" s="6"/>
      <c r="H1658" s="3">
        <f t="shared" si="676"/>
        <v>0</v>
      </c>
      <c r="I1658" s="18"/>
      <c r="J1658" s="18"/>
      <c r="K1658" s="213"/>
      <c r="L1658" s="67"/>
      <c r="M1658" s="67"/>
      <c r="N1658" s="18"/>
      <c r="O1658" s="67"/>
      <c r="P1658" s="67"/>
      <c r="Q1658" s="18"/>
      <c r="R1658" s="67"/>
      <c r="S1658" s="9"/>
      <c r="T1658" s="107"/>
      <c r="U1658" s="9"/>
      <c r="V1658" s="9"/>
      <c r="W1658" s="107"/>
      <c r="X1658" s="258"/>
      <c r="Y1658" s="258"/>
      <c r="Z1658" s="258"/>
      <c r="AA1658" s="258"/>
      <c r="AB1658" s="258"/>
      <c r="AC1658" s="258"/>
      <c r="AD1658" s="258"/>
      <c r="AE1658" s="258"/>
      <c r="AF1658" s="258"/>
      <c r="AG1658" s="258"/>
      <c r="AH1658" s="258"/>
      <c r="AI1658" s="258"/>
      <c r="AJ1658" s="258"/>
      <c r="AK1658" s="258"/>
      <c r="AL1658" s="258"/>
      <c r="AM1658" s="258"/>
      <c r="AN1658" s="258"/>
      <c r="AO1658" s="258"/>
      <c r="AP1658" s="258"/>
      <c r="AQ1658" s="258"/>
      <c r="AR1658" s="258"/>
      <c r="AS1658" s="258"/>
      <c r="AT1658" s="258"/>
      <c r="AU1658" s="258"/>
      <c r="AV1658" s="258"/>
      <c r="AW1658" s="258"/>
      <c r="AX1658" s="258"/>
      <c r="AY1658" s="258"/>
      <c r="AZ1658" s="258"/>
      <c r="BA1658" s="258"/>
      <c r="BB1658" s="258"/>
      <c r="BC1658" s="258"/>
      <c r="BD1658" s="258"/>
      <c r="BE1658" s="258"/>
      <c r="BF1658" s="258"/>
      <c r="BG1658" s="258"/>
      <c r="BH1658" s="258"/>
      <c r="BI1658" s="258"/>
      <c r="BJ1658" s="258"/>
      <c r="BK1658" s="258"/>
      <c r="BL1658" s="258"/>
      <c r="BM1658" s="258"/>
      <c r="BN1658" s="258"/>
      <c r="BO1658" s="258"/>
      <c r="BP1658" s="258"/>
      <c r="BQ1658" s="258"/>
      <c r="BR1658" s="258"/>
      <c r="BS1658" s="258"/>
      <c r="BT1658" s="258"/>
      <c r="BU1658" s="258"/>
      <c r="BV1658" s="258"/>
      <c r="BW1658" s="258"/>
      <c r="BX1658" s="258"/>
      <c r="BY1658" s="258"/>
      <c r="BZ1658" s="258"/>
      <c r="CA1658" s="258"/>
      <c r="CB1658" s="258"/>
      <c r="CC1658" s="258"/>
      <c r="CD1658" s="258"/>
      <c r="CE1658" s="258"/>
      <c r="CF1658" s="258"/>
      <c r="CG1658" s="258"/>
      <c r="CH1658" s="258"/>
      <c r="CI1658" s="258"/>
      <c r="CJ1658" s="258"/>
      <c r="CK1658" s="258"/>
      <c r="CL1658" s="258"/>
      <c r="CM1658" s="258"/>
      <c r="CN1658" s="258"/>
      <c r="CO1658" s="258"/>
      <c r="CP1658" s="258"/>
      <c r="CQ1658" s="258"/>
      <c r="CR1658" s="258"/>
      <c r="CS1658" s="258"/>
      <c r="CT1658" s="258"/>
      <c r="CU1658" s="258"/>
      <c r="CV1658" s="258"/>
      <c r="CW1658" s="258"/>
      <c r="CX1658" s="258"/>
    </row>
    <row r="1659" spans="1:102" ht="18">
      <c r="A1659" s="13">
        <v>1</v>
      </c>
      <c r="B1659" s="5" t="s">
        <v>1179</v>
      </c>
      <c r="C1659" s="8">
        <v>212.5</v>
      </c>
      <c r="D1659" s="8"/>
      <c r="E1659" s="9">
        <f>SUM(C1659:D1659)</f>
        <v>212.5</v>
      </c>
      <c r="F1659" s="2">
        <v>224.19</v>
      </c>
      <c r="G1659" s="2">
        <v>0</v>
      </c>
      <c r="H1659" s="3">
        <f t="shared" si="676"/>
        <v>224.19</v>
      </c>
      <c r="I1659" s="10">
        <v>246.07</v>
      </c>
      <c r="J1659" s="10"/>
      <c r="K1659" s="213">
        <f>SUM(I1659:J1659)</f>
        <v>246.07</v>
      </c>
      <c r="L1659" s="65">
        <v>256.89999999999998</v>
      </c>
      <c r="M1659" s="65"/>
      <c r="N1659" s="18">
        <f>SUM(L1659:M1659)</f>
        <v>256.89999999999998</v>
      </c>
      <c r="O1659" s="65">
        <v>295.89999999999998</v>
      </c>
      <c r="P1659" s="65"/>
      <c r="Q1659" s="18">
        <f>SUM(O1659:P1659)</f>
        <v>295.89999999999998</v>
      </c>
      <c r="R1659" s="65">
        <v>295.89999999999998</v>
      </c>
      <c r="S1659" s="8"/>
      <c r="T1659" s="107">
        <f>SUM(R1659:S1659)</f>
        <v>295.89999999999998</v>
      </c>
      <c r="U1659" s="8">
        <v>264.66000000000003</v>
      </c>
      <c r="V1659" s="8"/>
      <c r="W1659" s="107">
        <f>SUM(U1659:V1659)</f>
        <v>264.66000000000003</v>
      </c>
    </row>
    <row r="1660" spans="1:102" s="191" customFormat="1" ht="18">
      <c r="A1660" s="180"/>
      <c r="B1660" s="181" t="s">
        <v>81</v>
      </c>
      <c r="C1660" s="182">
        <f>SUM(C1659)</f>
        <v>212.5</v>
      </c>
      <c r="D1660" s="188"/>
      <c r="E1660" s="182">
        <f>SUM(C1660:D1660)</f>
        <v>212.5</v>
      </c>
      <c r="F1660" s="183">
        <v>224.19</v>
      </c>
      <c r="G1660" s="183">
        <v>0</v>
      </c>
      <c r="H1660" s="194">
        <f t="shared" si="676"/>
        <v>224.19</v>
      </c>
      <c r="I1660" s="184">
        <f>SUM(I1659)</f>
        <v>246.07</v>
      </c>
      <c r="J1660" s="189"/>
      <c r="K1660" s="212">
        <f>SUM(I1660:J1660)</f>
        <v>246.07</v>
      </c>
      <c r="L1660" s="198">
        <f>SUM(L1659)</f>
        <v>256.89999999999998</v>
      </c>
      <c r="M1660" s="207"/>
      <c r="N1660" s="184">
        <f>SUM(L1660:M1660)</f>
        <v>256.89999999999998</v>
      </c>
      <c r="O1660" s="198">
        <f>SUM(O1659)</f>
        <v>295.89999999999998</v>
      </c>
      <c r="P1660" s="207"/>
      <c r="Q1660" s="184">
        <f>SUM(O1660:P1660)</f>
        <v>295.89999999999998</v>
      </c>
      <c r="R1660" s="198">
        <f>SUM(R1659)</f>
        <v>295.89999999999998</v>
      </c>
      <c r="S1660" s="188"/>
      <c r="T1660" s="185">
        <f>SUM(R1660:S1660)</f>
        <v>295.89999999999998</v>
      </c>
      <c r="U1660" s="182">
        <v>264.66000000000003</v>
      </c>
      <c r="V1660" s="188"/>
      <c r="W1660" s="185">
        <f>SUM(U1660:V1660)</f>
        <v>264.66000000000003</v>
      </c>
      <c r="X1660" s="263"/>
      <c r="Y1660" s="263"/>
      <c r="Z1660" s="263"/>
      <c r="AA1660" s="263"/>
      <c r="AB1660" s="263"/>
      <c r="AC1660" s="263"/>
      <c r="AD1660" s="263"/>
      <c r="AE1660" s="263"/>
      <c r="AF1660" s="263"/>
      <c r="AG1660" s="263"/>
      <c r="AH1660" s="263"/>
      <c r="AI1660" s="263"/>
      <c r="AJ1660" s="263"/>
      <c r="AK1660" s="263"/>
      <c r="AL1660" s="263"/>
      <c r="AM1660" s="263"/>
      <c r="AN1660" s="263"/>
      <c r="AO1660" s="263"/>
      <c r="AP1660" s="263"/>
      <c r="AQ1660" s="263"/>
      <c r="AR1660" s="263"/>
      <c r="AS1660" s="263"/>
      <c r="AT1660" s="263"/>
      <c r="AU1660" s="263"/>
      <c r="AV1660" s="263"/>
      <c r="AW1660" s="263"/>
      <c r="AX1660" s="263"/>
      <c r="AY1660" s="263"/>
      <c r="AZ1660" s="263"/>
      <c r="BA1660" s="263"/>
      <c r="BB1660" s="263"/>
      <c r="BC1660" s="263"/>
      <c r="BD1660" s="263"/>
      <c r="BE1660" s="263"/>
      <c r="BF1660" s="263"/>
      <c r="BG1660" s="263"/>
      <c r="BH1660" s="263"/>
      <c r="BI1660" s="263"/>
      <c r="BJ1660" s="263"/>
      <c r="BK1660" s="263"/>
      <c r="BL1660" s="263"/>
      <c r="BM1660" s="263"/>
      <c r="BN1660" s="263"/>
      <c r="BO1660" s="263"/>
      <c r="BP1660" s="263"/>
      <c r="BQ1660" s="263"/>
      <c r="BR1660" s="263"/>
      <c r="BS1660" s="263"/>
      <c r="BT1660" s="263"/>
      <c r="BU1660" s="263"/>
      <c r="BV1660" s="263"/>
      <c r="BW1660" s="263"/>
      <c r="BX1660" s="263"/>
      <c r="BY1660" s="263"/>
      <c r="BZ1660" s="263"/>
      <c r="CA1660" s="263"/>
      <c r="CB1660" s="263"/>
      <c r="CC1660" s="263"/>
      <c r="CD1660" s="263"/>
      <c r="CE1660" s="263"/>
      <c r="CF1660" s="263"/>
      <c r="CG1660" s="263"/>
      <c r="CH1660" s="263"/>
      <c r="CI1660" s="263"/>
      <c r="CJ1660" s="263"/>
      <c r="CK1660" s="263"/>
      <c r="CL1660" s="263"/>
      <c r="CM1660" s="263"/>
      <c r="CN1660" s="263"/>
      <c r="CO1660" s="263"/>
      <c r="CP1660" s="263"/>
      <c r="CQ1660" s="263"/>
      <c r="CR1660" s="263"/>
      <c r="CS1660" s="263"/>
      <c r="CT1660" s="263"/>
      <c r="CU1660" s="263"/>
      <c r="CV1660" s="263"/>
      <c r="CW1660" s="263"/>
      <c r="CX1660" s="263"/>
    </row>
    <row r="1661" spans="1:102" s="24" customFormat="1" ht="18">
      <c r="A1661" s="17">
        <v>12</v>
      </c>
      <c r="B1661" s="7" t="s">
        <v>263</v>
      </c>
      <c r="C1661" s="9"/>
      <c r="D1661" s="9"/>
      <c r="E1661" s="9"/>
      <c r="F1661" s="6"/>
      <c r="G1661" s="6"/>
      <c r="H1661" s="3">
        <f t="shared" si="676"/>
        <v>0</v>
      </c>
      <c r="I1661" s="18"/>
      <c r="J1661" s="18"/>
      <c r="K1661" s="213"/>
      <c r="L1661" s="67"/>
      <c r="M1661" s="67"/>
      <c r="N1661" s="18"/>
      <c r="O1661" s="67"/>
      <c r="P1661" s="67"/>
      <c r="Q1661" s="18"/>
      <c r="R1661" s="67"/>
      <c r="S1661" s="9"/>
      <c r="T1661" s="107"/>
      <c r="U1661" s="9"/>
      <c r="V1661" s="9"/>
      <c r="W1661" s="107"/>
      <c r="X1661" s="258"/>
      <c r="Y1661" s="258"/>
      <c r="Z1661" s="258"/>
      <c r="AA1661" s="258"/>
      <c r="AB1661" s="258"/>
      <c r="AC1661" s="258"/>
      <c r="AD1661" s="258"/>
      <c r="AE1661" s="258"/>
      <c r="AF1661" s="258"/>
      <c r="AG1661" s="258"/>
      <c r="AH1661" s="258"/>
      <c r="AI1661" s="258"/>
      <c r="AJ1661" s="258"/>
      <c r="AK1661" s="258"/>
      <c r="AL1661" s="258"/>
      <c r="AM1661" s="258"/>
      <c r="AN1661" s="258"/>
      <c r="AO1661" s="258"/>
      <c r="AP1661" s="258"/>
      <c r="AQ1661" s="258"/>
      <c r="AR1661" s="258"/>
      <c r="AS1661" s="258"/>
      <c r="AT1661" s="258"/>
      <c r="AU1661" s="258"/>
      <c r="AV1661" s="258"/>
      <c r="AW1661" s="258"/>
      <c r="AX1661" s="258"/>
      <c r="AY1661" s="258"/>
      <c r="AZ1661" s="258"/>
      <c r="BA1661" s="258"/>
      <c r="BB1661" s="258"/>
      <c r="BC1661" s="258"/>
      <c r="BD1661" s="258"/>
      <c r="BE1661" s="258"/>
      <c r="BF1661" s="258"/>
      <c r="BG1661" s="258"/>
      <c r="BH1661" s="258"/>
      <c r="BI1661" s="258"/>
      <c r="BJ1661" s="258"/>
      <c r="BK1661" s="258"/>
      <c r="BL1661" s="258"/>
      <c r="BM1661" s="258"/>
      <c r="BN1661" s="258"/>
      <c r="BO1661" s="258"/>
      <c r="BP1661" s="258"/>
      <c r="BQ1661" s="258"/>
      <c r="BR1661" s="258"/>
      <c r="BS1661" s="258"/>
      <c r="BT1661" s="258"/>
      <c r="BU1661" s="258"/>
      <c r="BV1661" s="258"/>
      <c r="BW1661" s="258"/>
      <c r="BX1661" s="258"/>
      <c r="BY1661" s="258"/>
      <c r="BZ1661" s="258"/>
      <c r="CA1661" s="258"/>
      <c r="CB1661" s="258"/>
      <c r="CC1661" s="258"/>
      <c r="CD1661" s="258"/>
      <c r="CE1661" s="258"/>
      <c r="CF1661" s="258"/>
      <c r="CG1661" s="258"/>
      <c r="CH1661" s="258"/>
      <c r="CI1661" s="258"/>
      <c r="CJ1661" s="258"/>
      <c r="CK1661" s="258"/>
      <c r="CL1661" s="258"/>
      <c r="CM1661" s="258"/>
      <c r="CN1661" s="258"/>
      <c r="CO1661" s="258"/>
      <c r="CP1661" s="258"/>
      <c r="CQ1661" s="258"/>
      <c r="CR1661" s="258"/>
      <c r="CS1661" s="258"/>
      <c r="CT1661" s="258"/>
      <c r="CU1661" s="258"/>
      <c r="CV1661" s="258"/>
      <c r="CW1661" s="258"/>
      <c r="CX1661" s="258"/>
    </row>
    <row r="1662" spans="1:102" ht="18">
      <c r="A1662" s="13">
        <v>1</v>
      </c>
      <c r="B1662" s="5" t="s">
        <v>1180</v>
      </c>
      <c r="C1662" s="20">
        <v>9</v>
      </c>
      <c r="D1662" s="20"/>
      <c r="E1662" s="21">
        <f>SUM(C1662:D1662)</f>
        <v>9</v>
      </c>
      <c r="F1662" s="2">
        <v>9</v>
      </c>
      <c r="G1662" s="2">
        <v>0</v>
      </c>
      <c r="H1662" s="3">
        <f t="shared" si="676"/>
        <v>9</v>
      </c>
      <c r="I1662" s="10">
        <v>9</v>
      </c>
      <c r="J1662" s="10"/>
      <c r="K1662" s="213">
        <f>SUM(I1662:J1662)</f>
        <v>9</v>
      </c>
      <c r="L1662" s="65">
        <v>9</v>
      </c>
      <c r="M1662" s="65"/>
      <c r="N1662" s="18">
        <f>SUM(L1662:M1662)</f>
        <v>9</v>
      </c>
      <c r="O1662" s="65">
        <v>9</v>
      </c>
      <c r="P1662" s="65"/>
      <c r="Q1662" s="18">
        <f>SUM(O1662:P1662)</f>
        <v>9</v>
      </c>
      <c r="R1662" s="65">
        <v>9</v>
      </c>
      <c r="S1662" s="8"/>
      <c r="T1662" s="107">
        <f>SUM(R1662:S1662)</f>
        <v>9</v>
      </c>
      <c r="U1662" s="8">
        <v>10</v>
      </c>
      <c r="V1662" s="8"/>
      <c r="W1662" s="107">
        <f>SUM(U1662:V1662)</f>
        <v>10</v>
      </c>
    </row>
    <row r="1663" spans="1:102" s="191" customFormat="1" ht="18">
      <c r="A1663" s="180"/>
      <c r="B1663" s="181" t="s">
        <v>10</v>
      </c>
      <c r="C1663" s="192">
        <f>SUM(C1662)</f>
        <v>9</v>
      </c>
      <c r="D1663" s="193"/>
      <c r="E1663" s="192">
        <f>SUM(C1663:D1663)</f>
        <v>9</v>
      </c>
      <c r="F1663" s="183">
        <v>9</v>
      </c>
      <c r="G1663" s="183">
        <v>0</v>
      </c>
      <c r="H1663" s="194">
        <f t="shared" si="676"/>
        <v>9</v>
      </c>
      <c r="I1663" s="184">
        <f>SUM(I1662)</f>
        <v>9</v>
      </c>
      <c r="J1663" s="189"/>
      <c r="K1663" s="212">
        <f>SUM(I1663:J1663)</f>
        <v>9</v>
      </c>
      <c r="L1663" s="198">
        <f>SUM(L1662)</f>
        <v>9</v>
      </c>
      <c r="M1663" s="207"/>
      <c r="N1663" s="184">
        <f>SUM(L1663:M1663)</f>
        <v>9</v>
      </c>
      <c r="O1663" s="198">
        <f>SUM(O1662)</f>
        <v>9</v>
      </c>
      <c r="P1663" s="207"/>
      <c r="Q1663" s="184">
        <f>SUM(O1663:P1663)</f>
        <v>9</v>
      </c>
      <c r="R1663" s="198">
        <f>SUM(R1662)</f>
        <v>9</v>
      </c>
      <c r="S1663" s="188"/>
      <c r="T1663" s="185">
        <f>SUM(R1663:S1663)</f>
        <v>9</v>
      </c>
      <c r="U1663" s="182">
        <v>10</v>
      </c>
      <c r="V1663" s="188"/>
      <c r="W1663" s="185">
        <f>SUM(U1663:V1663)</f>
        <v>10</v>
      </c>
      <c r="X1663" s="263"/>
      <c r="Y1663" s="263"/>
      <c r="Z1663" s="263"/>
      <c r="AA1663" s="263"/>
      <c r="AB1663" s="263"/>
      <c r="AC1663" s="263"/>
      <c r="AD1663" s="263"/>
      <c r="AE1663" s="263"/>
      <c r="AF1663" s="263"/>
      <c r="AG1663" s="263"/>
      <c r="AH1663" s="263"/>
      <c r="AI1663" s="263"/>
      <c r="AJ1663" s="263"/>
      <c r="AK1663" s="263"/>
      <c r="AL1663" s="263"/>
      <c r="AM1663" s="263"/>
      <c r="AN1663" s="263"/>
      <c r="AO1663" s="263"/>
      <c r="AP1663" s="263"/>
      <c r="AQ1663" s="263"/>
      <c r="AR1663" s="263"/>
      <c r="AS1663" s="263"/>
      <c r="AT1663" s="263"/>
      <c r="AU1663" s="263"/>
      <c r="AV1663" s="263"/>
      <c r="AW1663" s="263"/>
      <c r="AX1663" s="263"/>
      <c r="AY1663" s="263"/>
      <c r="AZ1663" s="263"/>
      <c r="BA1663" s="263"/>
      <c r="BB1663" s="263"/>
      <c r="BC1663" s="263"/>
      <c r="BD1663" s="263"/>
      <c r="BE1663" s="263"/>
      <c r="BF1663" s="263"/>
      <c r="BG1663" s="263"/>
      <c r="BH1663" s="263"/>
      <c r="BI1663" s="263"/>
      <c r="BJ1663" s="263"/>
      <c r="BK1663" s="263"/>
      <c r="BL1663" s="263"/>
      <c r="BM1663" s="263"/>
      <c r="BN1663" s="263"/>
      <c r="BO1663" s="263"/>
      <c r="BP1663" s="263"/>
      <c r="BQ1663" s="263"/>
      <c r="BR1663" s="263"/>
      <c r="BS1663" s="263"/>
      <c r="BT1663" s="263"/>
      <c r="BU1663" s="263"/>
      <c r="BV1663" s="263"/>
      <c r="BW1663" s="263"/>
      <c r="BX1663" s="263"/>
      <c r="BY1663" s="263"/>
      <c r="BZ1663" s="263"/>
      <c r="CA1663" s="263"/>
      <c r="CB1663" s="263"/>
      <c r="CC1663" s="263"/>
      <c r="CD1663" s="263"/>
      <c r="CE1663" s="263"/>
      <c r="CF1663" s="263"/>
      <c r="CG1663" s="263"/>
      <c r="CH1663" s="263"/>
      <c r="CI1663" s="263"/>
      <c r="CJ1663" s="263"/>
      <c r="CK1663" s="263"/>
      <c r="CL1663" s="263"/>
      <c r="CM1663" s="263"/>
      <c r="CN1663" s="263"/>
      <c r="CO1663" s="263"/>
      <c r="CP1663" s="263"/>
      <c r="CQ1663" s="263"/>
      <c r="CR1663" s="263"/>
      <c r="CS1663" s="263"/>
      <c r="CT1663" s="263"/>
      <c r="CU1663" s="263"/>
      <c r="CV1663" s="263"/>
      <c r="CW1663" s="263"/>
      <c r="CX1663" s="263"/>
    </row>
    <row r="1664" spans="1:102" ht="18">
      <c r="A1664" s="17">
        <v>13</v>
      </c>
      <c r="B1664" s="7" t="s">
        <v>2083</v>
      </c>
      <c r="C1664" s="21"/>
      <c r="D1664" s="20"/>
      <c r="E1664" s="21"/>
      <c r="F1664" s="6"/>
      <c r="G1664" s="6"/>
      <c r="H1664" s="3"/>
      <c r="I1664" s="10"/>
      <c r="J1664" s="10"/>
      <c r="L1664" s="65"/>
      <c r="M1664" s="65"/>
      <c r="O1664" s="65"/>
      <c r="P1664" s="65"/>
      <c r="Q1664" s="18"/>
      <c r="R1664" s="65"/>
      <c r="S1664" s="8"/>
      <c r="T1664" s="107"/>
      <c r="U1664" s="8"/>
      <c r="V1664" s="8"/>
      <c r="W1664" s="107"/>
    </row>
    <row r="1665" spans="1:102" ht="18">
      <c r="A1665" s="13">
        <v>1</v>
      </c>
      <c r="B1665" s="5" t="s">
        <v>2600</v>
      </c>
      <c r="C1665" s="20"/>
      <c r="D1665" s="20"/>
      <c r="E1665" s="20"/>
      <c r="F1665" s="2"/>
      <c r="G1665" s="2"/>
      <c r="H1665" s="3"/>
      <c r="I1665" s="10">
        <v>0.01</v>
      </c>
      <c r="J1665" s="10"/>
      <c r="K1665" s="213">
        <f>SUM(I1665:J1665)</f>
        <v>0.01</v>
      </c>
      <c r="L1665" s="65">
        <v>0.01</v>
      </c>
      <c r="M1665" s="65"/>
      <c r="N1665" s="18">
        <f>SUM(L1665:M1665)</f>
        <v>0.01</v>
      </c>
      <c r="O1665" s="65">
        <v>0.01</v>
      </c>
      <c r="P1665" s="65"/>
      <c r="Q1665" s="18">
        <f>SUM(O1665:P1665)</f>
        <v>0.01</v>
      </c>
      <c r="R1665" s="65">
        <v>0.01</v>
      </c>
      <c r="S1665" s="8"/>
      <c r="T1665" s="107">
        <f>SUM(R1665:S1665)</f>
        <v>0.01</v>
      </c>
      <c r="U1665" s="8">
        <v>0.01</v>
      </c>
      <c r="V1665" s="8"/>
      <c r="W1665" s="107">
        <f>SUM(U1665:V1665)</f>
        <v>0.01</v>
      </c>
    </row>
    <row r="1666" spans="1:102" s="191" customFormat="1" ht="18">
      <c r="A1666" s="180"/>
      <c r="B1666" s="181" t="s">
        <v>2084</v>
      </c>
      <c r="C1666" s="192"/>
      <c r="D1666" s="193"/>
      <c r="E1666" s="192"/>
      <c r="F1666" s="183"/>
      <c r="G1666" s="183"/>
      <c r="H1666" s="194"/>
      <c r="I1666" s="184">
        <f>SUM(I1665)</f>
        <v>0.01</v>
      </c>
      <c r="J1666" s="189"/>
      <c r="K1666" s="212">
        <f>SUM(I1666:J1666)</f>
        <v>0.01</v>
      </c>
      <c r="L1666" s="198">
        <f>SUM(L1665)</f>
        <v>0.01</v>
      </c>
      <c r="M1666" s="207"/>
      <c r="N1666" s="184">
        <f>SUM(L1666:M1666)</f>
        <v>0.01</v>
      </c>
      <c r="O1666" s="198">
        <f>SUM(O1665)</f>
        <v>0.01</v>
      </c>
      <c r="P1666" s="207"/>
      <c r="Q1666" s="184">
        <f>SUM(O1666:P1666)</f>
        <v>0.01</v>
      </c>
      <c r="R1666" s="198">
        <f>SUM(R1665)</f>
        <v>0.01</v>
      </c>
      <c r="S1666" s="188"/>
      <c r="T1666" s="185">
        <f>SUM(R1666:S1666)</f>
        <v>0.01</v>
      </c>
      <c r="U1666" s="182">
        <v>0.01</v>
      </c>
      <c r="V1666" s="188"/>
      <c r="W1666" s="185">
        <f>SUM(U1666:V1666)</f>
        <v>0.01</v>
      </c>
      <c r="X1666" s="263"/>
      <c r="Y1666" s="263"/>
      <c r="Z1666" s="263"/>
      <c r="AA1666" s="263"/>
      <c r="AB1666" s="263"/>
      <c r="AC1666" s="263"/>
      <c r="AD1666" s="263"/>
      <c r="AE1666" s="263"/>
      <c r="AF1666" s="263"/>
      <c r="AG1666" s="263"/>
      <c r="AH1666" s="263"/>
      <c r="AI1666" s="263"/>
      <c r="AJ1666" s="263"/>
      <c r="AK1666" s="263"/>
      <c r="AL1666" s="263"/>
      <c r="AM1666" s="263"/>
      <c r="AN1666" s="263"/>
      <c r="AO1666" s="263"/>
      <c r="AP1666" s="263"/>
      <c r="AQ1666" s="263"/>
      <c r="AR1666" s="263"/>
      <c r="AS1666" s="263"/>
      <c r="AT1666" s="263"/>
      <c r="AU1666" s="263"/>
      <c r="AV1666" s="263"/>
      <c r="AW1666" s="263"/>
      <c r="AX1666" s="263"/>
      <c r="AY1666" s="263"/>
      <c r="AZ1666" s="263"/>
      <c r="BA1666" s="263"/>
      <c r="BB1666" s="263"/>
      <c r="BC1666" s="263"/>
      <c r="BD1666" s="263"/>
      <c r="BE1666" s="263"/>
      <c r="BF1666" s="263"/>
      <c r="BG1666" s="263"/>
      <c r="BH1666" s="263"/>
      <c r="BI1666" s="263"/>
      <c r="BJ1666" s="263"/>
      <c r="BK1666" s="263"/>
      <c r="BL1666" s="263"/>
      <c r="BM1666" s="263"/>
      <c r="BN1666" s="263"/>
      <c r="BO1666" s="263"/>
      <c r="BP1666" s="263"/>
      <c r="BQ1666" s="263"/>
      <c r="BR1666" s="263"/>
      <c r="BS1666" s="263"/>
      <c r="BT1666" s="263"/>
      <c r="BU1666" s="263"/>
      <c r="BV1666" s="263"/>
      <c r="BW1666" s="263"/>
      <c r="BX1666" s="263"/>
      <c r="BY1666" s="263"/>
      <c r="BZ1666" s="263"/>
      <c r="CA1666" s="263"/>
      <c r="CB1666" s="263"/>
      <c r="CC1666" s="263"/>
      <c r="CD1666" s="263"/>
      <c r="CE1666" s="263"/>
      <c r="CF1666" s="263"/>
      <c r="CG1666" s="263"/>
      <c r="CH1666" s="263"/>
      <c r="CI1666" s="263"/>
      <c r="CJ1666" s="263"/>
      <c r="CK1666" s="263"/>
      <c r="CL1666" s="263"/>
      <c r="CM1666" s="263"/>
      <c r="CN1666" s="263"/>
      <c r="CO1666" s="263"/>
      <c r="CP1666" s="263"/>
      <c r="CQ1666" s="263"/>
      <c r="CR1666" s="263"/>
      <c r="CS1666" s="263"/>
      <c r="CT1666" s="263"/>
      <c r="CU1666" s="263"/>
      <c r="CV1666" s="263"/>
      <c r="CW1666" s="263"/>
      <c r="CX1666" s="263"/>
    </row>
    <row r="1667" spans="1:102" s="24" customFormat="1" ht="18">
      <c r="A1667" s="17">
        <v>14</v>
      </c>
      <c r="B1667" s="7" t="s">
        <v>686</v>
      </c>
      <c r="C1667" s="9"/>
      <c r="D1667" s="9"/>
      <c r="E1667" s="9"/>
      <c r="F1667" s="6"/>
      <c r="G1667" s="6"/>
      <c r="H1667" s="3"/>
      <c r="I1667" s="18"/>
      <c r="J1667" s="18"/>
      <c r="K1667" s="213"/>
      <c r="L1667" s="67"/>
      <c r="M1667" s="67"/>
      <c r="N1667" s="18"/>
      <c r="O1667" s="67"/>
      <c r="P1667" s="67"/>
      <c r="Q1667" s="18"/>
      <c r="R1667" s="67"/>
      <c r="S1667" s="9"/>
      <c r="T1667" s="107"/>
      <c r="U1667" s="9"/>
      <c r="V1667" s="9"/>
      <c r="W1667" s="107"/>
      <c r="X1667" s="258"/>
      <c r="Y1667" s="258"/>
      <c r="Z1667" s="258"/>
      <c r="AA1667" s="258"/>
      <c r="AB1667" s="258"/>
      <c r="AC1667" s="258"/>
      <c r="AD1667" s="258"/>
      <c r="AE1667" s="258"/>
      <c r="AF1667" s="258"/>
      <c r="AG1667" s="258"/>
      <c r="AH1667" s="258"/>
      <c r="AI1667" s="258"/>
      <c r="AJ1667" s="258"/>
      <c r="AK1667" s="258"/>
      <c r="AL1667" s="258"/>
      <c r="AM1667" s="258"/>
      <c r="AN1667" s="258"/>
      <c r="AO1667" s="258"/>
      <c r="AP1667" s="258"/>
      <c r="AQ1667" s="258"/>
      <c r="AR1667" s="258"/>
      <c r="AS1667" s="258"/>
      <c r="AT1667" s="258"/>
      <c r="AU1667" s="258"/>
      <c r="AV1667" s="258"/>
      <c r="AW1667" s="258"/>
      <c r="AX1667" s="258"/>
      <c r="AY1667" s="258"/>
      <c r="AZ1667" s="258"/>
      <c r="BA1667" s="258"/>
      <c r="BB1667" s="258"/>
      <c r="BC1667" s="258"/>
      <c r="BD1667" s="258"/>
      <c r="BE1667" s="258"/>
      <c r="BF1667" s="258"/>
      <c r="BG1667" s="258"/>
      <c r="BH1667" s="258"/>
      <c r="BI1667" s="258"/>
      <c r="BJ1667" s="258"/>
      <c r="BK1667" s="258"/>
      <c r="BL1667" s="258"/>
      <c r="BM1667" s="258"/>
      <c r="BN1667" s="258"/>
      <c r="BO1667" s="258"/>
      <c r="BP1667" s="258"/>
      <c r="BQ1667" s="258"/>
      <c r="BR1667" s="258"/>
      <c r="BS1667" s="258"/>
      <c r="BT1667" s="258"/>
      <c r="BU1667" s="258"/>
      <c r="BV1667" s="258"/>
      <c r="BW1667" s="258"/>
      <c r="BX1667" s="258"/>
      <c r="BY1667" s="258"/>
      <c r="BZ1667" s="258"/>
      <c r="CA1667" s="258"/>
      <c r="CB1667" s="258"/>
      <c r="CC1667" s="258"/>
      <c r="CD1667" s="258"/>
      <c r="CE1667" s="258"/>
      <c r="CF1667" s="258"/>
      <c r="CG1667" s="258"/>
      <c r="CH1667" s="258"/>
      <c r="CI1667" s="258"/>
      <c r="CJ1667" s="258"/>
      <c r="CK1667" s="258"/>
      <c r="CL1667" s="258"/>
      <c r="CM1667" s="258"/>
      <c r="CN1667" s="258"/>
      <c r="CO1667" s="258"/>
      <c r="CP1667" s="258"/>
      <c r="CQ1667" s="258"/>
      <c r="CR1667" s="258"/>
      <c r="CS1667" s="258"/>
      <c r="CT1667" s="258"/>
      <c r="CU1667" s="258"/>
      <c r="CV1667" s="258"/>
      <c r="CW1667" s="258"/>
      <c r="CX1667" s="258"/>
    </row>
    <row r="1668" spans="1:102" s="24" customFormat="1" ht="18">
      <c r="A1668" s="13">
        <v>1</v>
      </c>
      <c r="B1668" s="5" t="s">
        <v>1181</v>
      </c>
      <c r="C1668" s="8">
        <v>6</v>
      </c>
      <c r="D1668" s="8"/>
      <c r="E1668" s="9">
        <f t="shared" ref="E1668:E1677" si="677">SUM(C1668:D1668)</f>
        <v>6</v>
      </c>
      <c r="F1668" s="2">
        <v>3</v>
      </c>
      <c r="G1668" s="2">
        <v>0</v>
      </c>
      <c r="H1668" s="3">
        <f t="shared" si="676"/>
        <v>3</v>
      </c>
      <c r="I1668" s="10">
        <v>3</v>
      </c>
      <c r="J1668" s="18"/>
      <c r="K1668" s="213">
        <f t="shared" ref="K1668:K1683" si="678">SUM(I1668:J1668)</f>
        <v>3</v>
      </c>
      <c r="L1668" s="65">
        <v>3</v>
      </c>
      <c r="M1668" s="65"/>
      <c r="N1668" s="18">
        <f t="shared" ref="N1668:N1683" si="679">SUM(L1668:M1668)</f>
        <v>3</v>
      </c>
      <c r="O1668" s="65">
        <v>3</v>
      </c>
      <c r="P1668" s="65"/>
      <c r="Q1668" s="18">
        <f t="shared" ref="Q1668:Q1683" si="680">SUM(O1668:P1668)</f>
        <v>3</v>
      </c>
      <c r="R1668" s="65">
        <v>3</v>
      </c>
      <c r="S1668" s="8"/>
      <c r="T1668" s="107">
        <f t="shared" ref="T1668:T1674" si="681">SUM(R1668:S1668)</f>
        <v>3</v>
      </c>
      <c r="U1668" s="8">
        <v>4</v>
      </c>
      <c r="V1668" s="8"/>
      <c r="W1668" s="107">
        <f t="shared" ref="W1668:W1676" si="682">SUM(U1668:V1668)</f>
        <v>4</v>
      </c>
      <c r="X1668" s="258"/>
      <c r="Y1668" s="258"/>
      <c r="Z1668" s="258"/>
      <c r="AA1668" s="258"/>
      <c r="AB1668" s="258"/>
      <c r="AC1668" s="258"/>
      <c r="AD1668" s="258"/>
      <c r="AE1668" s="258"/>
      <c r="AF1668" s="258"/>
      <c r="AG1668" s="258"/>
      <c r="AH1668" s="258"/>
      <c r="AI1668" s="258"/>
      <c r="AJ1668" s="258"/>
      <c r="AK1668" s="258"/>
      <c r="AL1668" s="258"/>
      <c r="AM1668" s="258"/>
      <c r="AN1668" s="258"/>
      <c r="AO1668" s="258"/>
      <c r="AP1668" s="258"/>
      <c r="AQ1668" s="258"/>
      <c r="AR1668" s="258"/>
      <c r="AS1668" s="258"/>
      <c r="AT1668" s="258"/>
      <c r="AU1668" s="258"/>
      <c r="AV1668" s="258"/>
      <c r="AW1668" s="258"/>
      <c r="AX1668" s="258"/>
      <c r="AY1668" s="258"/>
      <c r="AZ1668" s="258"/>
      <c r="BA1668" s="258"/>
      <c r="BB1668" s="258"/>
      <c r="BC1668" s="258"/>
      <c r="BD1668" s="258"/>
      <c r="BE1668" s="258"/>
      <c r="BF1668" s="258"/>
      <c r="BG1668" s="258"/>
      <c r="BH1668" s="258"/>
      <c r="BI1668" s="258"/>
      <c r="BJ1668" s="258"/>
      <c r="BK1668" s="258"/>
      <c r="BL1668" s="258"/>
      <c r="BM1668" s="258"/>
      <c r="BN1668" s="258"/>
      <c r="BO1668" s="258"/>
      <c r="BP1668" s="258"/>
      <c r="BQ1668" s="258"/>
      <c r="BR1668" s="258"/>
      <c r="BS1668" s="258"/>
      <c r="BT1668" s="258"/>
      <c r="BU1668" s="258"/>
      <c r="BV1668" s="258"/>
      <c r="BW1668" s="258"/>
      <c r="BX1668" s="258"/>
      <c r="BY1668" s="258"/>
      <c r="BZ1668" s="258"/>
      <c r="CA1668" s="258"/>
      <c r="CB1668" s="258"/>
      <c r="CC1668" s="258"/>
      <c r="CD1668" s="258"/>
      <c r="CE1668" s="258"/>
      <c r="CF1668" s="258"/>
      <c r="CG1668" s="258"/>
      <c r="CH1668" s="258"/>
      <c r="CI1668" s="258"/>
      <c r="CJ1668" s="258"/>
      <c r="CK1668" s="258"/>
      <c r="CL1668" s="258"/>
      <c r="CM1668" s="258"/>
      <c r="CN1668" s="258"/>
      <c r="CO1668" s="258"/>
      <c r="CP1668" s="258"/>
      <c r="CQ1668" s="258"/>
      <c r="CR1668" s="258"/>
      <c r="CS1668" s="258"/>
      <c r="CT1668" s="258"/>
      <c r="CU1668" s="258"/>
      <c r="CV1668" s="258"/>
      <c r="CW1668" s="258"/>
      <c r="CX1668" s="258"/>
    </row>
    <row r="1669" spans="1:102" ht="18">
      <c r="A1669" s="13">
        <v>2</v>
      </c>
      <c r="B1669" s="5" t="s">
        <v>1182</v>
      </c>
      <c r="C1669" s="8">
        <v>1417.49</v>
      </c>
      <c r="D1669" s="8"/>
      <c r="E1669" s="9">
        <f t="shared" si="677"/>
        <v>1417.49</v>
      </c>
      <c r="F1669" s="2">
        <v>11631.08</v>
      </c>
      <c r="G1669" s="2">
        <v>0</v>
      </c>
      <c r="H1669" s="3">
        <f t="shared" si="676"/>
        <v>11631.08</v>
      </c>
      <c r="I1669" s="10">
        <v>2658.49</v>
      </c>
      <c r="J1669" s="10"/>
      <c r="K1669" s="213">
        <f t="shared" si="678"/>
        <v>2658.49</v>
      </c>
      <c r="L1669" s="65">
        <v>1530.78</v>
      </c>
      <c r="M1669" s="65"/>
      <c r="N1669" s="18">
        <f t="shared" si="679"/>
        <v>1530.78</v>
      </c>
      <c r="O1669" s="65">
        <v>2396.1</v>
      </c>
      <c r="P1669" s="65"/>
      <c r="Q1669" s="18">
        <f t="shared" si="680"/>
        <v>2396.1</v>
      </c>
      <c r="R1669" s="65">
        <v>2396.1</v>
      </c>
      <c r="S1669" s="8"/>
      <c r="T1669" s="107">
        <f t="shared" si="681"/>
        <v>2396.1</v>
      </c>
      <c r="U1669" s="8">
        <v>395.26</v>
      </c>
      <c r="V1669" s="8"/>
      <c r="W1669" s="107">
        <f t="shared" si="682"/>
        <v>395.26</v>
      </c>
    </row>
    <row r="1670" spans="1:102" ht="18">
      <c r="A1670" s="13">
        <v>3</v>
      </c>
      <c r="B1670" s="5" t="s">
        <v>2515</v>
      </c>
      <c r="C1670" s="8"/>
      <c r="D1670" s="8"/>
      <c r="E1670" s="9"/>
      <c r="F1670" s="2"/>
      <c r="G1670" s="2"/>
      <c r="H1670" s="3"/>
      <c r="I1670" s="10"/>
      <c r="J1670" s="10"/>
      <c r="L1670" s="65"/>
      <c r="M1670" s="65"/>
      <c r="O1670" s="65"/>
      <c r="P1670" s="65"/>
      <c r="Q1670" s="18"/>
      <c r="R1670" s="65"/>
      <c r="S1670" s="8"/>
      <c r="T1670" s="107"/>
      <c r="U1670" s="8">
        <v>1000</v>
      </c>
      <c r="V1670" s="8"/>
      <c r="W1670" s="107">
        <f t="shared" si="682"/>
        <v>1000</v>
      </c>
    </row>
    <row r="1671" spans="1:102" ht="18">
      <c r="A1671" s="13">
        <v>4</v>
      </c>
      <c r="B1671" s="5" t="s">
        <v>1183</v>
      </c>
      <c r="C1671" s="8">
        <v>220</v>
      </c>
      <c r="D1671" s="8"/>
      <c r="E1671" s="9">
        <f t="shared" si="677"/>
        <v>220</v>
      </c>
      <c r="F1671" s="2">
        <v>220</v>
      </c>
      <c r="G1671" s="2">
        <v>0</v>
      </c>
      <c r="H1671" s="3">
        <f t="shared" si="676"/>
        <v>220</v>
      </c>
      <c r="I1671" s="10">
        <v>237</v>
      </c>
      <c r="J1671" s="10"/>
      <c r="K1671" s="213">
        <f t="shared" si="678"/>
        <v>237</v>
      </c>
      <c r="L1671" s="65">
        <v>300</v>
      </c>
      <c r="M1671" s="65"/>
      <c r="N1671" s="18">
        <f t="shared" si="679"/>
        <v>300</v>
      </c>
      <c r="O1671" s="65">
        <v>500</v>
      </c>
      <c r="P1671" s="65"/>
      <c r="Q1671" s="18">
        <f t="shared" si="680"/>
        <v>500</v>
      </c>
      <c r="R1671" s="65">
        <v>500</v>
      </c>
      <c r="S1671" s="8"/>
      <c r="T1671" s="107">
        <f t="shared" si="681"/>
        <v>500</v>
      </c>
      <c r="U1671" s="8">
        <v>462</v>
      </c>
      <c r="V1671" s="8"/>
      <c r="W1671" s="107">
        <f t="shared" si="682"/>
        <v>462</v>
      </c>
    </row>
    <row r="1672" spans="1:102" ht="18">
      <c r="A1672" s="13">
        <v>5</v>
      </c>
      <c r="B1672" s="5" t="s">
        <v>1184</v>
      </c>
      <c r="C1672" s="8">
        <v>4301.43</v>
      </c>
      <c r="D1672" s="8"/>
      <c r="E1672" s="9">
        <f t="shared" si="677"/>
        <v>4301.43</v>
      </c>
      <c r="F1672" s="2">
        <v>5713</v>
      </c>
      <c r="G1672" s="2">
        <v>0</v>
      </c>
      <c r="H1672" s="3">
        <f t="shared" si="676"/>
        <v>5713</v>
      </c>
      <c r="I1672" s="10">
        <v>9762.5</v>
      </c>
      <c r="J1672" s="10"/>
      <c r="K1672" s="213">
        <f t="shared" si="678"/>
        <v>9762.5</v>
      </c>
      <c r="L1672" s="65">
        <v>9600</v>
      </c>
      <c r="M1672" s="65"/>
      <c r="N1672" s="18">
        <f t="shared" si="679"/>
        <v>9600</v>
      </c>
      <c r="O1672" s="65">
        <v>10000</v>
      </c>
      <c r="P1672" s="65"/>
      <c r="Q1672" s="18">
        <f t="shared" si="680"/>
        <v>10000</v>
      </c>
      <c r="R1672" s="65">
        <v>10000</v>
      </c>
      <c r="S1672" s="8"/>
      <c r="T1672" s="107">
        <f t="shared" si="681"/>
        <v>10000</v>
      </c>
      <c r="U1672" s="8">
        <v>12000</v>
      </c>
      <c r="V1672" s="8"/>
      <c r="W1672" s="107">
        <f t="shared" si="682"/>
        <v>12000</v>
      </c>
    </row>
    <row r="1673" spans="1:102" s="24" customFormat="1" ht="18">
      <c r="A1673" s="13">
        <v>6</v>
      </c>
      <c r="B1673" s="5" t="s">
        <v>1185</v>
      </c>
      <c r="C1673" s="8">
        <v>4501.47</v>
      </c>
      <c r="D1673" s="8"/>
      <c r="E1673" s="9">
        <f t="shared" si="677"/>
        <v>4501.47</v>
      </c>
      <c r="F1673" s="2">
        <v>19341.259999999998</v>
      </c>
      <c r="G1673" s="2">
        <v>0</v>
      </c>
      <c r="H1673" s="3">
        <f t="shared" si="676"/>
        <v>19341.259999999998</v>
      </c>
      <c r="I1673" s="10">
        <v>6680.01</v>
      </c>
      <c r="J1673" s="10"/>
      <c r="K1673" s="213">
        <f t="shared" si="678"/>
        <v>6680.01</v>
      </c>
      <c r="L1673" s="65">
        <v>4266.5200000000004</v>
      </c>
      <c r="M1673" s="65"/>
      <c r="N1673" s="18">
        <f t="shared" si="679"/>
        <v>4266.5200000000004</v>
      </c>
      <c r="O1673" s="65">
        <v>6215.49</v>
      </c>
      <c r="P1673" s="65"/>
      <c r="Q1673" s="18">
        <f t="shared" si="680"/>
        <v>6215.49</v>
      </c>
      <c r="R1673" s="65">
        <v>6215.49</v>
      </c>
      <c r="S1673" s="8"/>
      <c r="T1673" s="107">
        <f t="shared" si="681"/>
        <v>6215.49</v>
      </c>
      <c r="U1673" s="8">
        <v>1350.01</v>
      </c>
      <c r="V1673" s="8"/>
      <c r="W1673" s="107">
        <f t="shared" si="682"/>
        <v>1350.01</v>
      </c>
      <c r="X1673" s="258"/>
      <c r="Y1673" s="258"/>
      <c r="Z1673" s="258"/>
      <c r="AA1673" s="258"/>
      <c r="AB1673" s="258"/>
      <c r="AC1673" s="258"/>
      <c r="AD1673" s="258"/>
      <c r="AE1673" s="258"/>
      <c r="AF1673" s="258"/>
      <c r="AG1673" s="258"/>
      <c r="AH1673" s="258"/>
      <c r="AI1673" s="258"/>
      <c r="AJ1673" s="258"/>
      <c r="AK1673" s="258"/>
      <c r="AL1673" s="258"/>
      <c r="AM1673" s="258"/>
      <c r="AN1673" s="258"/>
      <c r="AO1673" s="258"/>
      <c r="AP1673" s="258"/>
      <c r="AQ1673" s="258"/>
      <c r="AR1673" s="258"/>
      <c r="AS1673" s="258"/>
      <c r="AT1673" s="258"/>
      <c r="AU1673" s="258"/>
      <c r="AV1673" s="258"/>
      <c r="AW1673" s="258"/>
      <c r="AX1673" s="258"/>
      <c r="AY1673" s="258"/>
      <c r="AZ1673" s="258"/>
      <c r="BA1673" s="258"/>
      <c r="BB1673" s="258"/>
      <c r="BC1673" s="258"/>
      <c r="BD1673" s="258"/>
      <c r="BE1673" s="258"/>
      <c r="BF1673" s="258"/>
      <c r="BG1673" s="258"/>
      <c r="BH1673" s="258"/>
      <c r="BI1673" s="258"/>
      <c r="BJ1673" s="258"/>
      <c r="BK1673" s="258"/>
      <c r="BL1673" s="258"/>
      <c r="BM1673" s="258"/>
      <c r="BN1673" s="258"/>
      <c r="BO1673" s="258"/>
      <c r="BP1673" s="258"/>
      <c r="BQ1673" s="258"/>
      <c r="BR1673" s="258"/>
      <c r="BS1673" s="258"/>
      <c r="BT1673" s="258"/>
      <c r="BU1673" s="258"/>
      <c r="BV1673" s="258"/>
      <c r="BW1673" s="258"/>
      <c r="BX1673" s="258"/>
      <c r="BY1673" s="258"/>
      <c r="BZ1673" s="258"/>
      <c r="CA1673" s="258"/>
      <c r="CB1673" s="258"/>
      <c r="CC1673" s="258"/>
      <c r="CD1673" s="258"/>
      <c r="CE1673" s="258"/>
      <c r="CF1673" s="258"/>
      <c r="CG1673" s="258"/>
      <c r="CH1673" s="258"/>
      <c r="CI1673" s="258"/>
      <c r="CJ1673" s="258"/>
      <c r="CK1673" s="258"/>
      <c r="CL1673" s="258"/>
      <c r="CM1673" s="258"/>
      <c r="CN1673" s="258"/>
      <c r="CO1673" s="258"/>
      <c r="CP1673" s="258"/>
      <c r="CQ1673" s="258"/>
      <c r="CR1673" s="258"/>
      <c r="CS1673" s="258"/>
      <c r="CT1673" s="258"/>
      <c r="CU1673" s="258"/>
      <c r="CV1673" s="258"/>
      <c r="CW1673" s="258"/>
      <c r="CX1673" s="258"/>
    </row>
    <row r="1674" spans="1:102" ht="18">
      <c r="A1674" s="13">
        <v>7</v>
      </c>
      <c r="B1674" s="5" t="s">
        <v>1186</v>
      </c>
      <c r="C1674" s="8">
        <v>40</v>
      </c>
      <c r="D1674" s="8"/>
      <c r="E1674" s="9">
        <f t="shared" si="677"/>
        <v>40</v>
      </c>
      <c r="F1674" s="2">
        <v>40</v>
      </c>
      <c r="G1674" s="2">
        <v>0</v>
      </c>
      <c r="H1674" s="3">
        <f t="shared" si="676"/>
        <v>40</v>
      </c>
      <c r="I1674" s="10">
        <v>20</v>
      </c>
      <c r="J1674" s="10"/>
      <c r="K1674" s="213">
        <f t="shared" si="678"/>
        <v>20</v>
      </c>
      <c r="L1674" s="65">
        <v>50</v>
      </c>
      <c r="M1674" s="65"/>
      <c r="N1674" s="18">
        <f t="shared" si="679"/>
        <v>50</v>
      </c>
      <c r="O1674" s="65">
        <v>50</v>
      </c>
      <c r="P1674" s="65"/>
      <c r="Q1674" s="18">
        <f t="shared" si="680"/>
        <v>50</v>
      </c>
      <c r="R1674" s="65">
        <v>50</v>
      </c>
      <c r="S1674" s="8"/>
      <c r="T1674" s="107">
        <f t="shared" si="681"/>
        <v>50</v>
      </c>
      <c r="U1674" s="8">
        <v>110.53</v>
      </c>
      <c r="V1674" s="8"/>
      <c r="W1674" s="107">
        <f t="shared" si="682"/>
        <v>110.53</v>
      </c>
    </row>
    <row r="1675" spans="1:102" ht="18">
      <c r="A1675" s="13">
        <v>8</v>
      </c>
      <c r="B1675" s="5" t="s">
        <v>2516</v>
      </c>
      <c r="C1675" s="8"/>
      <c r="D1675" s="8"/>
      <c r="E1675" s="9"/>
      <c r="F1675" s="2"/>
      <c r="G1675" s="2"/>
      <c r="H1675" s="3"/>
      <c r="I1675" s="10"/>
      <c r="J1675" s="10"/>
      <c r="L1675" s="65"/>
      <c r="M1675" s="65"/>
      <c r="O1675" s="65"/>
      <c r="P1675" s="65"/>
      <c r="Q1675" s="18"/>
      <c r="R1675" s="65"/>
      <c r="S1675" s="8"/>
      <c r="T1675" s="107"/>
      <c r="U1675" s="8">
        <v>14382</v>
      </c>
      <c r="V1675" s="8">
        <v>0.03</v>
      </c>
      <c r="W1675" s="107">
        <f t="shared" si="682"/>
        <v>14382.03</v>
      </c>
    </row>
    <row r="1676" spans="1:102" ht="18">
      <c r="A1676" s="13">
        <v>9</v>
      </c>
      <c r="B1676" s="5" t="s">
        <v>2280</v>
      </c>
      <c r="C1676" s="8"/>
      <c r="D1676" s="8"/>
      <c r="E1676" s="9"/>
      <c r="F1676" s="2"/>
      <c r="G1676" s="2"/>
      <c r="H1676" s="3"/>
      <c r="I1676" s="10"/>
      <c r="J1676" s="10"/>
      <c r="L1676" s="65"/>
      <c r="M1676" s="65"/>
      <c r="O1676" s="65">
        <v>500</v>
      </c>
      <c r="P1676" s="65"/>
      <c r="Q1676" s="18"/>
      <c r="R1676" s="65">
        <v>500</v>
      </c>
      <c r="S1676" s="8"/>
      <c r="T1676" s="107"/>
      <c r="U1676" s="8">
        <v>750</v>
      </c>
      <c r="V1676" s="8"/>
      <c r="W1676" s="107">
        <f t="shared" si="682"/>
        <v>750</v>
      </c>
    </row>
    <row r="1677" spans="1:102" ht="18">
      <c r="A1677" s="13">
        <v>10</v>
      </c>
      <c r="B1677" s="5" t="s">
        <v>1187</v>
      </c>
      <c r="C1677" s="8">
        <v>90</v>
      </c>
      <c r="D1677" s="8"/>
      <c r="E1677" s="9">
        <f t="shared" si="677"/>
        <v>90</v>
      </c>
      <c r="F1677" s="2">
        <v>0.01</v>
      </c>
      <c r="G1677" s="2">
        <v>0</v>
      </c>
      <c r="H1677" s="3">
        <f t="shared" si="676"/>
        <v>0.01</v>
      </c>
      <c r="I1677" s="10">
        <v>80</v>
      </c>
      <c r="J1677" s="10"/>
      <c r="K1677" s="213">
        <f t="shared" si="678"/>
        <v>80</v>
      </c>
      <c r="L1677" s="65">
        <v>42.5</v>
      </c>
      <c r="M1677" s="65"/>
      <c r="N1677" s="18">
        <f t="shared" si="679"/>
        <v>42.5</v>
      </c>
      <c r="O1677" s="65">
        <v>100.8</v>
      </c>
      <c r="P1677" s="65"/>
      <c r="Q1677" s="18">
        <f t="shared" si="680"/>
        <v>100.8</v>
      </c>
      <c r="R1677" s="65">
        <v>100.8</v>
      </c>
      <c r="S1677" s="8"/>
      <c r="T1677" s="107">
        <f t="shared" ref="T1677:T1682" si="683">SUM(R1677:S1677)</f>
        <v>100.8</v>
      </c>
      <c r="U1677" s="8">
        <v>200</v>
      </c>
      <c r="V1677" s="8"/>
      <c r="W1677" s="107">
        <f t="shared" ref="W1677:W1682" si="684">SUM(U1677:V1677)</f>
        <v>200</v>
      </c>
    </row>
    <row r="1678" spans="1:102" ht="18">
      <c r="A1678" s="13">
        <v>11</v>
      </c>
      <c r="B1678" s="5" t="s">
        <v>2385</v>
      </c>
      <c r="C1678" s="8"/>
      <c r="D1678" s="8"/>
      <c r="E1678" s="9"/>
      <c r="F1678" s="2"/>
      <c r="G1678" s="2"/>
      <c r="H1678" s="3"/>
      <c r="I1678" s="10"/>
      <c r="J1678" s="10"/>
      <c r="L1678" s="65"/>
      <c r="M1678" s="65"/>
      <c r="O1678" s="65"/>
      <c r="P1678" s="65"/>
      <c r="Q1678" s="18"/>
      <c r="R1678" s="65">
        <v>0.02</v>
      </c>
      <c r="S1678" s="8"/>
      <c r="T1678" s="107">
        <f t="shared" si="683"/>
        <v>0.02</v>
      </c>
      <c r="U1678" s="8">
        <v>0.02</v>
      </c>
      <c r="V1678" s="8"/>
      <c r="W1678" s="107">
        <f t="shared" si="684"/>
        <v>0.02</v>
      </c>
    </row>
    <row r="1679" spans="1:102" ht="18">
      <c r="A1679" s="13">
        <v>12</v>
      </c>
      <c r="B1679" s="5" t="s">
        <v>2386</v>
      </c>
      <c r="C1679" s="8"/>
      <c r="D1679" s="8"/>
      <c r="E1679" s="9"/>
      <c r="F1679" s="2"/>
      <c r="G1679" s="2"/>
      <c r="H1679" s="3"/>
      <c r="I1679" s="10"/>
      <c r="J1679" s="10"/>
      <c r="L1679" s="65"/>
      <c r="M1679" s="65"/>
      <c r="O1679" s="65"/>
      <c r="P1679" s="65"/>
      <c r="Q1679" s="18"/>
      <c r="R1679" s="65">
        <v>1000</v>
      </c>
      <c r="S1679" s="8"/>
      <c r="T1679" s="107">
        <f t="shared" si="683"/>
        <v>1000</v>
      </c>
      <c r="U1679" s="8">
        <v>0.03</v>
      </c>
      <c r="V1679" s="8"/>
      <c r="W1679" s="107">
        <f t="shared" si="684"/>
        <v>0.03</v>
      </c>
    </row>
    <row r="1680" spans="1:102" ht="18">
      <c r="A1680" s="13">
        <v>13</v>
      </c>
      <c r="B1680" s="5" t="s">
        <v>2085</v>
      </c>
      <c r="C1680" s="8"/>
      <c r="D1680" s="8"/>
      <c r="E1680" s="9"/>
      <c r="F1680" s="2"/>
      <c r="G1680" s="2"/>
      <c r="H1680" s="3"/>
      <c r="I1680" s="10"/>
      <c r="J1680" s="10"/>
      <c r="L1680" s="65">
        <v>1000</v>
      </c>
      <c r="M1680" s="65"/>
      <c r="N1680" s="18">
        <f t="shared" si="679"/>
        <v>1000</v>
      </c>
      <c r="O1680" s="65">
        <v>500</v>
      </c>
      <c r="P1680" s="65"/>
      <c r="Q1680" s="18">
        <f t="shared" si="680"/>
        <v>500</v>
      </c>
      <c r="R1680" s="65">
        <v>500</v>
      </c>
      <c r="S1680" s="8"/>
      <c r="T1680" s="107">
        <f t="shared" si="683"/>
        <v>500</v>
      </c>
      <c r="U1680" s="8">
        <v>800</v>
      </c>
      <c r="V1680" s="8"/>
      <c r="W1680" s="107">
        <f t="shared" si="684"/>
        <v>800</v>
      </c>
    </row>
    <row r="1681" spans="1:102" s="24" customFormat="1" ht="18">
      <c r="A1681" s="13">
        <v>14</v>
      </c>
      <c r="B1681" s="5" t="s">
        <v>1188</v>
      </c>
      <c r="C1681" s="9"/>
      <c r="D1681" s="9"/>
      <c r="E1681" s="9"/>
      <c r="F1681" s="2">
        <v>90</v>
      </c>
      <c r="G1681" s="2">
        <v>0</v>
      </c>
      <c r="H1681" s="3">
        <f t="shared" si="676"/>
        <v>90</v>
      </c>
      <c r="I1681" s="10">
        <v>90</v>
      </c>
      <c r="J1681" s="10"/>
      <c r="K1681" s="213">
        <f t="shared" si="678"/>
        <v>90</v>
      </c>
      <c r="L1681" s="65">
        <v>130</v>
      </c>
      <c r="M1681" s="65"/>
      <c r="N1681" s="18">
        <f t="shared" si="679"/>
        <v>130</v>
      </c>
      <c r="O1681" s="65">
        <v>130</v>
      </c>
      <c r="P1681" s="65"/>
      <c r="Q1681" s="18">
        <f t="shared" si="680"/>
        <v>130</v>
      </c>
      <c r="R1681" s="65">
        <v>130</v>
      </c>
      <c r="S1681" s="8"/>
      <c r="T1681" s="107">
        <f t="shared" si="683"/>
        <v>130</v>
      </c>
      <c r="U1681" s="8">
        <v>140</v>
      </c>
      <c r="V1681" s="8"/>
      <c r="W1681" s="107">
        <f t="shared" si="684"/>
        <v>140</v>
      </c>
      <c r="X1681" s="258"/>
      <c r="Y1681" s="258"/>
      <c r="Z1681" s="258"/>
      <c r="AA1681" s="258"/>
      <c r="AB1681" s="258"/>
      <c r="AC1681" s="258"/>
      <c r="AD1681" s="258"/>
      <c r="AE1681" s="258"/>
      <c r="AF1681" s="258"/>
      <c r="AG1681" s="258"/>
      <c r="AH1681" s="258"/>
      <c r="AI1681" s="258"/>
      <c r="AJ1681" s="258"/>
      <c r="AK1681" s="258"/>
      <c r="AL1681" s="258"/>
      <c r="AM1681" s="258"/>
      <c r="AN1681" s="258"/>
      <c r="AO1681" s="258"/>
      <c r="AP1681" s="258"/>
      <c r="AQ1681" s="258"/>
      <c r="AR1681" s="258"/>
      <c r="AS1681" s="258"/>
      <c r="AT1681" s="258"/>
      <c r="AU1681" s="258"/>
      <c r="AV1681" s="258"/>
      <c r="AW1681" s="258"/>
      <c r="AX1681" s="258"/>
      <c r="AY1681" s="258"/>
      <c r="AZ1681" s="258"/>
      <c r="BA1681" s="258"/>
      <c r="BB1681" s="258"/>
      <c r="BC1681" s="258"/>
      <c r="BD1681" s="258"/>
      <c r="BE1681" s="258"/>
      <c r="BF1681" s="258"/>
      <c r="BG1681" s="258"/>
      <c r="BH1681" s="258"/>
      <c r="BI1681" s="258"/>
      <c r="BJ1681" s="258"/>
      <c r="BK1681" s="258"/>
      <c r="BL1681" s="258"/>
      <c r="BM1681" s="258"/>
      <c r="BN1681" s="258"/>
      <c r="BO1681" s="258"/>
      <c r="BP1681" s="258"/>
      <c r="BQ1681" s="258"/>
      <c r="BR1681" s="258"/>
      <c r="BS1681" s="258"/>
      <c r="BT1681" s="258"/>
      <c r="BU1681" s="258"/>
      <c r="BV1681" s="258"/>
      <c r="BW1681" s="258"/>
      <c r="BX1681" s="258"/>
      <c r="BY1681" s="258"/>
      <c r="BZ1681" s="258"/>
      <c r="CA1681" s="258"/>
      <c r="CB1681" s="258"/>
      <c r="CC1681" s="258"/>
      <c r="CD1681" s="258"/>
      <c r="CE1681" s="258"/>
      <c r="CF1681" s="258"/>
      <c r="CG1681" s="258"/>
      <c r="CH1681" s="258"/>
      <c r="CI1681" s="258"/>
      <c r="CJ1681" s="258"/>
      <c r="CK1681" s="258"/>
      <c r="CL1681" s="258"/>
      <c r="CM1681" s="258"/>
      <c r="CN1681" s="258"/>
      <c r="CO1681" s="258"/>
      <c r="CP1681" s="258"/>
      <c r="CQ1681" s="258"/>
      <c r="CR1681" s="258"/>
      <c r="CS1681" s="258"/>
      <c r="CT1681" s="258"/>
      <c r="CU1681" s="258"/>
      <c r="CV1681" s="258"/>
      <c r="CW1681" s="258"/>
      <c r="CX1681" s="258"/>
    </row>
    <row r="1682" spans="1:102" ht="18">
      <c r="A1682" s="13">
        <v>15</v>
      </c>
      <c r="B1682" s="5" t="s">
        <v>1189</v>
      </c>
      <c r="C1682" s="8"/>
      <c r="D1682" s="8"/>
      <c r="F1682" s="2">
        <v>0.06</v>
      </c>
      <c r="G1682" s="2">
        <v>0</v>
      </c>
      <c r="H1682" s="3">
        <f t="shared" si="676"/>
        <v>0.06</v>
      </c>
      <c r="I1682" s="10">
        <v>0.06</v>
      </c>
      <c r="J1682" s="10"/>
      <c r="K1682" s="213">
        <f t="shared" si="678"/>
        <v>0.06</v>
      </c>
      <c r="L1682" s="65">
        <v>0.06</v>
      </c>
      <c r="M1682" s="65"/>
      <c r="N1682" s="18">
        <f t="shared" si="679"/>
        <v>0.06</v>
      </c>
      <c r="O1682" s="67">
        <v>0.06</v>
      </c>
      <c r="P1682" s="65"/>
      <c r="Q1682" s="18">
        <f t="shared" si="680"/>
        <v>0.06</v>
      </c>
      <c r="R1682" s="67">
        <v>0.06</v>
      </c>
      <c r="S1682" s="8"/>
      <c r="T1682" s="107">
        <f t="shared" si="683"/>
        <v>0.06</v>
      </c>
      <c r="U1682" s="9">
        <v>0.06</v>
      </c>
      <c r="V1682" s="8"/>
      <c r="W1682" s="107">
        <f t="shared" si="684"/>
        <v>0.06</v>
      </c>
    </row>
    <row r="1683" spans="1:102" s="191" customFormat="1" ht="18">
      <c r="A1683" s="180"/>
      <c r="B1683" s="181" t="s">
        <v>85</v>
      </c>
      <c r="C1683" s="182">
        <f>SUM(C1668:C1682)</f>
        <v>10576.39</v>
      </c>
      <c r="D1683" s="182">
        <f>SUM(D1668:D1682)</f>
        <v>0</v>
      </c>
      <c r="E1683" s="182">
        <f>SUM(E1668:E1682)</f>
        <v>10576.39</v>
      </c>
      <c r="F1683" s="183">
        <v>37038.410000000003</v>
      </c>
      <c r="G1683" s="183">
        <v>0</v>
      </c>
      <c r="H1683" s="194">
        <f t="shared" si="676"/>
        <v>37038.410000000003</v>
      </c>
      <c r="I1683" s="184">
        <f>SUM(I1668:I1682)</f>
        <v>19531.060000000001</v>
      </c>
      <c r="J1683" s="189"/>
      <c r="K1683" s="212">
        <f t="shared" si="678"/>
        <v>19531.060000000001</v>
      </c>
      <c r="L1683" s="198">
        <f>SUM(L1668:L1682)</f>
        <v>16922.860000000004</v>
      </c>
      <c r="M1683" s="198"/>
      <c r="N1683" s="184">
        <f t="shared" si="679"/>
        <v>16922.860000000004</v>
      </c>
      <c r="O1683" s="198">
        <f>SUM(O1668:O1682)</f>
        <v>20395.45</v>
      </c>
      <c r="P1683" s="198"/>
      <c r="Q1683" s="184">
        <f t="shared" si="680"/>
        <v>20395.45</v>
      </c>
      <c r="R1683" s="198">
        <f>SUM(R1668:R1682)</f>
        <v>21395.47</v>
      </c>
      <c r="S1683" s="198">
        <f t="shared" ref="S1683:T1683" si="685">SUM(S1668:S1682)</f>
        <v>0</v>
      </c>
      <c r="T1683" s="198">
        <f t="shared" si="685"/>
        <v>20895.47</v>
      </c>
      <c r="U1683" s="198">
        <f>SUM(U1668:U1682)</f>
        <v>31593.910000000003</v>
      </c>
      <c r="V1683" s="198">
        <f t="shared" ref="V1683:W1683" si="686">SUM(V1668:V1682)</f>
        <v>0.03</v>
      </c>
      <c r="W1683" s="198">
        <f t="shared" si="686"/>
        <v>31593.940000000002</v>
      </c>
      <c r="X1683" s="263"/>
      <c r="Y1683" s="263"/>
      <c r="Z1683" s="263"/>
      <c r="AA1683" s="263"/>
      <c r="AB1683" s="263"/>
      <c r="AC1683" s="263"/>
      <c r="AD1683" s="263"/>
      <c r="AE1683" s="263"/>
      <c r="AF1683" s="263"/>
      <c r="AG1683" s="263"/>
      <c r="AH1683" s="263"/>
      <c r="AI1683" s="263"/>
      <c r="AJ1683" s="263"/>
      <c r="AK1683" s="263"/>
      <c r="AL1683" s="263"/>
      <c r="AM1683" s="263"/>
      <c r="AN1683" s="263"/>
      <c r="AO1683" s="263"/>
      <c r="AP1683" s="263"/>
      <c r="AQ1683" s="263"/>
      <c r="AR1683" s="263"/>
      <c r="AS1683" s="263"/>
      <c r="AT1683" s="263"/>
      <c r="AU1683" s="263"/>
      <c r="AV1683" s="263"/>
      <c r="AW1683" s="263"/>
      <c r="AX1683" s="263"/>
      <c r="AY1683" s="263"/>
      <c r="AZ1683" s="263"/>
      <c r="BA1683" s="263"/>
      <c r="BB1683" s="263"/>
      <c r="BC1683" s="263"/>
      <c r="BD1683" s="263"/>
      <c r="BE1683" s="263"/>
      <c r="BF1683" s="263"/>
      <c r="BG1683" s="263"/>
      <c r="BH1683" s="263"/>
      <c r="BI1683" s="263"/>
      <c r="BJ1683" s="263"/>
      <c r="BK1683" s="263"/>
      <c r="BL1683" s="263"/>
      <c r="BM1683" s="263"/>
      <c r="BN1683" s="263"/>
      <c r="BO1683" s="263"/>
      <c r="BP1683" s="263"/>
      <c r="BQ1683" s="263"/>
      <c r="BR1683" s="263"/>
      <c r="BS1683" s="263"/>
      <c r="BT1683" s="263"/>
      <c r="BU1683" s="263"/>
      <c r="BV1683" s="263"/>
      <c r="BW1683" s="263"/>
      <c r="BX1683" s="263"/>
      <c r="BY1683" s="263"/>
      <c r="BZ1683" s="263"/>
      <c r="CA1683" s="263"/>
      <c r="CB1683" s="263"/>
      <c r="CC1683" s="263"/>
      <c r="CD1683" s="263"/>
      <c r="CE1683" s="263"/>
      <c r="CF1683" s="263"/>
      <c r="CG1683" s="263"/>
      <c r="CH1683" s="263"/>
      <c r="CI1683" s="263"/>
      <c r="CJ1683" s="263"/>
      <c r="CK1683" s="263"/>
      <c r="CL1683" s="263"/>
      <c r="CM1683" s="263"/>
      <c r="CN1683" s="263"/>
      <c r="CO1683" s="263"/>
      <c r="CP1683" s="263"/>
      <c r="CQ1683" s="263"/>
      <c r="CR1683" s="263"/>
      <c r="CS1683" s="263"/>
      <c r="CT1683" s="263"/>
      <c r="CU1683" s="263"/>
      <c r="CV1683" s="263"/>
      <c r="CW1683" s="263"/>
      <c r="CX1683" s="263"/>
    </row>
    <row r="1684" spans="1:102" ht="18">
      <c r="A1684" s="13"/>
      <c r="B1684" s="7" t="s">
        <v>2286</v>
      </c>
      <c r="C1684" s="9"/>
      <c r="D1684" s="9"/>
      <c r="E1684" s="9"/>
      <c r="F1684" s="6"/>
      <c r="G1684" s="6"/>
      <c r="H1684" s="3"/>
      <c r="I1684" s="18"/>
      <c r="J1684" s="10"/>
      <c r="L1684" s="67"/>
      <c r="M1684" s="67"/>
      <c r="O1684" s="67"/>
      <c r="P1684" s="67"/>
      <c r="Q1684" s="18"/>
      <c r="R1684" s="67"/>
      <c r="S1684" s="9"/>
      <c r="T1684" s="107"/>
      <c r="U1684" s="9"/>
      <c r="V1684" s="9"/>
      <c r="W1684" s="107"/>
    </row>
    <row r="1685" spans="1:102" ht="18">
      <c r="A1685" s="13"/>
      <c r="B1685" s="179" t="s">
        <v>2287</v>
      </c>
      <c r="C1685" s="8"/>
      <c r="D1685" s="8"/>
      <c r="F1685" s="2"/>
      <c r="G1685" s="2"/>
      <c r="H1685" s="4"/>
      <c r="I1685" s="10"/>
      <c r="J1685" s="10"/>
      <c r="K1685" s="59"/>
      <c r="L1685" s="65"/>
      <c r="M1685" s="65"/>
      <c r="N1685" s="10"/>
      <c r="O1685" s="65">
        <v>5000</v>
      </c>
      <c r="P1685" s="65"/>
      <c r="Q1685" s="18">
        <f>SUM(O1685:P1685)</f>
        <v>5000</v>
      </c>
      <c r="R1685" s="65">
        <v>5000</v>
      </c>
      <c r="S1685" s="8"/>
      <c r="T1685" s="107">
        <f>SUM(R1685:S1685)</f>
        <v>5000</v>
      </c>
      <c r="U1685" s="8"/>
      <c r="V1685" s="8"/>
      <c r="W1685" s="105">
        <f>SUM(U1685:V1685)</f>
        <v>0</v>
      </c>
    </row>
    <row r="1686" spans="1:102" s="191" customFormat="1" ht="18">
      <c r="A1686" s="180"/>
      <c r="B1686" s="181" t="s">
        <v>2288</v>
      </c>
      <c r="C1686" s="182"/>
      <c r="D1686" s="182"/>
      <c r="E1686" s="182"/>
      <c r="F1686" s="183"/>
      <c r="G1686" s="183"/>
      <c r="H1686" s="194"/>
      <c r="I1686" s="184"/>
      <c r="J1686" s="189"/>
      <c r="K1686" s="212"/>
      <c r="L1686" s="198"/>
      <c r="M1686" s="198"/>
      <c r="N1686" s="184"/>
      <c r="O1686" s="198">
        <f>SUM(O1685)</f>
        <v>5000</v>
      </c>
      <c r="P1686" s="198">
        <f>SUM(P1685)</f>
        <v>0</v>
      </c>
      <c r="Q1686" s="184">
        <f>SUM(O1686:P1686)</f>
        <v>5000</v>
      </c>
      <c r="R1686" s="198">
        <f>SUM(R1685)</f>
        <v>5000</v>
      </c>
      <c r="S1686" s="182">
        <f>SUM(S1685)</f>
        <v>0</v>
      </c>
      <c r="T1686" s="185">
        <f>SUM(R1686:S1686)</f>
        <v>5000</v>
      </c>
      <c r="U1686" s="182"/>
      <c r="V1686" s="182"/>
      <c r="W1686" s="185">
        <f>SUM(U1686:V1686)</f>
        <v>0</v>
      </c>
      <c r="X1686" s="263"/>
      <c r="Y1686" s="263"/>
      <c r="Z1686" s="263"/>
      <c r="AA1686" s="263"/>
      <c r="AB1686" s="263"/>
      <c r="AC1686" s="263"/>
      <c r="AD1686" s="263"/>
      <c r="AE1686" s="263"/>
      <c r="AF1686" s="263"/>
      <c r="AG1686" s="263"/>
      <c r="AH1686" s="263"/>
      <c r="AI1686" s="263"/>
      <c r="AJ1686" s="263"/>
      <c r="AK1686" s="263"/>
      <c r="AL1686" s="263"/>
      <c r="AM1686" s="263"/>
      <c r="AN1686" s="263"/>
      <c r="AO1686" s="263"/>
      <c r="AP1686" s="263"/>
      <c r="AQ1686" s="263"/>
      <c r="AR1686" s="263"/>
      <c r="AS1686" s="263"/>
      <c r="AT1686" s="263"/>
      <c r="AU1686" s="263"/>
      <c r="AV1686" s="263"/>
      <c r="AW1686" s="263"/>
      <c r="AX1686" s="263"/>
      <c r="AY1686" s="263"/>
      <c r="AZ1686" s="263"/>
      <c r="BA1686" s="263"/>
      <c r="BB1686" s="263"/>
      <c r="BC1686" s="263"/>
      <c r="BD1686" s="263"/>
      <c r="BE1686" s="263"/>
      <c r="BF1686" s="263"/>
      <c r="BG1686" s="263"/>
      <c r="BH1686" s="263"/>
      <c r="BI1686" s="263"/>
      <c r="BJ1686" s="263"/>
      <c r="BK1686" s="263"/>
      <c r="BL1686" s="263"/>
      <c r="BM1686" s="263"/>
      <c r="BN1686" s="263"/>
      <c r="BO1686" s="263"/>
      <c r="BP1686" s="263"/>
      <c r="BQ1686" s="263"/>
      <c r="BR1686" s="263"/>
      <c r="BS1686" s="263"/>
      <c r="BT1686" s="263"/>
      <c r="BU1686" s="263"/>
      <c r="BV1686" s="263"/>
      <c r="BW1686" s="263"/>
      <c r="BX1686" s="263"/>
      <c r="BY1686" s="263"/>
      <c r="BZ1686" s="263"/>
      <c r="CA1686" s="263"/>
      <c r="CB1686" s="263"/>
      <c r="CC1686" s="263"/>
      <c r="CD1686" s="263"/>
      <c r="CE1686" s="263"/>
      <c r="CF1686" s="263"/>
      <c r="CG1686" s="263"/>
      <c r="CH1686" s="263"/>
      <c r="CI1686" s="263"/>
      <c r="CJ1686" s="263"/>
      <c r="CK1686" s="263"/>
      <c r="CL1686" s="263"/>
      <c r="CM1686" s="263"/>
      <c r="CN1686" s="263"/>
      <c r="CO1686" s="263"/>
      <c r="CP1686" s="263"/>
      <c r="CQ1686" s="263"/>
      <c r="CR1686" s="263"/>
      <c r="CS1686" s="263"/>
      <c r="CT1686" s="263"/>
      <c r="CU1686" s="263"/>
      <c r="CV1686" s="263"/>
      <c r="CW1686" s="263"/>
      <c r="CX1686" s="263"/>
    </row>
    <row r="1687" spans="1:102" s="24" customFormat="1" ht="18">
      <c r="A1687" s="17">
        <v>15</v>
      </c>
      <c r="B1687" s="7" t="s">
        <v>528</v>
      </c>
      <c r="C1687" s="9"/>
      <c r="D1687" s="9"/>
      <c r="E1687" s="9"/>
      <c r="F1687" s="6"/>
      <c r="G1687" s="6"/>
      <c r="H1687" s="3"/>
      <c r="I1687" s="18"/>
      <c r="J1687" s="18"/>
      <c r="K1687" s="213"/>
      <c r="L1687" s="67"/>
      <c r="M1687" s="67"/>
      <c r="N1687" s="18"/>
      <c r="O1687" s="67"/>
      <c r="P1687" s="67"/>
      <c r="Q1687" s="18"/>
      <c r="R1687" s="67"/>
      <c r="S1687" s="9"/>
      <c r="T1687" s="107"/>
      <c r="U1687" s="9"/>
      <c r="V1687" s="9"/>
      <c r="W1687" s="107"/>
      <c r="X1687" s="258"/>
      <c r="Y1687" s="258"/>
      <c r="Z1687" s="258"/>
      <c r="AA1687" s="258"/>
      <c r="AB1687" s="258"/>
      <c r="AC1687" s="258"/>
      <c r="AD1687" s="258"/>
      <c r="AE1687" s="258"/>
      <c r="AF1687" s="258"/>
      <c r="AG1687" s="258"/>
      <c r="AH1687" s="258"/>
      <c r="AI1687" s="258"/>
      <c r="AJ1687" s="258"/>
      <c r="AK1687" s="258"/>
      <c r="AL1687" s="258"/>
      <c r="AM1687" s="258"/>
      <c r="AN1687" s="258"/>
      <c r="AO1687" s="258"/>
      <c r="AP1687" s="258"/>
      <c r="AQ1687" s="258"/>
      <c r="AR1687" s="258"/>
      <c r="AS1687" s="258"/>
      <c r="AT1687" s="258"/>
      <c r="AU1687" s="258"/>
      <c r="AV1687" s="258"/>
      <c r="AW1687" s="258"/>
      <c r="AX1687" s="258"/>
      <c r="AY1687" s="258"/>
      <c r="AZ1687" s="258"/>
      <c r="BA1687" s="258"/>
      <c r="BB1687" s="258"/>
      <c r="BC1687" s="258"/>
      <c r="BD1687" s="258"/>
      <c r="BE1687" s="258"/>
      <c r="BF1687" s="258"/>
      <c r="BG1687" s="258"/>
      <c r="BH1687" s="258"/>
      <c r="BI1687" s="258"/>
      <c r="BJ1687" s="258"/>
      <c r="BK1687" s="258"/>
      <c r="BL1687" s="258"/>
      <c r="BM1687" s="258"/>
      <c r="BN1687" s="258"/>
      <c r="BO1687" s="258"/>
      <c r="BP1687" s="258"/>
      <c r="BQ1687" s="258"/>
      <c r="BR1687" s="258"/>
      <c r="BS1687" s="258"/>
      <c r="BT1687" s="258"/>
      <c r="BU1687" s="258"/>
      <c r="BV1687" s="258"/>
      <c r="BW1687" s="258"/>
      <c r="BX1687" s="258"/>
      <c r="BY1687" s="258"/>
      <c r="BZ1687" s="258"/>
      <c r="CA1687" s="258"/>
      <c r="CB1687" s="258"/>
      <c r="CC1687" s="258"/>
      <c r="CD1687" s="258"/>
      <c r="CE1687" s="258"/>
      <c r="CF1687" s="258"/>
      <c r="CG1687" s="258"/>
      <c r="CH1687" s="258"/>
      <c r="CI1687" s="258"/>
      <c r="CJ1687" s="258"/>
      <c r="CK1687" s="258"/>
      <c r="CL1687" s="258"/>
      <c r="CM1687" s="258"/>
      <c r="CN1687" s="258"/>
      <c r="CO1687" s="258"/>
      <c r="CP1687" s="258"/>
      <c r="CQ1687" s="258"/>
      <c r="CR1687" s="258"/>
      <c r="CS1687" s="258"/>
      <c r="CT1687" s="258"/>
      <c r="CU1687" s="258"/>
      <c r="CV1687" s="258"/>
      <c r="CW1687" s="258"/>
      <c r="CX1687" s="258"/>
    </row>
    <row r="1688" spans="1:102" ht="18">
      <c r="A1688" s="13">
        <v>1</v>
      </c>
      <c r="B1688" s="5" t="s">
        <v>1190</v>
      </c>
      <c r="C1688" s="8"/>
      <c r="D1688" s="8"/>
      <c r="F1688" s="2">
        <v>40000</v>
      </c>
      <c r="G1688" s="2">
        <v>0</v>
      </c>
      <c r="H1688" s="3">
        <f t="shared" si="676"/>
        <v>40000</v>
      </c>
      <c r="I1688" s="10">
        <v>15000</v>
      </c>
      <c r="J1688" s="10">
        <v>15000</v>
      </c>
      <c r="K1688" s="213">
        <f>SUM(I1688:J1688)</f>
        <v>30000</v>
      </c>
      <c r="L1688" s="65">
        <v>22920.44</v>
      </c>
      <c r="M1688" s="65">
        <v>0.03</v>
      </c>
      <c r="N1688" s="18">
        <f>SUM(L1688:M1688)</f>
        <v>22920.469999999998</v>
      </c>
      <c r="O1688" s="65">
        <v>12103.24</v>
      </c>
      <c r="P1688" s="65">
        <v>0.03</v>
      </c>
      <c r="Q1688" s="18">
        <f>SUM(O1688:P1688)</f>
        <v>12103.27</v>
      </c>
      <c r="R1688" s="65">
        <v>12103.24</v>
      </c>
      <c r="S1688" s="8">
        <v>0.03</v>
      </c>
      <c r="T1688" s="107">
        <f>SUM(R1688:S1688)</f>
        <v>12103.27</v>
      </c>
      <c r="U1688" s="8">
        <v>0.03</v>
      </c>
      <c r="V1688" s="8">
        <v>0.03</v>
      </c>
      <c r="W1688" s="107">
        <f>SUM(U1688:V1688)</f>
        <v>0.06</v>
      </c>
    </row>
    <row r="1689" spans="1:102" s="191" customFormat="1" ht="18">
      <c r="A1689" s="180"/>
      <c r="B1689" s="181" t="s">
        <v>86</v>
      </c>
      <c r="C1689" s="182"/>
      <c r="D1689" s="182"/>
      <c r="E1689" s="182"/>
      <c r="F1689" s="183">
        <v>40000</v>
      </c>
      <c r="G1689" s="183">
        <v>0</v>
      </c>
      <c r="H1689" s="194">
        <f t="shared" si="676"/>
        <v>40000</v>
      </c>
      <c r="I1689" s="184">
        <f>SUM(I1688)</f>
        <v>15000</v>
      </c>
      <c r="J1689" s="184">
        <f>SUM(J1688)</f>
        <v>15000</v>
      </c>
      <c r="K1689" s="212">
        <f>SUM(I1689:J1689)</f>
        <v>30000</v>
      </c>
      <c r="L1689" s="198">
        <f>SUM(L1688)</f>
        <v>22920.44</v>
      </c>
      <c r="M1689" s="198">
        <f>SUM(M1688)</f>
        <v>0.03</v>
      </c>
      <c r="N1689" s="184">
        <f>SUM(L1689:M1689)</f>
        <v>22920.469999999998</v>
      </c>
      <c r="O1689" s="198">
        <f>SUM(O1688)</f>
        <v>12103.24</v>
      </c>
      <c r="P1689" s="198">
        <f>SUM(P1688)</f>
        <v>0.03</v>
      </c>
      <c r="Q1689" s="184">
        <f>SUM(O1689:P1689)</f>
        <v>12103.27</v>
      </c>
      <c r="R1689" s="198">
        <f>SUM(R1688)</f>
        <v>12103.24</v>
      </c>
      <c r="S1689" s="182">
        <f>SUM(S1688)</f>
        <v>0.03</v>
      </c>
      <c r="T1689" s="185">
        <f>SUM(R1689:S1689)</f>
        <v>12103.27</v>
      </c>
      <c r="U1689" s="182">
        <v>0.03</v>
      </c>
      <c r="V1689" s="182">
        <v>0.03</v>
      </c>
      <c r="W1689" s="185">
        <f>SUM(U1689:V1689)</f>
        <v>0.06</v>
      </c>
      <c r="X1689" s="263"/>
      <c r="Y1689" s="263"/>
      <c r="Z1689" s="263"/>
      <c r="AA1689" s="263"/>
      <c r="AB1689" s="263"/>
      <c r="AC1689" s="263"/>
      <c r="AD1689" s="263"/>
      <c r="AE1689" s="263"/>
      <c r="AF1689" s="263"/>
      <c r="AG1689" s="263"/>
      <c r="AH1689" s="263"/>
      <c r="AI1689" s="263"/>
      <c r="AJ1689" s="263"/>
      <c r="AK1689" s="263"/>
      <c r="AL1689" s="263"/>
      <c r="AM1689" s="263"/>
      <c r="AN1689" s="263"/>
      <c r="AO1689" s="263"/>
      <c r="AP1689" s="263"/>
      <c r="AQ1689" s="263"/>
      <c r="AR1689" s="263"/>
      <c r="AS1689" s="263"/>
      <c r="AT1689" s="263"/>
      <c r="AU1689" s="263"/>
      <c r="AV1689" s="263"/>
      <c r="AW1689" s="263"/>
      <c r="AX1689" s="263"/>
      <c r="AY1689" s="263"/>
      <c r="AZ1689" s="263"/>
      <c r="BA1689" s="263"/>
      <c r="BB1689" s="263"/>
      <c r="BC1689" s="263"/>
      <c r="BD1689" s="263"/>
      <c r="BE1689" s="263"/>
      <c r="BF1689" s="263"/>
      <c r="BG1689" s="263"/>
      <c r="BH1689" s="263"/>
      <c r="BI1689" s="263"/>
      <c r="BJ1689" s="263"/>
      <c r="BK1689" s="263"/>
      <c r="BL1689" s="263"/>
      <c r="BM1689" s="263"/>
      <c r="BN1689" s="263"/>
      <c r="BO1689" s="263"/>
      <c r="BP1689" s="263"/>
      <c r="BQ1689" s="263"/>
      <c r="BR1689" s="263"/>
      <c r="BS1689" s="263"/>
      <c r="BT1689" s="263"/>
      <c r="BU1689" s="263"/>
      <c r="BV1689" s="263"/>
      <c r="BW1689" s="263"/>
      <c r="BX1689" s="263"/>
      <c r="BY1689" s="263"/>
      <c r="BZ1689" s="263"/>
      <c r="CA1689" s="263"/>
      <c r="CB1689" s="263"/>
      <c r="CC1689" s="263"/>
      <c r="CD1689" s="263"/>
      <c r="CE1689" s="263"/>
      <c r="CF1689" s="263"/>
      <c r="CG1689" s="263"/>
      <c r="CH1689" s="263"/>
      <c r="CI1689" s="263"/>
      <c r="CJ1689" s="263"/>
      <c r="CK1689" s="263"/>
      <c r="CL1689" s="263"/>
      <c r="CM1689" s="263"/>
      <c r="CN1689" s="263"/>
      <c r="CO1689" s="263"/>
      <c r="CP1689" s="263"/>
      <c r="CQ1689" s="263"/>
      <c r="CR1689" s="263"/>
      <c r="CS1689" s="263"/>
      <c r="CT1689" s="263"/>
      <c r="CU1689" s="263"/>
      <c r="CV1689" s="263"/>
      <c r="CW1689" s="263"/>
      <c r="CX1689" s="263"/>
    </row>
    <row r="1690" spans="1:102" s="24" customFormat="1" ht="18">
      <c r="A1690" s="17">
        <v>16</v>
      </c>
      <c r="B1690" s="7" t="s">
        <v>1191</v>
      </c>
      <c r="C1690" s="9"/>
      <c r="D1690" s="9"/>
      <c r="E1690" s="9"/>
      <c r="F1690" s="6"/>
      <c r="G1690" s="6"/>
      <c r="H1690" s="3"/>
      <c r="I1690" s="18"/>
      <c r="J1690" s="18"/>
      <c r="K1690" s="213"/>
      <c r="L1690" s="67"/>
      <c r="M1690" s="67"/>
      <c r="N1690" s="18"/>
      <c r="O1690" s="67"/>
      <c r="P1690" s="67"/>
      <c r="Q1690" s="18"/>
      <c r="R1690" s="67"/>
      <c r="S1690" s="9"/>
      <c r="T1690" s="107"/>
      <c r="U1690" s="9"/>
      <c r="V1690" s="9"/>
      <c r="W1690" s="107"/>
      <c r="X1690" s="258"/>
      <c r="Y1690" s="258"/>
      <c r="Z1690" s="258"/>
      <c r="AA1690" s="258"/>
      <c r="AB1690" s="258"/>
      <c r="AC1690" s="258"/>
      <c r="AD1690" s="258"/>
      <c r="AE1690" s="258"/>
      <c r="AF1690" s="258"/>
      <c r="AG1690" s="258"/>
      <c r="AH1690" s="258"/>
      <c r="AI1690" s="258"/>
      <c r="AJ1690" s="258"/>
      <c r="AK1690" s="258"/>
      <c r="AL1690" s="258"/>
      <c r="AM1690" s="258"/>
      <c r="AN1690" s="258"/>
      <c r="AO1690" s="258"/>
      <c r="AP1690" s="258"/>
      <c r="AQ1690" s="258"/>
      <c r="AR1690" s="258"/>
      <c r="AS1690" s="258"/>
      <c r="AT1690" s="258"/>
      <c r="AU1690" s="258"/>
      <c r="AV1690" s="258"/>
      <c r="AW1690" s="258"/>
      <c r="AX1690" s="258"/>
      <c r="AY1690" s="258"/>
      <c r="AZ1690" s="258"/>
      <c r="BA1690" s="258"/>
      <c r="BB1690" s="258"/>
      <c r="BC1690" s="258"/>
      <c r="BD1690" s="258"/>
      <c r="BE1690" s="258"/>
      <c r="BF1690" s="258"/>
      <c r="BG1690" s="258"/>
      <c r="BH1690" s="258"/>
      <c r="BI1690" s="258"/>
      <c r="BJ1690" s="258"/>
      <c r="BK1690" s="258"/>
      <c r="BL1690" s="258"/>
      <c r="BM1690" s="258"/>
      <c r="BN1690" s="258"/>
      <c r="BO1690" s="258"/>
      <c r="BP1690" s="258"/>
      <c r="BQ1690" s="258"/>
      <c r="BR1690" s="258"/>
      <c r="BS1690" s="258"/>
      <c r="BT1690" s="258"/>
      <c r="BU1690" s="258"/>
      <c r="BV1690" s="258"/>
      <c r="BW1690" s="258"/>
      <c r="BX1690" s="258"/>
      <c r="BY1690" s="258"/>
      <c r="BZ1690" s="258"/>
      <c r="CA1690" s="258"/>
      <c r="CB1690" s="258"/>
      <c r="CC1690" s="258"/>
      <c r="CD1690" s="258"/>
      <c r="CE1690" s="258"/>
      <c r="CF1690" s="258"/>
      <c r="CG1690" s="258"/>
      <c r="CH1690" s="258"/>
      <c r="CI1690" s="258"/>
      <c r="CJ1690" s="258"/>
      <c r="CK1690" s="258"/>
      <c r="CL1690" s="258"/>
      <c r="CM1690" s="258"/>
      <c r="CN1690" s="258"/>
      <c r="CO1690" s="258"/>
      <c r="CP1690" s="258"/>
      <c r="CQ1690" s="258"/>
      <c r="CR1690" s="258"/>
      <c r="CS1690" s="258"/>
      <c r="CT1690" s="258"/>
      <c r="CU1690" s="258"/>
      <c r="CV1690" s="258"/>
      <c r="CW1690" s="258"/>
      <c r="CX1690" s="258"/>
    </row>
    <row r="1691" spans="1:102" ht="18">
      <c r="A1691" s="13">
        <v>1</v>
      </c>
      <c r="B1691" s="5" t="s">
        <v>1192</v>
      </c>
      <c r="C1691" s="8"/>
      <c r="D1691" s="8"/>
      <c r="F1691" s="2">
        <v>250</v>
      </c>
      <c r="G1691" s="2">
        <v>0</v>
      </c>
      <c r="H1691" s="3">
        <f t="shared" si="676"/>
        <v>250</v>
      </c>
      <c r="I1691" s="10">
        <v>100</v>
      </c>
      <c r="J1691" s="10"/>
      <c r="K1691" s="213">
        <f>SUM(I1691:J1691)</f>
        <v>100</v>
      </c>
      <c r="L1691" s="65">
        <v>0.03</v>
      </c>
      <c r="M1691" s="65"/>
      <c r="N1691" s="18">
        <f>SUM(L1691:M1691)</f>
        <v>0.03</v>
      </c>
      <c r="O1691" s="65">
        <v>0.03</v>
      </c>
      <c r="P1691" s="65"/>
      <c r="Q1691" s="18">
        <f>SUM(O1691:P1691)</f>
        <v>0.03</v>
      </c>
      <c r="R1691" s="65">
        <v>0.03</v>
      </c>
      <c r="S1691" s="8"/>
      <c r="T1691" s="107">
        <f>SUM(R1691:S1691)</f>
        <v>0.03</v>
      </c>
      <c r="U1691" s="8">
        <v>0.03</v>
      </c>
      <c r="V1691" s="8"/>
      <c r="W1691" s="107">
        <f>SUM(U1691:V1691)</f>
        <v>0.03</v>
      </c>
    </row>
    <row r="1692" spans="1:102" ht="18">
      <c r="A1692" s="13">
        <v>2</v>
      </c>
      <c r="B1692" s="5" t="s">
        <v>1193</v>
      </c>
      <c r="C1692" s="8">
        <v>389</v>
      </c>
      <c r="D1692" s="8"/>
      <c r="E1692" s="9">
        <f>SUM(C1692:D1692)</f>
        <v>389</v>
      </c>
      <c r="F1692" s="2">
        <v>515</v>
      </c>
      <c r="G1692" s="2">
        <v>0</v>
      </c>
      <c r="H1692" s="3">
        <f t="shared" si="676"/>
        <v>515</v>
      </c>
      <c r="I1692" s="10">
        <v>1020</v>
      </c>
      <c r="J1692" s="10"/>
      <c r="K1692" s="213">
        <f>SUM(I1692:J1692)</f>
        <v>1020</v>
      </c>
      <c r="L1692" s="65">
        <v>1600</v>
      </c>
      <c r="M1692" s="65"/>
      <c r="N1692" s="18">
        <f>SUM(L1692:M1692)</f>
        <v>1600</v>
      </c>
      <c r="O1692" s="65">
        <v>732</v>
      </c>
      <c r="P1692" s="65"/>
      <c r="Q1692" s="18">
        <f>SUM(O1692:P1692)</f>
        <v>732</v>
      </c>
      <c r="R1692" s="65">
        <v>732</v>
      </c>
      <c r="S1692" s="8"/>
      <c r="T1692" s="107">
        <f>SUM(R1692:S1692)</f>
        <v>732</v>
      </c>
      <c r="U1692" s="8">
        <v>100</v>
      </c>
      <c r="V1692" s="8"/>
      <c r="W1692" s="107">
        <f>SUM(U1692:V1692)</f>
        <v>100</v>
      </c>
    </row>
    <row r="1693" spans="1:102" s="186" customFormat="1" ht="18">
      <c r="A1693" s="187"/>
      <c r="B1693" s="181" t="s">
        <v>145</v>
      </c>
      <c r="C1693" s="182">
        <f>SUM(C1692)</f>
        <v>389</v>
      </c>
      <c r="D1693" s="188"/>
      <c r="E1693" s="182">
        <f>SUM(C1693:D1693)</f>
        <v>389</v>
      </c>
      <c r="F1693" s="183">
        <v>765</v>
      </c>
      <c r="G1693" s="183">
        <v>0</v>
      </c>
      <c r="H1693" s="194">
        <f t="shared" si="676"/>
        <v>765</v>
      </c>
      <c r="I1693" s="184">
        <f>SUM(I1691:I1692)</f>
        <v>1120</v>
      </c>
      <c r="J1693" s="184"/>
      <c r="K1693" s="212">
        <f>SUM(I1693:J1693)</f>
        <v>1120</v>
      </c>
      <c r="L1693" s="198">
        <f>SUM(L1691:L1692)</f>
        <v>1600.03</v>
      </c>
      <c r="M1693" s="198"/>
      <c r="N1693" s="184">
        <f>SUM(L1693:M1693)</f>
        <v>1600.03</v>
      </c>
      <c r="O1693" s="198">
        <f>SUM(O1691:O1692)</f>
        <v>732.03</v>
      </c>
      <c r="P1693" s="198"/>
      <c r="Q1693" s="184">
        <f>SUM(O1693:P1693)</f>
        <v>732.03</v>
      </c>
      <c r="R1693" s="198">
        <f>SUM(R1691:R1692)</f>
        <v>732.03</v>
      </c>
      <c r="S1693" s="182"/>
      <c r="T1693" s="185">
        <f>SUM(R1693:S1693)</f>
        <v>732.03</v>
      </c>
      <c r="U1693" s="182">
        <v>100.03</v>
      </c>
      <c r="V1693" s="182"/>
      <c r="W1693" s="185">
        <f>SUM(U1693:V1693)</f>
        <v>100.03</v>
      </c>
      <c r="X1693" s="264"/>
      <c r="Y1693" s="264"/>
      <c r="Z1693" s="264"/>
      <c r="AA1693" s="264"/>
      <c r="AB1693" s="264"/>
      <c r="AC1693" s="264"/>
      <c r="AD1693" s="264"/>
      <c r="AE1693" s="264"/>
      <c r="AF1693" s="264"/>
      <c r="AG1693" s="264"/>
      <c r="AH1693" s="264"/>
      <c r="AI1693" s="264"/>
      <c r="AJ1693" s="264"/>
      <c r="AK1693" s="264"/>
      <c r="AL1693" s="264"/>
      <c r="AM1693" s="264"/>
      <c r="AN1693" s="264"/>
      <c r="AO1693" s="264"/>
      <c r="AP1693" s="264"/>
      <c r="AQ1693" s="264"/>
      <c r="AR1693" s="264"/>
      <c r="AS1693" s="264"/>
      <c r="AT1693" s="264"/>
      <c r="AU1693" s="264"/>
      <c r="AV1693" s="264"/>
      <c r="AW1693" s="264"/>
      <c r="AX1693" s="264"/>
      <c r="AY1693" s="264"/>
      <c r="AZ1693" s="264"/>
      <c r="BA1693" s="264"/>
      <c r="BB1693" s="264"/>
      <c r="BC1693" s="264"/>
      <c r="BD1693" s="264"/>
      <c r="BE1693" s="264"/>
      <c r="BF1693" s="264"/>
      <c r="BG1693" s="264"/>
      <c r="BH1693" s="264"/>
      <c r="BI1693" s="264"/>
      <c r="BJ1693" s="264"/>
      <c r="BK1693" s="264"/>
      <c r="BL1693" s="264"/>
      <c r="BM1693" s="264"/>
      <c r="BN1693" s="264"/>
      <c r="BO1693" s="264"/>
      <c r="BP1693" s="264"/>
      <c r="BQ1693" s="264"/>
      <c r="BR1693" s="264"/>
      <c r="BS1693" s="264"/>
      <c r="BT1693" s="264"/>
      <c r="BU1693" s="264"/>
      <c r="BV1693" s="264"/>
      <c r="BW1693" s="264"/>
      <c r="BX1693" s="264"/>
      <c r="BY1693" s="264"/>
      <c r="BZ1693" s="264"/>
      <c r="CA1693" s="264"/>
      <c r="CB1693" s="264"/>
      <c r="CC1693" s="264"/>
      <c r="CD1693" s="264"/>
      <c r="CE1693" s="264"/>
      <c r="CF1693" s="264"/>
      <c r="CG1693" s="264"/>
      <c r="CH1693" s="264"/>
      <c r="CI1693" s="264"/>
      <c r="CJ1693" s="264"/>
      <c r="CK1693" s="264"/>
      <c r="CL1693" s="264"/>
      <c r="CM1693" s="264"/>
      <c r="CN1693" s="264"/>
      <c r="CO1693" s="264"/>
      <c r="CP1693" s="264"/>
      <c r="CQ1693" s="264"/>
      <c r="CR1693" s="264"/>
      <c r="CS1693" s="264"/>
      <c r="CT1693" s="264"/>
      <c r="CU1693" s="264"/>
      <c r="CV1693" s="264"/>
      <c r="CW1693" s="264"/>
      <c r="CX1693" s="264"/>
    </row>
    <row r="1694" spans="1:102" s="24" customFormat="1" ht="18">
      <c r="A1694" s="17">
        <v>17</v>
      </c>
      <c r="B1694" s="7" t="s">
        <v>1194</v>
      </c>
      <c r="C1694" s="9"/>
      <c r="D1694" s="9"/>
      <c r="E1694" s="9"/>
      <c r="F1694" s="6"/>
      <c r="G1694" s="6"/>
      <c r="H1694" s="3"/>
      <c r="I1694" s="18"/>
      <c r="J1694" s="18"/>
      <c r="K1694" s="213"/>
      <c r="L1694" s="67"/>
      <c r="M1694" s="67"/>
      <c r="N1694" s="18"/>
      <c r="O1694" s="67"/>
      <c r="P1694" s="67"/>
      <c r="Q1694" s="18"/>
      <c r="R1694" s="67"/>
      <c r="S1694" s="9"/>
      <c r="T1694" s="107"/>
      <c r="U1694" s="9"/>
      <c r="V1694" s="9"/>
      <c r="W1694" s="107"/>
      <c r="X1694" s="258"/>
      <c r="Y1694" s="258"/>
      <c r="Z1694" s="258"/>
      <c r="AA1694" s="258"/>
      <c r="AB1694" s="258"/>
      <c r="AC1694" s="258"/>
      <c r="AD1694" s="258"/>
      <c r="AE1694" s="258"/>
      <c r="AF1694" s="258"/>
      <c r="AG1694" s="258"/>
      <c r="AH1694" s="258"/>
      <c r="AI1694" s="258"/>
      <c r="AJ1694" s="258"/>
      <c r="AK1694" s="258"/>
      <c r="AL1694" s="258"/>
      <c r="AM1694" s="258"/>
      <c r="AN1694" s="258"/>
      <c r="AO1694" s="258"/>
      <c r="AP1694" s="258"/>
      <c r="AQ1694" s="258"/>
      <c r="AR1694" s="258"/>
      <c r="AS1694" s="258"/>
      <c r="AT1694" s="258"/>
      <c r="AU1694" s="258"/>
      <c r="AV1694" s="258"/>
      <c r="AW1694" s="258"/>
      <c r="AX1694" s="258"/>
      <c r="AY1694" s="258"/>
      <c r="AZ1694" s="258"/>
      <c r="BA1694" s="258"/>
      <c r="BB1694" s="258"/>
      <c r="BC1694" s="258"/>
      <c r="BD1694" s="258"/>
      <c r="BE1694" s="258"/>
      <c r="BF1694" s="258"/>
      <c r="BG1694" s="258"/>
      <c r="BH1694" s="258"/>
      <c r="BI1694" s="258"/>
      <c r="BJ1694" s="258"/>
      <c r="BK1694" s="258"/>
      <c r="BL1694" s="258"/>
      <c r="BM1694" s="258"/>
      <c r="BN1694" s="258"/>
      <c r="BO1694" s="258"/>
      <c r="BP1694" s="258"/>
      <c r="BQ1694" s="258"/>
      <c r="BR1694" s="258"/>
      <c r="BS1694" s="258"/>
      <c r="BT1694" s="258"/>
      <c r="BU1694" s="258"/>
      <c r="BV1694" s="258"/>
      <c r="BW1694" s="258"/>
      <c r="BX1694" s="258"/>
      <c r="BY1694" s="258"/>
      <c r="BZ1694" s="258"/>
      <c r="CA1694" s="258"/>
      <c r="CB1694" s="258"/>
      <c r="CC1694" s="258"/>
      <c r="CD1694" s="258"/>
      <c r="CE1694" s="258"/>
      <c r="CF1694" s="258"/>
      <c r="CG1694" s="258"/>
      <c r="CH1694" s="258"/>
      <c r="CI1694" s="258"/>
      <c r="CJ1694" s="258"/>
      <c r="CK1694" s="258"/>
      <c r="CL1694" s="258"/>
      <c r="CM1694" s="258"/>
      <c r="CN1694" s="258"/>
      <c r="CO1694" s="258"/>
      <c r="CP1694" s="258"/>
      <c r="CQ1694" s="258"/>
      <c r="CR1694" s="258"/>
      <c r="CS1694" s="258"/>
      <c r="CT1694" s="258"/>
      <c r="CU1694" s="258"/>
      <c r="CV1694" s="258"/>
      <c r="CW1694" s="258"/>
      <c r="CX1694" s="258"/>
    </row>
    <row r="1695" spans="1:102" ht="18">
      <c r="A1695" s="13">
        <v>1</v>
      </c>
      <c r="B1695" s="5" t="s">
        <v>1195</v>
      </c>
      <c r="C1695" s="8">
        <v>80</v>
      </c>
      <c r="D1695" s="8"/>
      <c r="E1695" s="9">
        <f>SUM(C1695:D1695)</f>
        <v>80</v>
      </c>
      <c r="F1695" s="2">
        <v>65</v>
      </c>
      <c r="G1695" s="2">
        <v>0</v>
      </c>
      <c r="H1695" s="3">
        <f t="shared" si="676"/>
        <v>65</v>
      </c>
      <c r="I1695" s="10">
        <v>70</v>
      </c>
      <c r="J1695" s="10"/>
      <c r="K1695" s="213">
        <f>SUM(I1695:J1695)</f>
        <v>70</v>
      </c>
      <c r="L1695" s="65">
        <v>80</v>
      </c>
      <c r="M1695" s="65"/>
      <c r="N1695" s="18">
        <f>SUM(L1695:M1695)</f>
        <v>80</v>
      </c>
      <c r="O1695" s="65">
        <v>80</v>
      </c>
      <c r="P1695" s="65"/>
      <c r="Q1695" s="18">
        <f>SUM(O1695:P1695)</f>
        <v>80</v>
      </c>
      <c r="R1695" s="65">
        <v>80</v>
      </c>
      <c r="S1695" s="8"/>
      <c r="T1695" s="107">
        <f>SUM(R1695:S1695)</f>
        <v>80</v>
      </c>
      <c r="U1695" s="8">
        <v>100</v>
      </c>
      <c r="V1695" s="8"/>
      <c r="W1695" s="107">
        <f>SUM(U1695:V1695)</f>
        <v>100</v>
      </c>
    </row>
    <row r="1696" spans="1:102" s="186" customFormat="1" ht="18">
      <c r="A1696" s="187"/>
      <c r="B1696" s="181" t="s">
        <v>146</v>
      </c>
      <c r="C1696" s="182">
        <f>SUM(C1695)</f>
        <v>80</v>
      </c>
      <c r="D1696" s="188"/>
      <c r="E1696" s="188">
        <f>SUM(C1696:D1696)</f>
        <v>80</v>
      </c>
      <c r="F1696" s="183">
        <v>65</v>
      </c>
      <c r="G1696" s="183">
        <v>0</v>
      </c>
      <c r="H1696" s="194">
        <f t="shared" si="676"/>
        <v>65</v>
      </c>
      <c r="I1696" s="184">
        <f>SUM(I1695)</f>
        <v>70</v>
      </c>
      <c r="J1696" s="184"/>
      <c r="K1696" s="212">
        <f>SUM(I1696:J1696)</f>
        <v>70</v>
      </c>
      <c r="L1696" s="198">
        <f>SUM(L1695)</f>
        <v>80</v>
      </c>
      <c r="M1696" s="198"/>
      <c r="N1696" s="184">
        <f>SUM(L1696:M1696)</f>
        <v>80</v>
      </c>
      <c r="O1696" s="198">
        <f>SUM(O1695)</f>
        <v>80</v>
      </c>
      <c r="P1696" s="198"/>
      <c r="Q1696" s="184">
        <f>SUM(O1696:P1696)</f>
        <v>80</v>
      </c>
      <c r="R1696" s="198">
        <f>SUM(R1695)</f>
        <v>80</v>
      </c>
      <c r="S1696" s="182"/>
      <c r="T1696" s="185">
        <f>SUM(R1696:S1696)</f>
        <v>80</v>
      </c>
      <c r="U1696" s="182">
        <v>100</v>
      </c>
      <c r="V1696" s="182"/>
      <c r="W1696" s="185">
        <f>SUM(U1696:V1696)</f>
        <v>100</v>
      </c>
      <c r="X1696" s="264"/>
      <c r="Y1696" s="264"/>
      <c r="Z1696" s="264"/>
      <c r="AA1696" s="264"/>
      <c r="AB1696" s="264"/>
      <c r="AC1696" s="264"/>
      <c r="AD1696" s="264"/>
      <c r="AE1696" s="264"/>
      <c r="AF1696" s="264"/>
      <c r="AG1696" s="264"/>
      <c r="AH1696" s="264"/>
      <c r="AI1696" s="264"/>
      <c r="AJ1696" s="264"/>
      <c r="AK1696" s="264"/>
      <c r="AL1696" s="264"/>
      <c r="AM1696" s="264"/>
      <c r="AN1696" s="264"/>
      <c r="AO1696" s="264"/>
      <c r="AP1696" s="264"/>
      <c r="AQ1696" s="264"/>
      <c r="AR1696" s="264"/>
      <c r="AS1696" s="264"/>
      <c r="AT1696" s="264"/>
      <c r="AU1696" s="264"/>
      <c r="AV1696" s="264"/>
      <c r="AW1696" s="264"/>
      <c r="AX1696" s="264"/>
      <c r="AY1696" s="264"/>
      <c r="AZ1696" s="264"/>
      <c r="BA1696" s="264"/>
      <c r="BB1696" s="264"/>
      <c r="BC1696" s="264"/>
      <c r="BD1696" s="264"/>
      <c r="BE1696" s="264"/>
      <c r="BF1696" s="264"/>
      <c r="BG1696" s="264"/>
      <c r="BH1696" s="264"/>
      <c r="BI1696" s="264"/>
      <c r="BJ1696" s="264"/>
      <c r="BK1696" s="264"/>
      <c r="BL1696" s="264"/>
      <c r="BM1696" s="264"/>
      <c r="BN1696" s="264"/>
      <c r="BO1696" s="264"/>
      <c r="BP1696" s="264"/>
      <c r="BQ1696" s="264"/>
      <c r="BR1696" s="264"/>
      <c r="BS1696" s="264"/>
      <c r="BT1696" s="264"/>
      <c r="BU1696" s="264"/>
      <c r="BV1696" s="264"/>
      <c r="BW1696" s="264"/>
      <c r="BX1696" s="264"/>
      <c r="BY1696" s="264"/>
      <c r="BZ1696" s="264"/>
      <c r="CA1696" s="264"/>
      <c r="CB1696" s="264"/>
      <c r="CC1696" s="264"/>
      <c r="CD1696" s="264"/>
      <c r="CE1696" s="264"/>
      <c r="CF1696" s="264"/>
      <c r="CG1696" s="264"/>
      <c r="CH1696" s="264"/>
      <c r="CI1696" s="264"/>
      <c r="CJ1696" s="264"/>
      <c r="CK1696" s="264"/>
      <c r="CL1696" s="264"/>
      <c r="CM1696" s="264"/>
      <c r="CN1696" s="264"/>
      <c r="CO1696" s="264"/>
      <c r="CP1696" s="264"/>
      <c r="CQ1696" s="264"/>
      <c r="CR1696" s="264"/>
      <c r="CS1696" s="264"/>
      <c r="CT1696" s="264"/>
      <c r="CU1696" s="264"/>
      <c r="CV1696" s="264"/>
      <c r="CW1696" s="264"/>
      <c r="CX1696" s="264"/>
    </row>
    <row r="1697" spans="1:102" s="24" customFormat="1" ht="18">
      <c r="A1697" s="17">
        <v>18</v>
      </c>
      <c r="B1697" s="7" t="s">
        <v>1196</v>
      </c>
      <c r="C1697" s="9"/>
      <c r="D1697" s="9"/>
      <c r="E1697" s="9"/>
      <c r="F1697" s="6"/>
      <c r="G1697" s="6"/>
      <c r="H1697" s="3"/>
      <c r="I1697" s="18"/>
      <c r="J1697" s="18"/>
      <c r="K1697" s="213"/>
      <c r="L1697" s="67"/>
      <c r="M1697" s="67"/>
      <c r="N1697" s="18"/>
      <c r="O1697" s="67"/>
      <c r="P1697" s="67"/>
      <c r="Q1697" s="18"/>
      <c r="R1697" s="67"/>
      <c r="S1697" s="9"/>
      <c r="T1697" s="107"/>
      <c r="U1697" s="9"/>
      <c r="V1697" s="9"/>
      <c r="W1697" s="107"/>
      <c r="X1697" s="258"/>
      <c r="Y1697" s="258"/>
      <c r="Z1697" s="258"/>
      <c r="AA1697" s="258"/>
      <c r="AB1697" s="258"/>
      <c r="AC1697" s="258"/>
      <c r="AD1697" s="258"/>
      <c r="AE1697" s="258"/>
      <c r="AF1697" s="258"/>
      <c r="AG1697" s="258"/>
      <c r="AH1697" s="258"/>
      <c r="AI1697" s="258"/>
      <c r="AJ1697" s="258"/>
      <c r="AK1697" s="258"/>
      <c r="AL1697" s="258"/>
      <c r="AM1697" s="258"/>
      <c r="AN1697" s="258"/>
      <c r="AO1697" s="258"/>
      <c r="AP1697" s="258"/>
      <c r="AQ1697" s="258"/>
      <c r="AR1697" s="258"/>
      <c r="AS1697" s="258"/>
      <c r="AT1697" s="258"/>
      <c r="AU1697" s="258"/>
      <c r="AV1697" s="258"/>
      <c r="AW1697" s="258"/>
      <c r="AX1697" s="258"/>
      <c r="AY1697" s="258"/>
      <c r="AZ1697" s="258"/>
      <c r="BA1697" s="258"/>
      <c r="BB1697" s="258"/>
      <c r="BC1697" s="258"/>
      <c r="BD1697" s="258"/>
      <c r="BE1697" s="258"/>
      <c r="BF1697" s="258"/>
      <c r="BG1697" s="258"/>
      <c r="BH1697" s="258"/>
      <c r="BI1697" s="258"/>
      <c r="BJ1697" s="258"/>
      <c r="BK1697" s="258"/>
      <c r="BL1697" s="258"/>
      <c r="BM1697" s="258"/>
      <c r="BN1697" s="258"/>
      <c r="BO1697" s="258"/>
      <c r="BP1697" s="258"/>
      <c r="BQ1697" s="258"/>
      <c r="BR1697" s="258"/>
      <c r="BS1697" s="258"/>
      <c r="BT1697" s="258"/>
      <c r="BU1697" s="258"/>
      <c r="BV1697" s="258"/>
      <c r="BW1697" s="258"/>
      <c r="BX1697" s="258"/>
      <c r="BY1697" s="258"/>
      <c r="BZ1697" s="258"/>
      <c r="CA1697" s="258"/>
      <c r="CB1697" s="258"/>
      <c r="CC1697" s="258"/>
      <c r="CD1697" s="258"/>
      <c r="CE1697" s="258"/>
      <c r="CF1697" s="258"/>
      <c r="CG1697" s="258"/>
      <c r="CH1697" s="258"/>
      <c r="CI1697" s="258"/>
      <c r="CJ1697" s="258"/>
      <c r="CK1697" s="258"/>
      <c r="CL1697" s="258"/>
      <c r="CM1697" s="258"/>
      <c r="CN1697" s="258"/>
      <c r="CO1697" s="258"/>
      <c r="CP1697" s="258"/>
      <c r="CQ1697" s="258"/>
      <c r="CR1697" s="258"/>
      <c r="CS1697" s="258"/>
      <c r="CT1697" s="258"/>
      <c r="CU1697" s="258"/>
      <c r="CV1697" s="258"/>
      <c r="CW1697" s="258"/>
      <c r="CX1697" s="258"/>
    </row>
    <row r="1698" spans="1:102" s="24" customFormat="1" ht="18">
      <c r="A1698" s="17"/>
      <c r="B1698" s="5" t="s">
        <v>2517</v>
      </c>
      <c r="C1698" s="9"/>
      <c r="D1698" s="9"/>
      <c r="E1698" s="9"/>
      <c r="F1698" s="6"/>
      <c r="G1698" s="6"/>
      <c r="H1698" s="3"/>
      <c r="I1698" s="18"/>
      <c r="J1698" s="18"/>
      <c r="K1698" s="213"/>
      <c r="L1698" s="67"/>
      <c r="M1698" s="67"/>
      <c r="N1698" s="18"/>
      <c r="O1698" s="67">
        <v>109.99</v>
      </c>
      <c r="P1698" s="67"/>
      <c r="Q1698" s="18"/>
      <c r="R1698" s="67">
        <v>109.99</v>
      </c>
      <c r="S1698" s="9"/>
      <c r="T1698" s="107"/>
      <c r="U1698" s="9">
        <v>109.99</v>
      </c>
      <c r="V1698" s="9"/>
      <c r="W1698" s="107">
        <f>SUM(U1698:V1698)</f>
        <v>109.99</v>
      </c>
      <c r="X1698" s="258"/>
      <c r="Y1698" s="258"/>
      <c r="Z1698" s="258"/>
      <c r="AA1698" s="258"/>
      <c r="AB1698" s="258"/>
      <c r="AC1698" s="258"/>
      <c r="AD1698" s="258"/>
      <c r="AE1698" s="258"/>
      <c r="AF1698" s="258"/>
      <c r="AG1698" s="258"/>
      <c r="AH1698" s="258"/>
      <c r="AI1698" s="258"/>
      <c r="AJ1698" s="258"/>
      <c r="AK1698" s="258"/>
      <c r="AL1698" s="258"/>
      <c r="AM1698" s="258"/>
      <c r="AN1698" s="258"/>
      <c r="AO1698" s="258"/>
      <c r="AP1698" s="258"/>
      <c r="AQ1698" s="258"/>
      <c r="AR1698" s="258"/>
      <c r="AS1698" s="258"/>
      <c r="AT1698" s="258"/>
      <c r="AU1698" s="258"/>
      <c r="AV1698" s="258"/>
      <c r="AW1698" s="258"/>
      <c r="AX1698" s="258"/>
      <c r="AY1698" s="258"/>
      <c r="AZ1698" s="258"/>
      <c r="BA1698" s="258"/>
      <c r="BB1698" s="258"/>
      <c r="BC1698" s="258"/>
      <c r="BD1698" s="258"/>
      <c r="BE1698" s="258"/>
      <c r="BF1698" s="258"/>
      <c r="BG1698" s="258"/>
      <c r="BH1698" s="258"/>
      <c r="BI1698" s="258"/>
      <c r="BJ1698" s="258"/>
      <c r="BK1698" s="258"/>
      <c r="BL1698" s="258"/>
      <c r="BM1698" s="258"/>
      <c r="BN1698" s="258"/>
      <c r="BO1698" s="258"/>
      <c r="BP1698" s="258"/>
      <c r="BQ1698" s="258"/>
      <c r="BR1698" s="258"/>
      <c r="BS1698" s="258"/>
      <c r="BT1698" s="258"/>
      <c r="BU1698" s="258"/>
      <c r="BV1698" s="258"/>
      <c r="BW1698" s="258"/>
      <c r="BX1698" s="258"/>
      <c r="BY1698" s="258"/>
      <c r="BZ1698" s="258"/>
      <c r="CA1698" s="258"/>
      <c r="CB1698" s="258"/>
      <c r="CC1698" s="258"/>
      <c r="CD1698" s="258"/>
      <c r="CE1698" s="258"/>
      <c r="CF1698" s="258"/>
      <c r="CG1698" s="258"/>
      <c r="CH1698" s="258"/>
      <c r="CI1698" s="258"/>
      <c r="CJ1698" s="258"/>
      <c r="CK1698" s="258"/>
      <c r="CL1698" s="258"/>
      <c r="CM1698" s="258"/>
      <c r="CN1698" s="258"/>
      <c r="CO1698" s="258"/>
      <c r="CP1698" s="258"/>
      <c r="CQ1698" s="258"/>
      <c r="CR1698" s="258"/>
      <c r="CS1698" s="258"/>
      <c r="CT1698" s="258"/>
      <c r="CU1698" s="258"/>
      <c r="CV1698" s="258"/>
      <c r="CW1698" s="258"/>
      <c r="CX1698" s="258"/>
    </row>
    <row r="1699" spans="1:102" ht="18">
      <c r="A1699" s="13">
        <v>1</v>
      </c>
      <c r="B1699" s="5" t="s">
        <v>1197</v>
      </c>
      <c r="C1699" s="8">
        <v>99.99</v>
      </c>
      <c r="D1699" s="8"/>
      <c r="E1699" s="9">
        <f>SUM(C1699:D1699)</f>
        <v>99.99</v>
      </c>
      <c r="F1699" s="2">
        <v>99.99</v>
      </c>
      <c r="G1699" s="2">
        <v>0</v>
      </c>
      <c r="H1699" s="3">
        <f t="shared" si="676"/>
        <v>99.99</v>
      </c>
      <c r="I1699" s="10">
        <v>109.99</v>
      </c>
      <c r="J1699" s="10"/>
      <c r="K1699" s="213">
        <f>SUM(I1699:J1699)</f>
        <v>109.99</v>
      </c>
      <c r="L1699" s="65">
        <v>149.99</v>
      </c>
      <c r="M1699" s="65"/>
      <c r="N1699" s="18">
        <f>SUM(L1699:M1699)</f>
        <v>149.99</v>
      </c>
      <c r="O1699" s="65">
        <v>0</v>
      </c>
      <c r="P1699" s="65"/>
      <c r="Q1699" s="18">
        <f>SUM(O1699:P1699)</f>
        <v>0</v>
      </c>
      <c r="R1699" s="65">
        <v>0</v>
      </c>
      <c r="S1699" s="8"/>
      <c r="T1699" s="107">
        <f>SUM(R1699:S1699)</f>
        <v>0</v>
      </c>
      <c r="U1699" s="8"/>
      <c r="V1699" s="8"/>
      <c r="W1699" s="107">
        <f>SUM(U1699:V1699)</f>
        <v>0</v>
      </c>
    </row>
    <row r="1700" spans="1:102" s="191" customFormat="1" ht="18">
      <c r="A1700" s="180"/>
      <c r="B1700" s="181" t="s">
        <v>147</v>
      </c>
      <c r="C1700" s="182">
        <f>SUM(C1699)</f>
        <v>99.99</v>
      </c>
      <c r="D1700" s="188"/>
      <c r="E1700" s="182">
        <f>SUM(C1700:D1700)</f>
        <v>99.99</v>
      </c>
      <c r="F1700" s="183">
        <v>99.99</v>
      </c>
      <c r="G1700" s="183">
        <v>0</v>
      </c>
      <c r="H1700" s="194">
        <f t="shared" si="676"/>
        <v>99.99</v>
      </c>
      <c r="I1700" s="184">
        <f>SUM(I1699)</f>
        <v>109.99</v>
      </c>
      <c r="J1700" s="189"/>
      <c r="K1700" s="212">
        <f>SUM(I1700:J1700)</f>
        <v>109.99</v>
      </c>
      <c r="L1700" s="198">
        <f>SUM(L1699)</f>
        <v>149.99</v>
      </c>
      <c r="M1700" s="207"/>
      <c r="N1700" s="184">
        <f>SUM(L1700:M1700)</f>
        <v>149.99</v>
      </c>
      <c r="O1700" s="198">
        <f>SUM(O1698:O1699)</f>
        <v>109.99</v>
      </c>
      <c r="P1700" s="207"/>
      <c r="Q1700" s="184">
        <f>SUM(O1700:P1700)</f>
        <v>109.99</v>
      </c>
      <c r="R1700" s="198">
        <f>SUM(R1698:R1699)</f>
        <v>109.99</v>
      </c>
      <c r="S1700" s="198">
        <f t="shared" ref="S1700:W1700" si="687">SUM(S1698:S1699)</f>
        <v>0</v>
      </c>
      <c r="T1700" s="198">
        <f t="shared" si="687"/>
        <v>0</v>
      </c>
      <c r="U1700" s="198">
        <f t="shared" si="687"/>
        <v>109.99</v>
      </c>
      <c r="V1700" s="198">
        <f t="shared" si="687"/>
        <v>0</v>
      </c>
      <c r="W1700" s="198">
        <f t="shared" si="687"/>
        <v>109.99</v>
      </c>
      <c r="X1700" s="263"/>
      <c r="Y1700" s="263"/>
      <c r="Z1700" s="263"/>
      <c r="AA1700" s="263"/>
      <c r="AB1700" s="263"/>
      <c r="AC1700" s="263"/>
      <c r="AD1700" s="263"/>
      <c r="AE1700" s="263"/>
      <c r="AF1700" s="263"/>
      <c r="AG1700" s="263"/>
      <c r="AH1700" s="263"/>
      <c r="AI1700" s="263"/>
      <c r="AJ1700" s="263"/>
      <c r="AK1700" s="263"/>
      <c r="AL1700" s="263"/>
      <c r="AM1700" s="263"/>
      <c r="AN1700" s="263"/>
      <c r="AO1700" s="263"/>
      <c r="AP1700" s="263"/>
      <c r="AQ1700" s="263"/>
      <c r="AR1700" s="263"/>
      <c r="AS1700" s="263"/>
      <c r="AT1700" s="263"/>
      <c r="AU1700" s="263"/>
      <c r="AV1700" s="263"/>
      <c r="AW1700" s="263"/>
      <c r="AX1700" s="263"/>
      <c r="AY1700" s="263"/>
      <c r="AZ1700" s="263"/>
      <c r="BA1700" s="263"/>
      <c r="BB1700" s="263"/>
      <c r="BC1700" s="263"/>
      <c r="BD1700" s="263"/>
      <c r="BE1700" s="263"/>
      <c r="BF1700" s="263"/>
      <c r="BG1700" s="263"/>
      <c r="BH1700" s="263"/>
      <c r="BI1700" s="263"/>
      <c r="BJ1700" s="263"/>
      <c r="BK1700" s="263"/>
      <c r="BL1700" s="263"/>
      <c r="BM1700" s="263"/>
      <c r="BN1700" s="263"/>
      <c r="BO1700" s="263"/>
      <c r="BP1700" s="263"/>
      <c r="BQ1700" s="263"/>
      <c r="BR1700" s="263"/>
      <c r="BS1700" s="263"/>
      <c r="BT1700" s="263"/>
      <c r="BU1700" s="263"/>
      <c r="BV1700" s="263"/>
      <c r="BW1700" s="263"/>
      <c r="BX1700" s="263"/>
      <c r="BY1700" s="263"/>
      <c r="BZ1700" s="263"/>
      <c r="CA1700" s="263"/>
      <c r="CB1700" s="263"/>
      <c r="CC1700" s="263"/>
      <c r="CD1700" s="263"/>
      <c r="CE1700" s="263"/>
      <c r="CF1700" s="263"/>
      <c r="CG1700" s="263"/>
      <c r="CH1700" s="263"/>
      <c r="CI1700" s="263"/>
      <c r="CJ1700" s="263"/>
      <c r="CK1700" s="263"/>
      <c r="CL1700" s="263"/>
      <c r="CM1700" s="263"/>
      <c r="CN1700" s="263"/>
      <c r="CO1700" s="263"/>
      <c r="CP1700" s="263"/>
      <c r="CQ1700" s="263"/>
      <c r="CR1700" s="263"/>
      <c r="CS1700" s="263"/>
      <c r="CT1700" s="263"/>
      <c r="CU1700" s="263"/>
      <c r="CV1700" s="263"/>
      <c r="CW1700" s="263"/>
      <c r="CX1700" s="263"/>
    </row>
    <row r="1701" spans="1:102" s="24" customFormat="1" ht="18">
      <c r="A1701" s="17">
        <v>19</v>
      </c>
      <c r="B1701" s="7" t="s">
        <v>1198</v>
      </c>
      <c r="C1701" s="9"/>
      <c r="D1701" s="9"/>
      <c r="E1701" s="9"/>
      <c r="F1701" s="6"/>
      <c r="G1701" s="6"/>
      <c r="H1701" s="3"/>
      <c r="I1701" s="18"/>
      <c r="J1701" s="18"/>
      <c r="K1701" s="213"/>
      <c r="L1701" s="67"/>
      <c r="M1701" s="67"/>
      <c r="N1701" s="18"/>
      <c r="O1701" s="67"/>
      <c r="P1701" s="67"/>
      <c r="Q1701" s="18"/>
      <c r="R1701" s="67"/>
      <c r="S1701" s="9"/>
      <c r="T1701" s="107"/>
      <c r="U1701" s="9"/>
      <c r="V1701" s="9"/>
      <c r="W1701" s="107"/>
      <c r="X1701" s="258"/>
      <c r="Y1701" s="258"/>
      <c r="Z1701" s="258"/>
      <c r="AA1701" s="258"/>
      <c r="AB1701" s="258"/>
      <c r="AC1701" s="258"/>
      <c r="AD1701" s="258"/>
      <c r="AE1701" s="258"/>
      <c r="AF1701" s="258"/>
      <c r="AG1701" s="258"/>
      <c r="AH1701" s="258"/>
      <c r="AI1701" s="258"/>
      <c r="AJ1701" s="258"/>
      <c r="AK1701" s="258"/>
      <c r="AL1701" s="258"/>
      <c r="AM1701" s="258"/>
      <c r="AN1701" s="258"/>
      <c r="AO1701" s="258"/>
      <c r="AP1701" s="258"/>
      <c r="AQ1701" s="258"/>
      <c r="AR1701" s="258"/>
      <c r="AS1701" s="258"/>
      <c r="AT1701" s="258"/>
      <c r="AU1701" s="258"/>
      <c r="AV1701" s="258"/>
      <c r="AW1701" s="258"/>
      <c r="AX1701" s="258"/>
      <c r="AY1701" s="258"/>
      <c r="AZ1701" s="258"/>
      <c r="BA1701" s="258"/>
      <c r="BB1701" s="258"/>
      <c r="BC1701" s="258"/>
      <c r="BD1701" s="258"/>
      <c r="BE1701" s="258"/>
      <c r="BF1701" s="258"/>
      <c r="BG1701" s="258"/>
      <c r="BH1701" s="258"/>
      <c r="BI1701" s="258"/>
      <c r="BJ1701" s="258"/>
      <c r="BK1701" s="258"/>
      <c r="BL1701" s="258"/>
      <c r="BM1701" s="258"/>
      <c r="BN1701" s="258"/>
      <c r="BO1701" s="258"/>
      <c r="BP1701" s="258"/>
      <c r="BQ1701" s="258"/>
      <c r="BR1701" s="258"/>
      <c r="BS1701" s="258"/>
      <c r="BT1701" s="258"/>
      <c r="BU1701" s="258"/>
      <c r="BV1701" s="258"/>
      <c r="BW1701" s="258"/>
      <c r="BX1701" s="258"/>
      <c r="BY1701" s="258"/>
      <c r="BZ1701" s="258"/>
      <c r="CA1701" s="258"/>
      <c r="CB1701" s="258"/>
      <c r="CC1701" s="258"/>
      <c r="CD1701" s="258"/>
      <c r="CE1701" s="258"/>
      <c r="CF1701" s="258"/>
      <c r="CG1701" s="258"/>
      <c r="CH1701" s="258"/>
      <c r="CI1701" s="258"/>
      <c r="CJ1701" s="258"/>
      <c r="CK1701" s="258"/>
      <c r="CL1701" s="258"/>
      <c r="CM1701" s="258"/>
      <c r="CN1701" s="258"/>
      <c r="CO1701" s="258"/>
      <c r="CP1701" s="258"/>
      <c r="CQ1701" s="258"/>
      <c r="CR1701" s="258"/>
      <c r="CS1701" s="258"/>
      <c r="CT1701" s="258"/>
      <c r="CU1701" s="258"/>
      <c r="CV1701" s="258"/>
      <c r="CW1701" s="258"/>
      <c r="CX1701" s="258"/>
    </row>
    <row r="1702" spans="1:102" ht="18">
      <c r="A1702" s="13">
        <v>1</v>
      </c>
      <c r="B1702" s="5" t="s">
        <v>1199</v>
      </c>
      <c r="C1702" s="8"/>
      <c r="D1702" s="8"/>
      <c r="F1702" s="2">
        <v>899.99</v>
      </c>
      <c r="G1702" s="2">
        <v>0</v>
      </c>
      <c r="H1702" s="3">
        <f t="shared" si="676"/>
        <v>899.99</v>
      </c>
      <c r="I1702" s="10">
        <v>699.99</v>
      </c>
      <c r="J1702" s="10"/>
      <c r="K1702" s="213">
        <f>SUM(I1702:J1702)</f>
        <v>699.99</v>
      </c>
      <c r="L1702" s="65">
        <v>599.99</v>
      </c>
      <c r="M1702" s="65"/>
      <c r="N1702" s="18">
        <f>SUM(L1702:M1702)</f>
        <v>599.99</v>
      </c>
      <c r="O1702" s="65">
        <v>499.99</v>
      </c>
      <c r="P1702" s="65"/>
      <c r="Q1702" s="18">
        <f>SUM(O1702:P1702)</f>
        <v>499.99</v>
      </c>
      <c r="R1702" s="65">
        <v>499.99</v>
      </c>
      <c r="S1702" s="8"/>
      <c r="T1702" s="107">
        <f>SUM(R1702:S1702)</f>
        <v>499.99</v>
      </c>
      <c r="U1702" s="8">
        <v>549.99</v>
      </c>
      <c r="V1702" s="8"/>
      <c r="W1702" s="107">
        <f>SUM(U1702:V1702)</f>
        <v>549.99</v>
      </c>
    </row>
    <row r="1703" spans="1:102" ht="18">
      <c r="A1703" s="13">
        <v>2</v>
      </c>
      <c r="B1703" s="22" t="s">
        <v>1200</v>
      </c>
      <c r="C1703" s="8">
        <v>899.99</v>
      </c>
      <c r="D1703" s="8"/>
      <c r="E1703" s="9">
        <f>SUM(C1703:D1703)</f>
        <v>899.99</v>
      </c>
      <c r="F1703" s="2">
        <v>25000</v>
      </c>
      <c r="G1703" s="2">
        <v>0</v>
      </c>
      <c r="H1703" s="3">
        <f t="shared" si="676"/>
        <v>25000</v>
      </c>
      <c r="I1703" s="10"/>
      <c r="J1703" s="10"/>
      <c r="L1703" s="65"/>
      <c r="M1703" s="65"/>
      <c r="O1703" s="65">
        <v>0</v>
      </c>
      <c r="P1703" s="65"/>
      <c r="Q1703" s="18"/>
      <c r="R1703" s="65">
        <v>0</v>
      </c>
      <c r="S1703" s="8"/>
      <c r="T1703" s="107"/>
      <c r="U1703" s="8"/>
      <c r="V1703" s="8"/>
      <c r="W1703" s="107"/>
    </row>
    <row r="1704" spans="1:102" s="191" customFormat="1" ht="18">
      <c r="A1704" s="180"/>
      <c r="B1704" s="181" t="s">
        <v>148</v>
      </c>
      <c r="C1704" s="182">
        <f>SUM(C1703)</f>
        <v>899.99</v>
      </c>
      <c r="D1704" s="188"/>
      <c r="E1704" s="182">
        <f>SUM(C1704:D1704)</f>
        <v>899.99</v>
      </c>
      <c r="F1704" s="183">
        <v>25899.99</v>
      </c>
      <c r="G1704" s="183">
        <v>0</v>
      </c>
      <c r="H1704" s="194">
        <f t="shared" si="676"/>
        <v>25899.99</v>
      </c>
      <c r="I1704" s="184">
        <f>SUM(I1702:I1703)</f>
        <v>699.99</v>
      </c>
      <c r="J1704" s="189"/>
      <c r="K1704" s="212">
        <f>SUM(I1704:J1704)</f>
        <v>699.99</v>
      </c>
      <c r="L1704" s="198">
        <f>SUM(L1702:L1703)</f>
        <v>599.99</v>
      </c>
      <c r="M1704" s="207"/>
      <c r="N1704" s="184">
        <f>SUM(L1704:M1704)</f>
        <v>599.99</v>
      </c>
      <c r="O1704" s="198">
        <f>SUM(O1702:O1703)</f>
        <v>499.99</v>
      </c>
      <c r="P1704" s="207"/>
      <c r="Q1704" s="184">
        <f>SUM(O1704:P1704)</f>
        <v>499.99</v>
      </c>
      <c r="R1704" s="198">
        <f>SUM(R1702:R1703)</f>
        <v>499.99</v>
      </c>
      <c r="S1704" s="198">
        <f t="shared" ref="S1704:W1704" si="688">SUM(S1702:S1703)</f>
        <v>0</v>
      </c>
      <c r="T1704" s="198">
        <f t="shared" si="688"/>
        <v>499.99</v>
      </c>
      <c r="U1704" s="198">
        <f t="shared" si="688"/>
        <v>549.99</v>
      </c>
      <c r="V1704" s="198">
        <f t="shared" si="688"/>
        <v>0</v>
      </c>
      <c r="W1704" s="198">
        <f t="shared" si="688"/>
        <v>549.99</v>
      </c>
      <c r="X1704" s="263"/>
      <c r="Y1704" s="263"/>
      <c r="Z1704" s="263"/>
      <c r="AA1704" s="263"/>
      <c r="AB1704" s="263"/>
      <c r="AC1704" s="263"/>
      <c r="AD1704" s="263"/>
      <c r="AE1704" s="263"/>
      <c r="AF1704" s="263"/>
      <c r="AG1704" s="263"/>
      <c r="AH1704" s="263"/>
      <c r="AI1704" s="263"/>
      <c r="AJ1704" s="263"/>
      <c r="AK1704" s="263"/>
      <c r="AL1704" s="263"/>
      <c r="AM1704" s="263"/>
      <c r="AN1704" s="263"/>
      <c r="AO1704" s="263"/>
      <c r="AP1704" s="263"/>
      <c r="AQ1704" s="263"/>
      <c r="AR1704" s="263"/>
      <c r="AS1704" s="263"/>
      <c r="AT1704" s="263"/>
      <c r="AU1704" s="263"/>
      <c r="AV1704" s="263"/>
      <c r="AW1704" s="263"/>
      <c r="AX1704" s="263"/>
      <c r="AY1704" s="263"/>
      <c r="AZ1704" s="263"/>
      <c r="BA1704" s="263"/>
      <c r="BB1704" s="263"/>
      <c r="BC1704" s="263"/>
      <c r="BD1704" s="263"/>
      <c r="BE1704" s="263"/>
      <c r="BF1704" s="263"/>
      <c r="BG1704" s="263"/>
      <c r="BH1704" s="263"/>
      <c r="BI1704" s="263"/>
      <c r="BJ1704" s="263"/>
      <c r="BK1704" s="263"/>
      <c r="BL1704" s="263"/>
      <c r="BM1704" s="263"/>
      <c r="BN1704" s="263"/>
      <c r="BO1704" s="263"/>
      <c r="BP1704" s="263"/>
      <c r="BQ1704" s="263"/>
      <c r="BR1704" s="263"/>
      <c r="BS1704" s="263"/>
      <c r="BT1704" s="263"/>
      <c r="BU1704" s="263"/>
      <c r="BV1704" s="263"/>
      <c r="BW1704" s="263"/>
      <c r="BX1704" s="263"/>
      <c r="BY1704" s="263"/>
      <c r="BZ1704" s="263"/>
      <c r="CA1704" s="263"/>
      <c r="CB1704" s="263"/>
      <c r="CC1704" s="263"/>
      <c r="CD1704" s="263"/>
      <c r="CE1704" s="263"/>
      <c r="CF1704" s="263"/>
      <c r="CG1704" s="263"/>
      <c r="CH1704" s="263"/>
      <c r="CI1704" s="263"/>
      <c r="CJ1704" s="263"/>
      <c r="CK1704" s="263"/>
      <c r="CL1704" s="263"/>
      <c r="CM1704" s="263"/>
      <c r="CN1704" s="263"/>
      <c r="CO1704" s="263"/>
      <c r="CP1704" s="263"/>
      <c r="CQ1704" s="263"/>
      <c r="CR1704" s="263"/>
      <c r="CS1704" s="263"/>
      <c r="CT1704" s="263"/>
      <c r="CU1704" s="263"/>
      <c r="CV1704" s="263"/>
      <c r="CW1704" s="263"/>
      <c r="CX1704" s="263"/>
    </row>
    <row r="1705" spans="1:102" ht="18">
      <c r="A1705" s="17">
        <v>20</v>
      </c>
      <c r="B1705" s="7" t="s">
        <v>1504</v>
      </c>
      <c r="C1705" s="9"/>
      <c r="D1705" s="8"/>
      <c r="E1705" s="9"/>
      <c r="F1705" s="6"/>
      <c r="G1705" s="6"/>
      <c r="H1705" s="3"/>
      <c r="I1705" s="10"/>
      <c r="J1705" s="10"/>
      <c r="L1705" s="65"/>
      <c r="M1705" s="65"/>
      <c r="O1705" s="65"/>
      <c r="P1705" s="65"/>
      <c r="Q1705" s="18"/>
      <c r="R1705" s="65"/>
      <c r="S1705" s="8"/>
      <c r="T1705" s="107"/>
      <c r="U1705" s="8"/>
      <c r="V1705" s="8"/>
      <c r="W1705" s="107"/>
    </row>
    <row r="1706" spans="1:102" ht="18">
      <c r="A1706" s="13">
        <v>1</v>
      </c>
      <c r="B1706" s="5" t="s">
        <v>1505</v>
      </c>
      <c r="C1706" s="9"/>
      <c r="D1706" s="8"/>
      <c r="E1706" s="9"/>
      <c r="F1706" s="6"/>
      <c r="G1706" s="6"/>
      <c r="H1706" s="3"/>
      <c r="I1706" s="10">
        <v>32000</v>
      </c>
      <c r="J1706" s="10"/>
      <c r="K1706" s="213">
        <f>SUM(I1706:J1706)</f>
        <v>32000</v>
      </c>
      <c r="L1706" s="65">
        <v>240000</v>
      </c>
      <c r="M1706" s="65"/>
      <c r="N1706" s="18">
        <f>SUM(L1706:M1706)</f>
        <v>240000</v>
      </c>
      <c r="O1706" s="65">
        <v>0.03</v>
      </c>
      <c r="P1706" s="65"/>
      <c r="Q1706" s="18">
        <f>SUM(O1706:P1706)</f>
        <v>0.03</v>
      </c>
      <c r="R1706" s="65">
        <v>0.03</v>
      </c>
      <c r="S1706" s="8"/>
      <c r="T1706" s="107">
        <f>SUM(R1706:S1706)</f>
        <v>0.03</v>
      </c>
      <c r="U1706" s="8">
        <v>0.03</v>
      </c>
      <c r="V1706" s="8"/>
      <c r="W1706" s="107">
        <f>SUM(U1706:V1706)</f>
        <v>0.03</v>
      </c>
    </row>
    <row r="1707" spans="1:102" s="191" customFormat="1" ht="18">
      <c r="A1707" s="180"/>
      <c r="B1707" s="181" t="s">
        <v>1506</v>
      </c>
      <c r="C1707" s="182"/>
      <c r="D1707" s="188"/>
      <c r="E1707" s="182"/>
      <c r="F1707" s="183"/>
      <c r="G1707" s="183"/>
      <c r="H1707" s="194"/>
      <c r="I1707" s="184">
        <f>SUM(I1706)</f>
        <v>32000</v>
      </c>
      <c r="J1707" s="189"/>
      <c r="K1707" s="212">
        <f>SUM(I1707:J1707)</f>
        <v>32000</v>
      </c>
      <c r="L1707" s="198">
        <f>SUM(L1706)</f>
        <v>240000</v>
      </c>
      <c r="M1707" s="207"/>
      <c r="N1707" s="184">
        <f>SUM(L1707:M1707)</f>
        <v>240000</v>
      </c>
      <c r="O1707" s="198">
        <f>SUM(O1706)</f>
        <v>0.03</v>
      </c>
      <c r="P1707" s="207"/>
      <c r="Q1707" s="184">
        <f>SUM(O1707:P1707)</f>
        <v>0.03</v>
      </c>
      <c r="R1707" s="198">
        <f>SUM(R1706)</f>
        <v>0.03</v>
      </c>
      <c r="S1707" s="198">
        <f t="shared" ref="S1707:W1707" si="689">SUM(S1706)</f>
        <v>0</v>
      </c>
      <c r="T1707" s="198">
        <f t="shared" si="689"/>
        <v>0.03</v>
      </c>
      <c r="U1707" s="198">
        <f t="shared" si="689"/>
        <v>0.03</v>
      </c>
      <c r="V1707" s="198">
        <f t="shared" si="689"/>
        <v>0</v>
      </c>
      <c r="W1707" s="198">
        <f t="shared" si="689"/>
        <v>0.03</v>
      </c>
      <c r="X1707" s="263"/>
      <c r="Y1707" s="263"/>
      <c r="Z1707" s="263"/>
      <c r="AA1707" s="263"/>
      <c r="AB1707" s="263"/>
      <c r="AC1707" s="263"/>
      <c r="AD1707" s="263"/>
      <c r="AE1707" s="263"/>
      <c r="AF1707" s="263"/>
      <c r="AG1707" s="263"/>
      <c r="AH1707" s="263"/>
      <c r="AI1707" s="263"/>
      <c r="AJ1707" s="263"/>
      <c r="AK1707" s="263"/>
      <c r="AL1707" s="263"/>
      <c r="AM1707" s="263"/>
      <c r="AN1707" s="263"/>
      <c r="AO1707" s="263"/>
      <c r="AP1707" s="263"/>
      <c r="AQ1707" s="263"/>
      <c r="AR1707" s="263"/>
      <c r="AS1707" s="263"/>
      <c r="AT1707" s="263"/>
      <c r="AU1707" s="263"/>
      <c r="AV1707" s="263"/>
      <c r="AW1707" s="263"/>
      <c r="AX1707" s="263"/>
      <c r="AY1707" s="263"/>
      <c r="AZ1707" s="263"/>
      <c r="BA1707" s="263"/>
      <c r="BB1707" s="263"/>
      <c r="BC1707" s="263"/>
      <c r="BD1707" s="263"/>
      <c r="BE1707" s="263"/>
      <c r="BF1707" s="263"/>
      <c r="BG1707" s="263"/>
      <c r="BH1707" s="263"/>
      <c r="BI1707" s="263"/>
      <c r="BJ1707" s="263"/>
      <c r="BK1707" s="263"/>
      <c r="BL1707" s="263"/>
      <c r="BM1707" s="263"/>
      <c r="BN1707" s="263"/>
      <c r="BO1707" s="263"/>
      <c r="BP1707" s="263"/>
      <c r="BQ1707" s="263"/>
      <c r="BR1707" s="263"/>
      <c r="BS1707" s="263"/>
      <c r="BT1707" s="263"/>
      <c r="BU1707" s="263"/>
      <c r="BV1707" s="263"/>
      <c r="BW1707" s="263"/>
      <c r="BX1707" s="263"/>
      <c r="BY1707" s="263"/>
      <c r="BZ1707" s="263"/>
      <c r="CA1707" s="263"/>
      <c r="CB1707" s="263"/>
      <c r="CC1707" s="263"/>
      <c r="CD1707" s="263"/>
      <c r="CE1707" s="263"/>
      <c r="CF1707" s="263"/>
      <c r="CG1707" s="263"/>
      <c r="CH1707" s="263"/>
      <c r="CI1707" s="263"/>
      <c r="CJ1707" s="263"/>
      <c r="CK1707" s="263"/>
      <c r="CL1707" s="263"/>
      <c r="CM1707" s="263"/>
      <c r="CN1707" s="263"/>
      <c r="CO1707" s="263"/>
      <c r="CP1707" s="263"/>
      <c r="CQ1707" s="263"/>
      <c r="CR1707" s="263"/>
      <c r="CS1707" s="263"/>
      <c r="CT1707" s="263"/>
      <c r="CU1707" s="263"/>
      <c r="CV1707" s="263"/>
      <c r="CW1707" s="263"/>
      <c r="CX1707" s="263"/>
    </row>
    <row r="1708" spans="1:102" s="24" customFormat="1" ht="18">
      <c r="A1708" s="17">
        <v>21</v>
      </c>
      <c r="B1708" s="7" t="s">
        <v>1201</v>
      </c>
      <c r="C1708" s="9"/>
      <c r="D1708" s="9"/>
      <c r="E1708" s="9"/>
      <c r="F1708" s="6"/>
      <c r="G1708" s="6"/>
      <c r="H1708" s="3"/>
      <c r="I1708" s="18"/>
      <c r="J1708" s="18"/>
      <c r="K1708" s="213"/>
      <c r="L1708" s="67"/>
      <c r="M1708" s="67"/>
      <c r="N1708" s="18"/>
      <c r="O1708" s="67"/>
      <c r="P1708" s="67"/>
      <c r="Q1708" s="18"/>
      <c r="R1708" s="67"/>
      <c r="S1708" s="9"/>
      <c r="T1708" s="107"/>
      <c r="U1708" s="9"/>
      <c r="V1708" s="9"/>
      <c r="W1708" s="107"/>
      <c r="X1708" s="258"/>
      <c r="Y1708" s="258"/>
      <c r="Z1708" s="258"/>
      <c r="AA1708" s="258"/>
      <c r="AB1708" s="258"/>
      <c r="AC1708" s="258"/>
      <c r="AD1708" s="258"/>
      <c r="AE1708" s="258"/>
      <c r="AF1708" s="258"/>
      <c r="AG1708" s="258"/>
      <c r="AH1708" s="258"/>
      <c r="AI1708" s="258"/>
      <c r="AJ1708" s="258"/>
      <c r="AK1708" s="258"/>
      <c r="AL1708" s="258"/>
      <c r="AM1708" s="258"/>
      <c r="AN1708" s="258"/>
      <c r="AO1708" s="258"/>
      <c r="AP1708" s="258"/>
      <c r="AQ1708" s="258"/>
      <c r="AR1708" s="258"/>
      <c r="AS1708" s="258"/>
      <c r="AT1708" s="258"/>
      <c r="AU1708" s="258"/>
      <c r="AV1708" s="258"/>
      <c r="AW1708" s="258"/>
      <c r="AX1708" s="258"/>
      <c r="AY1708" s="258"/>
      <c r="AZ1708" s="258"/>
      <c r="BA1708" s="258"/>
      <c r="BB1708" s="258"/>
      <c r="BC1708" s="258"/>
      <c r="BD1708" s="258"/>
      <c r="BE1708" s="258"/>
      <c r="BF1708" s="258"/>
      <c r="BG1708" s="258"/>
      <c r="BH1708" s="258"/>
      <c r="BI1708" s="258"/>
      <c r="BJ1708" s="258"/>
      <c r="BK1708" s="258"/>
      <c r="BL1708" s="258"/>
      <c r="BM1708" s="258"/>
      <c r="BN1708" s="258"/>
      <c r="BO1708" s="258"/>
      <c r="BP1708" s="258"/>
      <c r="BQ1708" s="258"/>
      <c r="BR1708" s="258"/>
      <c r="BS1708" s="258"/>
      <c r="BT1708" s="258"/>
      <c r="BU1708" s="258"/>
      <c r="BV1708" s="258"/>
      <c r="BW1708" s="258"/>
      <c r="BX1708" s="258"/>
      <c r="BY1708" s="258"/>
      <c r="BZ1708" s="258"/>
      <c r="CA1708" s="258"/>
      <c r="CB1708" s="258"/>
      <c r="CC1708" s="258"/>
      <c r="CD1708" s="258"/>
      <c r="CE1708" s="258"/>
      <c r="CF1708" s="258"/>
      <c r="CG1708" s="258"/>
      <c r="CH1708" s="258"/>
      <c r="CI1708" s="258"/>
      <c r="CJ1708" s="258"/>
      <c r="CK1708" s="258"/>
      <c r="CL1708" s="258"/>
      <c r="CM1708" s="258"/>
      <c r="CN1708" s="258"/>
      <c r="CO1708" s="258"/>
      <c r="CP1708" s="258"/>
      <c r="CQ1708" s="258"/>
      <c r="CR1708" s="258"/>
      <c r="CS1708" s="258"/>
      <c r="CT1708" s="258"/>
      <c r="CU1708" s="258"/>
      <c r="CV1708" s="258"/>
      <c r="CW1708" s="258"/>
      <c r="CX1708" s="258"/>
    </row>
    <row r="1709" spans="1:102" ht="18">
      <c r="A1709" s="13">
        <v>1</v>
      </c>
      <c r="B1709" s="5" t="s">
        <v>1202</v>
      </c>
      <c r="C1709" s="8" t="s">
        <v>226</v>
      </c>
      <c r="D1709" s="8">
        <v>0.03</v>
      </c>
      <c r="E1709" s="9">
        <f t="shared" ref="E1709:E1718" si="690">SUM(C1709:D1709)</f>
        <v>0.03</v>
      </c>
      <c r="F1709" s="8"/>
      <c r="G1709" s="8"/>
      <c r="I1709" s="10">
        <v>0</v>
      </c>
      <c r="J1709" s="10">
        <v>0.03</v>
      </c>
      <c r="K1709" s="213">
        <f t="shared" ref="K1709:K1718" si="691">SUM(I1709:J1709)</f>
        <v>0.03</v>
      </c>
      <c r="L1709" s="65">
        <v>0</v>
      </c>
      <c r="M1709" s="65">
        <v>0.03</v>
      </c>
      <c r="N1709" s="18">
        <f t="shared" ref="N1709:N1718" si="692">SUM(L1709:M1709)</f>
        <v>0.03</v>
      </c>
      <c r="O1709" s="65">
        <v>0</v>
      </c>
      <c r="P1709" s="65">
        <v>0.03</v>
      </c>
      <c r="Q1709" s="18">
        <f t="shared" ref="Q1709:Q1718" si="693">SUM(O1709:P1709)</f>
        <v>0.03</v>
      </c>
      <c r="R1709" s="65">
        <v>0</v>
      </c>
      <c r="S1709" s="8">
        <v>0.03</v>
      </c>
      <c r="T1709" s="107">
        <f t="shared" ref="T1709:T1718" si="694">SUM(R1709:S1709)</f>
        <v>0.03</v>
      </c>
      <c r="U1709" s="8">
        <v>0</v>
      </c>
      <c r="V1709" s="8">
        <v>0.03</v>
      </c>
      <c r="W1709" s="107">
        <f t="shared" ref="W1709:W1718" si="695">SUM(U1709:V1709)</f>
        <v>0.03</v>
      </c>
    </row>
    <row r="1710" spans="1:102" ht="18">
      <c r="A1710" s="13">
        <v>2</v>
      </c>
      <c r="B1710" s="5" t="s">
        <v>1203</v>
      </c>
      <c r="C1710" s="8">
        <v>0.03</v>
      </c>
      <c r="D1710" s="8"/>
      <c r="E1710" s="9">
        <f t="shared" si="690"/>
        <v>0.03</v>
      </c>
      <c r="F1710" s="2">
        <v>0</v>
      </c>
      <c r="G1710" s="2">
        <v>0.03</v>
      </c>
      <c r="H1710" s="3">
        <f t="shared" ref="H1710:H1757" si="696">SUM(F1710:G1710)</f>
        <v>0.03</v>
      </c>
      <c r="I1710" s="10">
        <v>0.03</v>
      </c>
      <c r="J1710" s="10"/>
      <c r="K1710" s="213">
        <f t="shared" si="691"/>
        <v>0.03</v>
      </c>
      <c r="L1710" s="65">
        <v>0.03</v>
      </c>
      <c r="M1710" s="65"/>
      <c r="N1710" s="18">
        <f t="shared" si="692"/>
        <v>0.03</v>
      </c>
      <c r="O1710" s="65">
        <v>0.03</v>
      </c>
      <c r="P1710" s="65"/>
      <c r="Q1710" s="18">
        <f t="shared" si="693"/>
        <v>0.03</v>
      </c>
      <c r="R1710" s="65">
        <v>0.03</v>
      </c>
      <c r="S1710" s="8"/>
      <c r="T1710" s="107">
        <f t="shared" si="694"/>
        <v>0.03</v>
      </c>
      <c r="U1710" s="8">
        <v>0.03</v>
      </c>
      <c r="V1710" s="8"/>
      <c r="W1710" s="107">
        <f t="shared" si="695"/>
        <v>0.03</v>
      </c>
    </row>
    <row r="1711" spans="1:102" s="24" customFormat="1" ht="18">
      <c r="A1711" s="13">
        <v>3</v>
      </c>
      <c r="B1711" s="5" t="s">
        <v>1204</v>
      </c>
      <c r="C1711" s="8">
        <v>61619.48</v>
      </c>
      <c r="D1711" s="8"/>
      <c r="E1711" s="9">
        <f t="shared" si="690"/>
        <v>61619.48</v>
      </c>
      <c r="F1711" s="2">
        <v>101545</v>
      </c>
      <c r="G1711" s="2">
        <v>0</v>
      </c>
      <c r="H1711" s="3">
        <f t="shared" si="696"/>
        <v>101545</v>
      </c>
      <c r="I1711" s="10">
        <v>73833</v>
      </c>
      <c r="J1711" s="10"/>
      <c r="K1711" s="213">
        <f t="shared" si="691"/>
        <v>73833</v>
      </c>
      <c r="L1711" s="65">
        <v>63814</v>
      </c>
      <c r="M1711" s="65"/>
      <c r="N1711" s="18">
        <f t="shared" si="692"/>
        <v>63814</v>
      </c>
      <c r="O1711" s="65">
        <v>77645.03</v>
      </c>
      <c r="P1711" s="65"/>
      <c r="Q1711" s="18">
        <f t="shared" si="693"/>
        <v>77645.03</v>
      </c>
      <c r="R1711" s="65">
        <v>86645.03</v>
      </c>
      <c r="S1711" s="8"/>
      <c r="T1711" s="107">
        <f t="shared" si="694"/>
        <v>86645.03</v>
      </c>
      <c r="U1711" s="8">
        <v>87221.54</v>
      </c>
      <c r="V1711" s="8"/>
      <c r="W1711" s="107">
        <f t="shared" si="695"/>
        <v>87221.54</v>
      </c>
      <c r="X1711" s="258"/>
      <c r="Y1711" s="258"/>
      <c r="Z1711" s="258"/>
      <c r="AA1711" s="258"/>
      <c r="AB1711" s="258"/>
      <c r="AC1711" s="258"/>
      <c r="AD1711" s="258"/>
      <c r="AE1711" s="258"/>
      <c r="AF1711" s="258"/>
      <c r="AG1711" s="258"/>
      <c r="AH1711" s="258"/>
      <c r="AI1711" s="258"/>
      <c r="AJ1711" s="258"/>
      <c r="AK1711" s="258"/>
      <c r="AL1711" s="258"/>
      <c r="AM1711" s="258"/>
      <c r="AN1711" s="258"/>
      <c r="AO1711" s="258"/>
      <c r="AP1711" s="258"/>
      <c r="AQ1711" s="258"/>
      <c r="AR1711" s="258"/>
      <c r="AS1711" s="258"/>
      <c r="AT1711" s="258"/>
      <c r="AU1711" s="258"/>
      <c r="AV1711" s="258"/>
      <c r="AW1711" s="258"/>
      <c r="AX1711" s="258"/>
      <c r="AY1711" s="258"/>
      <c r="AZ1711" s="258"/>
      <c r="BA1711" s="258"/>
      <c r="BB1711" s="258"/>
      <c r="BC1711" s="258"/>
      <c r="BD1711" s="258"/>
      <c r="BE1711" s="258"/>
      <c r="BF1711" s="258"/>
      <c r="BG1711" s="258"/>
      <c r="BH1711" s="258"/>
      <c r="BI1711" s="258"/>
      <c r="BJ1711" s="258"/>
      <c r="BK1711" s="258"/>
      <c r="BL1711" s="258"/>
      <c r="BM1711" s="258"/>
      <c r="BN1711" s="258"/>
      <c r="BO1711" s="258"/>
      <c r="BP1711" s="258"/>
      <c r="BQ1711" s="258"/>
      <c r="BR1711" s="258"/>
      <c r="BS1711" s="258"/>
      <c r="BT1711" s="258"/>
      <c r="BU1711" s="258"/>
      <c r="BV1711" s="258"/>
      <c r="BW1711" s="258"/>
      <c r="BX1711" s="258"/>
      <c r="BY1711" s="258"/>
      <c r="BZ1711" s="258"/>
      <c r="CA1711" s="258"/>
      <c r="CB1711" s="258"/>
      <c r="CC1711" s="258"/>
      <c r="CD1711" s="258"/>
      <c r="CE1711" s="258"/>
      <c r="CF1711" s="258"/>
      <c r="CG1711" s="258"/>
      <c r="CH1711" s="258"/>
      <c r="CI1711" s="258"/>
      <c r="CJ1711" s="258"/>
      <c r="CK1711" s="258"/>
      <c r="CL1711" s="258"/>
      <c r="CM1711" s="258"/>
      <c r="CN1711" s="258"/>
      <c r="CO1711" s="258"/>
      <c r="CP1711" s="258"/>
      <c r="CQ1711" s="258"/>
      <c r="CR1711" s="258"/>
      <c r="CS1711" s="258"/>
      <c r="CT1711" s="258"/>
      <c r="CU1711" s="258"/>
      <c r="CV1711" s="258"/>
      <c r="CW1711" s="258"/>
      <c r="CX1711" s="258"/>
    </row>
    <row r="1712" spans="1:102" ht="18">
      <c r="A1712" s="13">
        <v>4</v>
      </c>
      <c r="B1712" s="5" t="s">
        <v>1205</v>
      </c>
      <c r="C1712" s="8">
        <v>1500</v>
      </c>
      <c r="D1712" s="8"/>
      <c r="E1712" s="9">
        <f t="shared" si="690"/>
        <v>1500</v>
      </c>
      <c r="F1712" s="2">
        <v>1650</v>
      </c>
      <c r="G1712" s="2">
        <v>0</v>
      </c>
      <c r="H1712" s="3">
        <f t="shared" si="696"/>
        <v>1650</v>
      </c>
      <c r="I1712" s="10">
        <v>5000</v>
      </c>
      <c r="J1712" s="10"/>
      <c r="K1712" s="213">
        <f t="shared" si="691"/>
        <v>5000</v>
      </c>
      <c r="L1712" s="65">
        <v>7500</v>
      </c>
      <c r="M1712" s="65"/>
      <c r="N1712" s="18">
        <f t="shared" si="692"/>
        <v>7500</v>
      </c>
      <c r="O1712" s="65">
        <v>7500</v>
      </c>
      <c r="P1712" s="65"/>
      <c r="Q1712" s="18">
        <f t="shared" si="693"/>
        <v>7500</v>
      </c>
      <c r="R1712" s="65">
        <v>7500</v>
      </c>
      <c r="S1712" s="8"/>
      <c r="T1712" s="107">
        <f t="shared" si="694"/>
        <v>7500</v>
      </c>
      <c r="U1712" s="8">
        <v>12000</v>
      </c>
      <c r="V1712" s="8"/>
      <c r="W1712" s="107">
        <f t="shared" si="695"/>
        <v>12000</v>
      </c>
    </row>
    <row r="1713" spans="1:102" ht="18">
      <c r="A1713" s="13">
        <v>5</v>
      </c>
      <c r="B1713" s="5" t="s">
        <v>1206</v>
      </c>
      <c r="C1713" s="8">
        <v>0.01</v>
      </c>
      <c r="D1713" s="8"/>
      <c r="E1713" s="9">
        <f t="shared" si="690"/>
        <v>0.01</v>
      </c>
      <c r="F1713" s="2">
        <v>0</v>
      </c>
      <c r="G1713" s="2">
        <v>343.99</v>
      </c>
      <c r="H1713" s="3">
        <f t="shared" si="696"/>
        <v>343.99</v>
      </c>
      <c r="I1713" s="10">
        <v>0</v>
      </c>
      <c r="J1713" s="10">
        <v>238.98</v>
      </c>
      <c r="K1713" s="213">
        <f t="shared" si="691"/>
        <v>238.98</v>
      </c>
      <c r="L1713" s="65"/>
      <c r="M1713" s="65">
        <v>0.09</v>
      </c>
      <c r="N1713" s="18">
        <f t="shared" si="692"/>
        <v>0.09</v>
      </c>
      <c r="O1713" s="65"/>
      <c r="P1713" s="65">
        <v>0.09</v>
      </c>
      <c r="Q1713" s="18">
        <f t="shared" si="693"/>
        <v>0.09</v>
      </c>
      <c r="R1713" s="65"/>
      <c r="S1713" s="8">
        <v>0.09</v>
      </c>
      <c r="T1713" s="107">
        <f t="shared" si="694"/>
        <v>0.09</v>
      </c>
      <c r="U1713" s="8"/>
      <c r="V1713" s="8">
        <v>0.09</v>
      </c>
      <c r="W1713" s="107">
        <f t="shared" si="695"/>
        <v>0.09</v>
      </c>
    </row>
    <row r="1714" spans="1:102" s="24" customFormat="1" ht="18">
      <c r="A1714" s="13">
        <v>6</v>
      </c>
      <c r="B1714" s="5" t="s">
        <v>1207</v>
      </c>
      <c r="C1714" s="8"/>
      <c r="D1714" s="8">
        <v>113.42</v>
      </c>
      <c r="E1714" s="9">
        <f t="shared" si="690"/>
        <v>113.42</v>
      </c>
      <c r="F1714" s="2">
        <v>150</v>
      </c>
      <c r="G1714" s="2">
        <v>88.76</v>
      </c>
      <c r="H1714" s="3">
        <f t="shared" si="696"/>
        <v>238.76</v>
      </c>
      <c r="I1714" s="10">
        <v>200</v>
      </c>
      <c r="J1714" s="10">
        <v>0.01</v>
      </c>
      <c r="K1714" s="213">
        <f t="shared" si="691"/>
        <v>200.01</v>
      </c>
      <c r="L1714" s="65">
        <v>56</v>
      </c>
      <c r="M1714" s="65">
        <v>0.01</v>
      </c>
      <c r="N1714" s="18">
        <f t="shared" si="692"/>
        <v>56.01</v>
      </c>
      <c r="O1714" s="65">
        <v>56</v>
      </c>
      <c r="P1714" s="65">
        <v>0.01</v>
      </c>
      <c r="Q1714" s="18">
        <f t="shared" si="693"/>
        <v>56.01</v>
      </c>
      <c r="R1714" s="65">
        <v>56</v>
      </c>
      <c r="S1714" s="8">
        <v>0.01</v>
      </c>
      <c r="T1714" s="107">
        <f t="shared" si="694"/>
        <v>56.01</v>
      </c>
      <c r="U1714" s="8">
        <v>68.349999999999994</v>
      </c>
      <c r="V1714" s="8">
        <v>0.01</v>
      </c>
      <c r="W1714" s="107">
        <f t="shared" si="695"/>
        <v>68.36</v>
      </c>
      <c r="X1714" s="258"/>
      <c r="Y1714" s="258"/>
      <c r="Z1714" s="258"/>
      <c r="AA1714" s="258"/>
      <c r="AB1714" s="258"/>
      <c r="AC1714" s="258"/>
      <c r="AD1714" s="258"/>
      <c r="AE1714" s="258"/>
      <c r="AF1714" s="258"/>
      <c r="AG1714" s="258"/>
      <c r="AH1714" s="258"/>
      <c r="AI1714" s="258"/>
      <c r="AJ1714" s="258"/>
      <c r="AK1714" s="258"/>
      <c r="AL1714" s="258"/>
      <c r="AM1714" s="258"/>
      <c r="AN1714" s="258"/>
      <c r="AO1714" s="258"/>
      <c r="AP1714" s="258"/>
      <c r="AQ1714" s="258"/>
      <c r="AR1714" s="258"/>
      <c r="AS1714" s="258"/>
      <c r="AT1714" s="258"/>
      <c r="AU1714" s="258"/>
      <c r="AV1714" s="258"/>
      <c r="AW1714" s="258"/>
      <c r="AX1714" s="258"/>
      <c r="AY1714" s="258"/>
      <c r="AZ1714" s="258"/>
      <c r="BA1714" s="258"/>
      <c r="BB1714" s="258"/>
      <c r="BC1714" s="258"/>
      <c r="BD1714" s="258"/>
      <c r="BE1714" s="258"/>
      <c r="BF1714" s="258"/>
      <c r="BG1714" s="258"/>
      <c r="BH1714" s="258"/>
      <c r="BI1714" s="258"/>
      <c r="BJ1714" s="258"/>
      <c r="BK1714" s="258"/>
      <c r="BL1714" s="258"/>
      <c r="BM1714" s="258"/>
      <c r="BN1714" s="258"/>
      <c r="BO1714" s="258"/>
      <c r="BP1714" s="258"/>
      <c r="BQ1714" s="258"/>
      <c r="BR1714" s="258"/>
      <c r="BS1714" s="258"/>
      <c r="BT1714" s="258"/>
      <c r="BU1714" s="258"/>
      <c r="BV1714" s="258"/>
      <c r="BW1714" s="258"/>
      <c r="BX1714" s="258"/>
      <c r="BY1714" s="258"/>
      <c r="BZ1714" s="258"/>
      <c r="CA1714" s="258"/>
      <c r="CB1714" s="258"/>
      <c r="CC1714" s="258"/>
      <c r="CD1714" s="258"/>
      <c r="CE1714" s="258"/>
      <c r="CF1714" s="258"/>
      <c r="CG1714" s="258"/>
      <c r="CH1714" s="258"/>
      <c r="CI1714" s="258"/>
      <c r="CJ1714" s="258"/>
      <c r="CK1714" s="258"/>
      <c r="CL1714" s="258"/>
      <c r="CM1714" s="258"/>
      <c r="CN1714" s="258"/>
      <c r="CO1714" s="258"/>
      <c r="CP1714" s="258"/>
      <c r="CQ1714" s="258"/>
      <c r="CR1714" s="258"/>
      <c r="CS1714" s="258"/>
      <c r="CT1714" s="258"/>
      <c r="CU1714" s="258"/>
      <c r="CV1714" s="258"/>
      <c r="CW1714" s="258"/>
      <c r="CX1714" s="258"/>
    </row>
    <row r="1715" spans="1:102" ht="18">
      <c r="A1715" s="13">
        <v>7</v>
      </c>
      <c r="B1715" s="5" t="s">
        <v>1208</v>
      </c>
      <c r="C1715" s="8">
        <v>266.68</v>
      </c>
      <c r="D1715" s="8">
        <v>0.01</v>
      </c>
      <c r="E1715" s="9">
        <f t="shared" si="690"/>
        <v>266.69</v>
      </c>
      <c r="F1715" s="2">
        <v>162</v>
      </c>
      <c r="G1715" s="2">
        <v>0</v>
      </c>
      <c r="H1715" s="3">
        <f t="shared" si="696"/>
        <v>162</v>
      </c>
      <c r="I1715" s="10">
        <v>72.010000000000005</v>
      </c>
      <c r="J1715" s="10"/>
      <c r="K1715" s="213">
        <f t="shared" si="691"/>
        <v>72.010000000000005</v>
      </c>
      <c r="L1715" s="65">
        <v>507.01</v>
      </c>
      <c r="M1715" s="65"/>
      <c r="N1715" s="18">
        <f t="shared" si="692"/>
        <v>507.01</v>
      </c>
      <c r="O1715" s="65">
        <v>760</v>
      </c>
      <c r="P1715" s="65"/>
      <c r="Q1715" s="18">
        <f t="shared" si="693"/>
        <v>760</v>
      </c>
      <c r="R1715" s="65">
        <v>760</v>
      </c>
      <c r="S1715" s="8"/>
      <c r="T1715" s="107">
        <f t="shared" si="694"/>
        <v>760</v>
      </c>
      <c r="U1715" s="8">
        <v>430.01</v>
      </c>
      <c r="V1715" s="8"/>
      <c r="W1715" s="107">
        <f t="shared" si="695"/>
        <v>430.01</v>
      </c>
    </row>
    <row r="1716" spans="1:102" ht="18">
      <c r="A1716" s="13"/>
      <c r="B1716" s="5" t="s">
        <v>2518</v>
      </c>
      <c r="C1716" s="8"/>
      <c r="D1716" s="8"/>
      <c r="E1716" s="9"/>
      <c r="F1716" s="2"/>
      <c r="G1716" s="2"/>
      <c r="H1716" s="3"/>
      <c r="I1716" s="10"/>
      <c r="J1716" s="10"/>
      <c r="L1716" s="65"/>
      <c r="M1716" s="65"/>
      <c r="O1716" s="65"/>
      <c r="P1716" s="65"/>
      <c r="Q1716" s="18"/>
      <c r="R1716" s="65"/>
      <c r="S1716" s="8"/>
      <c r="T1716" s="107"/>
      <c r="U1716" s="8">
        <v>2500</v>
      </c>
      <c r="V1716" s="8"/>
      <c r="W1716" s="107">
        <f t="shared" si="695"/>
        <v>2500</v>
      </c>
    </row>
    <row r="1717" spans="1:102" ht="18">
      <c r="A1717" s="13"/>
      <c r="B1717" s="5" t="s">
        <v>2519</v>
      </c>
      <c r="C1717" s="8"/>
      <c r="D1717" s="8"/>
      <c r="E1717" s="9"/>
      <c r="F1717" s="2"/>
      <c r="G1717" s="2"/>
      <c r="H1717" s="3"/>
      <c r="I1717" s="10"/>
      <c r="J1717" s="10"/>
      <c r="L1717" s="65"/>
      <c r="M1717" s="65"/>
      <c r="O1717" s="65"/>
      <c r="P1717" s="65"/>
      <c r="Q1717" s="18"/>
      <c r="R1717" s="65"/>
      <c r="S1717" s="8"/>
      <c r="T1717" s="107"/>
      <c r="U1717" s="8">
        <v>9.01</v>
      </c>
      <c r="V1717" s="8"/>
      <c r="W1717" s="107">
        <f t="shared" si="695"/>
        <v>9.01</v>
      </c>
    </row>
    <row r="1718" spans="1:102" ht="18">
      <c r="A1718" s="13">
        <v>8</v>
      </c>
      <c r="B1718" s="5" t="s">
        <v>1209</v>
      </c>
      <c r="C1718" s="8">
        <v>162</v>
      </c>
      <c r="D1718" s="8"/>
      <c r="E1718" s="9">
        <f t="shared" si="690"/>
        <v>162</v>
      </c>
      <c r="F1718" s="2">
        <v>880</v>
      </c>
      <c r="G1718" s="2">
        <v>1320</v>
      </c>
      <c r="H1718" s="3">
        <f t="shared" si="696"/>
        <v>2200</v>
      </c>
      <c r="I1718" s="10">
        <v>0.03</v>
      </c>
      <c r="J1718" s="10">
        <v>0.03</v>
      </c>
      <c r="K1718" s="213">
        <f t="shared" si="691"/>
        <v>0.06</v>
      </c>
      <c r="L1718" s="65">
        <v>0.03</v>
      </c>
      <c r="M1718" s="65">
        <v>0.03</v>
      </c>
      <c r="N1718" s="18">
        <f t="shared" si="692"/>
        <v>0.06</v>
      </c>
      <c r="O1718" s="65"/>
      <c r="P1718" s="65">
        <v>0.03</v>
      </c>
      <c r="Q1718" s="18">
        <f t="shared" si="693"/>
        <v>0.03</v>
      </c>
      <c r="R1718" s="65"/>
      <c r="S1718" s="8">
        <v>0.03</v>
      </c>
      <c r="T1718" s="107">
        <f t="shared" si="694"/>
        <v>0.03</v>
      </c>
      <c r="U1718" s="8">
        <v>0.03</v>
      </c>
      <c r="V1718" s="8">
        <v>0.03</v>
      </c>
      <c r="W1718" s="107">
        <f t="shared" si="695"/>
        <v>0.06</v>
      </c>
    </row>
    <row r="1719" spans="1:102" ht="18">
      <c r="A1719" s="13">
        <v>9</v>
      </c>
      <c r="B1719" s="5" t="s">
        <v>2086</v>
      </c>
      <c r="C1719" s="8">
        <v>0.03</v>
      </c>
      <c r="D1719" s="8">
        <v>0.03</v>
      </c>
      <c r="E1719" s="9">
        <f>SUM(C1719:D1719)</f>
        <v>0.06</v>
      </c>
      <c r="F1719" s="2"/>
      <c r="G1719" s="2"/>
      <c r="H1719" s="3"/>
      <c r="I1719" s="31"/>
      <c r="J1719" s="31"/>
      <c r="L1719" s="65"/>
      <c r="M1719" s="65"/>
      <c r="O1719" s="65">
        <v>0</v>
      </c>
      <c r="P1719" s="65">
        <v>0</v>
      </c>
      <c r="Q1719" s="18">
        <v>0</v>
      </c>
      <c r="R1719" s="65">
        <v>0</v>
      </c>
      <c r="S1719" s="8">
        <v>0</v>
      </c>
      <c r="T1719" s="107">
        <v>0</v>
      </c>
      <c r="U1719" s="8"/>
      <c r="V1719" s="8"/>
      <c r="W1719" s="107">
        <v>0</v>
      </c>
    </row>
    <row r="1720" spans="1:102" s="191" customFormat="1" ht="18">
      <c r="A1720" s="180"/>
      <c r="B1720" s="181" t="s">
        <v>149</v>
      </c>
      <c r="C1720" s="182">
        <f>SUM(C1709:C1719)</f>
        <v>63548.23</v>
      </c>
      <c r="D1720" s="182">
        <f>SUM(D1709:D1719)</f>
        <v>113.49000000000001</v>
      </c>
      <c r="E1720" s="182">
        <f>SUM(C1720:D1720)</f>
        <v>63661.72</v>
      </c>
      <c r="F1720" s="183">
        <v>104387.03</v>
      </c>
      <c r="G1720" s="183">
        <v>1752.78</v>
      </c>
      <c r="H1720" s="194">
        <f>SUM(F1720:G1720)</f>
        <v>106139.81</v>
      </c>
      <c r="I1720" s="184">
        <f>SUM(I1709:I1719)</f>
        <v>79105.069999999992</v>
      </c>
      <c r="J1720" s="184">
        <f t="shared" ref="J1720:K1720" si="697">SUM(J1709:J1719)</f>
        <v>239.04999999999998</v>
      </c>
      <c r="K1720" s="212">
        <f t="shared" si="697"/>
        <v>79344.119999999981</v>
      </c>
      <c r="L1720" s="198">
        <f>SUM(L1709:L1719)</f>
        <v>71877.069999999992</v>
      </c>
      <c r="M1720" s="198">
        <f t="shared" ref="M1720:N1720" si="698">SUM(M1709:M1719)</f>
        <v>0.16</v>
      </c>
      <c r="N1720" s="184">
        <f t="shared" si="698"/>
        <v>71877.229999999981</v>
      </c>
      <c r="O1720" s="198">
        <f>SUM(O1709:O1719)</f>
        <v>85961.06</v>
      </c>
      <c r="P1720" s="198">
        <f>SUM(P1709:P1719)</f>
        <v>0.16</v>
      </c>
      <c r="Q1720" s="184">
        <f t="shared" ref="Q1720" si="699">SUM(Q1709:Q1719)</f>
        <v>85961.219999999987</v>
      </c>
      <c r="R1720" s="198">
        <f>SUM(R1709:R1719)</f>
        <v>94961.06</v>
      </c>
      <c r="S1720" s="198">
        <f t="shared" ref="S1720:W1720" si="700">SUM(S1709:S1719)</f>
        <v>0.16</v>
      </c>
      <c r="T1720" s="198">
        <f t="shared" si="700"/>
        <v>94961.219999999987</v>
      </c>
      <c r="U1720" s="198">
        <f>SUM(U1709:U1719)</f>
        <v>102228.96999999999</v>
      </c>
      <c r="V1720" s="198">
        <f t="shared" si="700"/>
        <v>0.16</v>
      </c>
      <c r="W1720" s="198">
        <f t="shared" si="700"/>
        <v>102229.12999999998</v>
      </c>
      <c r="X1720" s="263"/>
      <c r="Y1720" s="263"/>
      <c r="Z1720" s="263"/>
      <c r="AA1720" s="263"/>
      <c r="AB1720" s="263"/>
      <c r="AC1720" s="263"/>
      <c r="AD1720" s="263"/>
      <c r="AE1720" s="263"/>
      <c r="AF1720" s="263"/>
      <c r="AG1720" s="263"/>
      <c r="AH1720" s="263"/>
      <c r="AI1720" s="263"/>
      <c r="AJ1720" s="263"/>
      <c r="AK1720" s="263"/>
      <c r="AL1720" s="263"/>
      <c r="AM1720" s="263"/>
      <c r="AN1720" s="263"/>
      <c r="AO1720" s="263"/>
      <c r="AP1720" s="263"/>
      <c r="AQ1720" s="263"/>
      <c r="AR1720" s="263"/>
      <c r="AS1720" s="263"/>
      <c r="AT1720" s="263"/>
      <c r="AU1720" s="263"/>
      <c r="AV1720" s="263"/>
      <c r="AW1720" s="263"/>
      <c r="AX1720" s="263"/>
      <c r="AY1720" s="263"/>
      <c r="AZ1720" s="263"/>
      <c r="BA1720" s="263"/>
      <c r="BB1720" s="263"/>
      <c r="BC1720" s="263"/>
      <c r="BD1720" s="263"/>
      <c r="BE1720" s="263"/>
      <c r="BF1720" s="263"/>
      <c r="BG1720" s="263"/>
      <c r="BH1720" s="263"/>
      <c r="BI1720" s="263"/>
      <c r="BJ1720" s="263"/>
      <c r="BK1720" s="263"/>
      <c r="BL1720" s="263"/>
      <c r="BM1720" s="263"/>
      <c r="BN1720" s="263"/>
      <c r="BO1720" s="263"/>
      <c r="BP1720" s="263"/>
      <c r="BQ1720" s="263"/>
      <c r="BR1720" s="263"/>
      <c r="BS1720" s="263"/>
      <c r="BT1720" s="263"/>
      <c r="BU1720" s="263"/>
      <c r="BV1720" s="263"/>
      <c r="BW1720" s="263"/>
      <c r="BX1720" s="263"/>
      <c r="BY1720" s="263"/>
      <c r="BZ1720" s="263"/>
      <c r="CA1720" s="263"/>
      <c r="CB1720" s="263"/>
      <c r="CC1720" s="263"/>
      <c r="CD1720" s="263"/>
      <c r="CE1720" s="263"/>
      <c r="CF1720" s="263"/>
      <c r="CG1720" s="263"/>
      <c r="CH1720" s="263"/>
      <c r="CI1720" s="263"/>
      <c r="CJ1720" s="263"/>
      <c r="CK1720" s="263"/>
      <c r="CL1720" s="263"/>
      <c r="CM1720" s="263"/>
      <c r="CN1720" s="263"/>
      <c r="CO1720" s="263"/>
      <c r="CP1720" s="263"/>
      <c r="CQ1720" s="263"/>
      <c r="CR1720" s="263"/>
      <c r="CS1720" s="263"/>
      <c r="CT1720" s="263"/>
      <c r="CU1720" s="263"/>
      <c r="CV1720" s="263"/>
      <c r="CW1720" s="263"/>
      <c r="CX1720" s="263"/>
    </row>
    <row r="1721" spans="1:102" s="24" customFormat="1" ht="18">
      <c r="A1721" s="17">
        <v>22</v>
      </c>
      <c r="B1721" s="7" t="s">
        <v>1210</v>
      </c>
      <c r="C1721" s="9"/>
      <c r="D1721" s="9"/>
      <c r="E1721" s="9"/>
      <c r="F1721" s="6"/>
      <c r="G1721" s="6"/>
      <c r="H1721" s="3"/>
      <c r="I1721" s="18"/>
      <c r="J1721" s="18"/>
      <c r="K1721" s="213"/>
      <c r="L1721" s="67"/>
      <c r="M1721" s="67"/>
      <c r="N1721" s="18"/>
      <c r="O1721" s="67"/>
      <c r="P1721" s="67"/>
      <c r="Q1721" s="18"/>
      <c r="R1721" s="67"/>
      <c r="S1721" s="9"/>
      <c r="T1721" s="107"/>
      <c r="U1721" s="9"/>
      <c r="V1721" s="9"/>
      <c r="W1721" s="107"/>
      <c r="X1721" s="258"/>
      <c r="Y1721" s="258"/>
      <c r="Z1721" s="258"/>
      <c r="AA1721" s="258"/>
      <c r="AB1721" s="258"/>
      <c r="AC1721" s="258"/>
      <c r="AD1721" s="258"/>
      <c r="AE1721" s="258"/>
      <c r="AF1721" s="258"/>
      <c r="AG1721" s="258"/>
      <c r="AH1721" s="258"/>
      <c r="AI1721" s="258"/>
      <c r="AJ1721" s="258"/>
      <c r="AK1721" s="258"/>
      <c r="AL1721" s="258"/>
      <c r="AM1721" s="258"/>
      <c r="AN1721" s="258"/>
      <c r="AO1721" s="258"/>
      <c r="AP1721" s="258"/>
      <c r="AQ1721" s="258"/>
      <c r="AR1721" s="258"/>
      <c r="AS1721" s="258"/>
      <c r="AT1721" s="258"/>
      <c r="AU1721" s="258"/>
      <c r="AV1721" s="258"/>
      <c r="AW1721" s="258"/>
      <c r="AX1721" s="258"/>
      <c r="AY1721" s="258"/>
      <c r="AZ1721" s="258"/>
      <c r="BA1721" s="258"/>
      <c r="BB1721" s="258"/>
      <c r="BC1721" s="258"/>
      <c r="BD1721" s="258"/>
      <c r="BE1721" s="258"/>
      <c r="BF1721" s="258"/>
      <c r="BG1721" s="258"/>
      <c r="BH1721" s="258"/>
      <c r="BI1721" s="258"/>
      <c r="BJ1721" s="258"/>
      <c r="BK1721" s="258"/>
      <c r="BL1721" s="258"/>
      <c r="BM1721" s="258"/>
      <c r="BN1721" s="258"/>
      <c r="BO1721" s="258"/>
      <c r="BP1721" s="258"/>
      <c r="BQ1721" s="258"/>
      <c r="BR1721" s="258"/>
      <c r="BS1721" s="258"/>
      <c r="BT1721" s="258"/>
      <c r="BU1721" s="258"/>
      <c r="BV1721" s="258"/>
      <c r="BW1721" s="258"/>
      <c r="BX1721" s="258"/>
      <c r="BY1721" s="258"/>
      <c r="BZ1721" s="258"/>
      <c r="CA1721" s="258"/>
      <c r="CB1721" s="258"/>
      <c r="CC1721" s="258"/>
      <c r="CD1721" s="258"/>
      <c r="CE1721" s="258"/>
      <c r="CF1721" s="258"/>
      <c r="CG1721" s="258"/>
      <c r="CH1721" s="258"/>
      <c r="CI1721" s="258"/>
      <c r="CJ1721" s="258"/>
      <c r="CK1721" s="258"/>
      <c r="CL1721" s="258"/>
      <c r="CM1721" s="258"/>
      <c r="CN1721" s="258"/>
      <c r="CO1721" s="258"/>
      <c r="CP1721" s="258"/>
      <c r="CQ1721" s="258"/>
      <c r="CR1721" s="258"/>
      <c r="CS1721" s="258"/>
      <c r="CT1721" s="258"/>
      <c r="CU1721" s="258"/>
      <c r="CV1721" s="258"/>
      <c r="CW1721" s="258"/>
      <c r="CX1721" s="258"/>
    </row>
    <row r="1722" spans="1:102" ht="18">
      <c r="A1722" s="13">
        <v>1</v>
      </c>
      <c r="B1722" s="5" t="s">
        <v>1979</v>
      </c>
      <c r="C1722" s="8"/>
      <c r="D1722" s="8"/>
      <c r="F1722" s="2">
        <v>0.01</v>
      </c>
      <c r="G1722" s="2">
        <v>0</v>
      </c>
      <c r="H1722" s="3">
        <f t="shared" si="696"/>
        <v>0.01</v>
      </c>
      <c r="I1722" s="10">
        <v>0.01</v>
      </c>
      <c r="J1722" s="10"/>
      <c r="K1722" s="213">
        <f>SUM(I1722:J1722)</f>
        <v>0.01</v>
      </c>
      <c r="L1722" s="65">
        <v>500</v>
      </c>
      <c r="M1722" s="65"/>
      <c r="N1722" s="18">
        <f>SUM(L1722:M1722)</f>
        <v>500</v>
      </c>
      <c r="O1722" s="65">
        <v>500</v>
      </c>
      <c r="P1722" s="65"/>
      <c r="Q1722" s="18">
        <f>SUM(O1722:P1722)</f>
        <v>500</v>
      </c>
      <c r="R1722" s="65">
        <v>500</v>
      </c>
      <c r="S1722" s="8"/>
      <c r="T1722" s="107">
        <f>SUM(R1722:S1722)</f>
        <v>500</v>
      </c>
      <c r="U1722" s="8">
        <v>150</v>
      </c>
      <c r="V1722" s="8"/>
      <c r="W1722" s="107">
        <f>SUM(U1722:V1722)</f>
        <v>150</v>
      </c>
    </row>
    <row r="1723" spans="1:102" s="191" customFormat="1" ht="18">
      <c r="A1723" s="180"/>
      <c r="B1723" s="181" t="s">
        <v>150</v>
      </c>
      <c r="C1723" s="182"/>
      <c r="D1723" s="182"/>
      <c r="E1723" s="182"/>
      <c r="F1723" s="183">
        <v>0.01</v>
      </c>
      <c r="G1723" s="183">
        <v>0</v>
      </c>
      <c r="H1723" s="194">
        <f t="shared" si="696"/>
        <v>0.01</v>
      </c>
      <c r="I1723" s="184">
        <f>SUM(I1722)</f>
        <v>0.01</v>
      </c>
      <c r="J1723" s="189"/>
      <c r="K1723" s="212">
        <f>SUM(I1723:J1723)</f>
        <v>0.01</v>
      </c>
      <c r="L1723" s="198">
        <f>SUM(L1722)</f>
        <v>500</v>
      </c>
      <c r="M1723" s="207"/>
      <c r="N1723" s="184">
        <f>SUM(L1723:M1723)</f>
        <v>500</v>
      </c>
      <c r="O1723" s="198">
        <f>SUM(O1722)</f>
        <v>500</v>
      </c>
      <c r="P1723" s="207"/>
      <c r="Q1723" s="184">
        <f>SUM(O1723:P1723)</f>
        <v>500</v>
      </c>
      <c r="R1723" s="198">
        <f>SUM(R1722)</f>
        <v>500</v>
      </c>
      <c r="S1723" s="188"/>
      <c r="T1723" s="185">
        <f>SUM(R1723:S1723)</f>
        <v>500</v>
      </c>
      <c r="U1723" s="182">
        <v>150</v>
      </c>
      <c r="V1723" s="188"/>
      <c r="W1723" s="185">
        <f>SUM(U1723:V1723)</f>
        <v>150</v>
      </c>
      <c r="X1723" s="263"/>
      <c r="Y1723" s="263"/>
      <c r="Z1723" s="263"/>
      <c r="AA1723" s="263"/>
      <c r="AB1723" s="263"/>
      <c r="AC1723" s="263"/>
      <c r="AD1723" s="263"/>
      <c r="AE1723" s="263"/>
      <c r="AF1723" s="263"/>
      <c r="AG1723" s="263"/>
      <c r="AH1723" s="263"/>
      <c r="AI1723" s="263"/>
      <c r="AJ1723" s="263"/>
      <c r="AK1723" s="263"/>
      <c r="AL1723" s="263"/>
      <c r="AM1723" s="263"/>
      <c r="AN1723" s="263"/>
      <c r="AO1723" s="263"/>
      <c r="AP1723" s="263"/>
      <c r="AQ1723" s="263"/>
      <c r="AR1723" s="263"/>
      <c r="AS1723" s="263"/>
      <c r="AT1723" s="263"/>
      <c r="AU1723" s="263"/>
      <c r="AV1723" s="263"/>
      <c r="AW1723" s="263"/>
      <c r="AX1723" s="263"/>
      <c r="AY1723" s="263"/>
      <c r="AZ1723" s="263"/>
      <c r="BA1723" s="263"/>
      <c r="BB1723" s="263"/>
      <c r="BC1723" s="263"/>
      <c r="BD1723" s="263"/>
      <c r="BE1723" s="263"/>
      <c r="BF1723" s="263"/>
      <c r="BG1723" s="263"/>
      <c r="BH1723" s="263"/>
      <c r="BI1723" s="263"/>
      <c r="BJ1723" s="263"/>
      <c r="BK1723" s="263"/>
      <c r="BL1723" s="263"/>
      <c r="BM1723" s="263"/>
      <c r="BN1723" s="263"/>
      <c r="BO1723" s="263"/>
      <c r="BP1723" s="263"/>
      <c r="BQ1723" s="263"/>
      <c r="BR1723" s="263"/>
      <c r="BS1723" s="263"/>
      <c r="BT1723" s="263"/>
      <c r="BU1723" s="263"/>
      <c r="BV1723" s="263"/>
      <c r="BW1723" s="263"/>
      <c r="BX1723" s="263"/>
      <c r="BY1723" s="263"/>
      <c r="BZ1723" s="263"/>
      <c r="CA1723" s="263"/>
      <c r="CB1723" s="263"/>
      <c r="CC1723" s="263"/>
      <c r="CD1723" s="263"/>
      <c r="CE1723" s="263"/>
      <c r="CF1723" s="263"/>
      <c r="CG1723" s="263"/>
      <c r="CH1723" s="263"/>
      <c r="CI1723" s="263"/>
      <c r="CJ1723" s="263"/>
      <c r="CK1723" s="263"/>
      <c r="CL1723" s="263"/>
      <c r="CM1723" s="263"/>
      <c r="CN1723" s="263"/>
      <c r="CO1723" s="263"/>
      <c r="CP1723" s="263"/>
      <c r="CQ1723" s="263"/>
      <c r="CR1723" s="263"/>
      <c r="CS1723" s="263"/>
      <c r="CT1723" s="263"/>
      <c r="CU1723" s="263"/>
      <c r="CV1723" s="263"/>
      <c r="CW1723" s="263"/>
      <c r="CX1723" s="263"/>
    </row>
    <row r="1724" spans="1:102" s="24" customFormat="1" ht="18">
      <c r="A1724" s="17">
        <v>23</v>
      </c>
      <c r="B1724" s="7" t="s">
        <v>274</v>
      </c>
      <c r="C1724" s="9"/>
      <c r="D1724" s="9"/>
      <c r="E1724" s="9"/>
      <c r="F1724" s="6"/>
      <c r="G1724" s="6"/>
      <c r="H1724" s="3"/>
      <c r="I1724" s="18"/>
      <c r="J1724" s="18"/>
      <c r="K1724" s="213"/>
      <c r="L1724" s="67"/>
      <c r="M1724" s="67"/>
      <c r="N1724" s="18"/>
      <c r="O1724" s="67"/>
      <c r="P1724" s="67"/>
      <c r="Q1724" s="18"/>
      <c r="R1724" s="67"/>
      <c r="S1724" s="9"/>
      <c r="T1724" s="107"/>
      <c r="U1724" s="9"/>
      <c r="V1724" s="9"/>
      <c r="W1724" s="107"/>
      <c r="X1724" s="258"/>
      <c r="Y1724" s="258"/>
      <c r="Z1724" s="258"/>
      <c r="AA1724" s="258"/>
      <c r="AB1724" s="258"/>
      <c r="AC1724" s="258"/>
      <c r="AD1724" s="258"/>
      <c r="AE1724" s="258"/>
      <c r="AF1724" s="258"/>
      <c r="AG1724" s="258"/>
      <c r="AH1724" s="258"/>
      <c r="AI1724" s="258"/>
      <c r="AJ1724" s="258"/>
      <c r="AK1724" s="258"/>
      <c r="AL1724" s="258"/>
      <c r="AM1724" s="258"/>
      <c r="AN1724" s="258"/>
      <c r="AO1724" s="258"/>
      <c r="AP1724" s="258"/>
      <c r="AQ1724" s="258"/>
      <c r="AR1724" s="258"/>
      <c r="AS1724" s="258"/>
      <c r="AT1724" s="258"/>
      <c r="AU1724" s="258"/>
      <c r="AV1724" s="258"/>
      <c r="AW1724" s="258"/>
      <c r="AX1724" s="258"/>
      <c r="AY1724" s="258"/>
      <c r="AZ1724" s="258"/>
      <c r="BA1724" s="258"/>
      <c r="BB1724" s="258"/>
      <c r="BC1724" s="258"/>
      <c r="BD1724" s="258"/>
      <c r="BE1724" s="258"/>
      <c r="BF1724" s="258"/>
      <c r="BG1724" s="258"/>
      <c r="BH1724" s="258"/>
      <c r="BI1724" s="258"/>
      <c r="BJ1724" s="258"/>
      <c r="BK1724" s="258"/>
      <c r="BL1724" s="258"/>
      <c r="BM1724" s="258"/>
      <c r="BN1724" s="258"/>
      <c r="BO1724" s="258"/>
      <c r="BP1724" s="258"/>
      <c r="BQ1724" s="258"/>
      <c r="BR1724" s="258"/>
      <c r="BS1724" s="258"/>
      <c r="BT1724" s="258"/>
      <c r="BU1724" s="258"/>
      <c r="BV1724" s="258"/>
      <c r="BW1724" s="258"/>
      <c r="BX1724" s="258"/>
      <c r="BY1724" s="258"/>
      <c r="BZ1724" s="258"/>
      <c r="CA1724" s="258"/>
      <c r="CB1724" s="258"/>
      <c r="CC1724" s="258"/>
      <c r="CD1724" s="258"/>
      <c r="CE1724" s="258"/>
      <c r="CF1724" s="258"/>
      <c r="CG1724" s="258"/>
      <c r="CH1724" s="258"/>
      <c r="CI1724" s="258"/>
      <c r="CJ1724" s="258"/>
      <c r="CK1724" s="258"/>
      <c r="CL1724" s="258"/>
      <c r="CM1724" s="258"/>
      <c r="CN1724" s="258"/>
      <c r="CO1724" s="258"/>
      <c r="CP1724" s="258"/>
      <c r="CQ1724" s="258"/>
      <c r="CR1724" s="258"/>
      <c r="CS1724" s="258"/>
      <c r="CT1724" s="258"/>
      <c r="CU1724" s="258"/>
      <c r="CV1724" s="258"/>
      <c r="CW1724" s="258"/>
      <c r="CX1724" s="258"/>
    </row>
    <row r="1725" spans="1:102" ht="18">
      <c r="A1725" s="13">
        <v>1</v>
      </c>
      <c r="B1725" s="5" t="s">
        <v>2281</v>
      </c>
      <c r="C1725" s="8">
        <v>6.48</v>
      </c>
      <c r="D1725" s="8"/>
      <c r="E1725" s="9">
        <f>SUM(C1725:D1725)</f>
        <v>6.48</v>
      </c>
      <c r="F1725" s="2">
        <v>6.24</v>
      </c>
      <c r="G1725" s="2">
        <v>0</v>
      </c>
      <c r="H1725" s="3">
        <f t="shared" si="696"/>
        <v>6.24</v>
      </c>
      <c r="I1725" s="10">
        <v>4.63</v>
      </c>
      <c r="J1725" s="10"/>
      <c r="K1725" s="213">
        <f>SUM(I1725:J1725)</f>
        <v>4.63</v>
      </c>
      <c r="L1725" s="65">
        <v>4.99</v>
      </c>
      <c r="M1725" s="65"/>
      <c r="N1725" s="18">
        <f>SUM(L1725:M1725)</f>
        <v>4.99</v>
      </c>
      <c r="O1725" s="65">
        <v>5.57</v>
      </c>
      <c r="P1725" s="65">
        <v>0</v>
      </c>
      <c r="Q1725" s="18">
        <f>SUM(O1725:P1725)</f>
        <v>5.57</v>
      </c>
      <c r="R1725" s="65">
        <v>5.57</v>
      </c>
      <c r="S1725" s="8">
        <v>0</v>
      </c>
      <c r="T1725" s="107">
        <f>SUM(R1725:S1725)</f>
        <v>5.57</v>
      </c>
      <c r="U1725" s="8">
        <v>5.82</v>
      </c>
      <c r="V1725" s="8"/>
      <c r="W1725" s="107">
        <f>SUM(U1725:V1725)</f>
        <v>5.82</v>
      </c>
    </row>
    <row r="1726" spans="1:102" ht="18">
      <c r="A1726" s="13"/>
      <c r="B1726" s="5" t="s">
        <v>2282</v>
      </c>
      <c r="C1726" s="8"/>
      <c r="D1726" s="8"/>
      <c r="E1726" s="9"/>
      <c r="F1726" s="2"/>
      <c r="G1726" s="2"/>
      <c r="H1726" s="3"/>
      <c r="I1726" s="10"/>
      <c r="J1726" s="10"/>
      <c r="L1726" s="65"/>
      <c r="M1726" s="65"/>
      <c r="O1726" s="65">
        <v>0</v>
      </c>
      <c r="P1726" s="65">
        <v>90</v>
      </c>
      <c r="Q1726" s="18">
        <v>0.09</v>
      </c>
      <c r="R1726" s="65">
        <v>0</v>
      </c>
      <c r="S1726" s="8">
        <v>90</v>
      </c>
      <c r="T1726" s="107">
        <v>0.09</v>
      </c>
      <c r="U1726" s="8"/>
      <c r="V1726" s="8">
        <v>100</v>
      </c>
      <c r="W1726" s="107">
        <v>0.09</v>
      </c>
    </row>
    <row r="1727" spans="1:102" ht="18">
      <c r="A1727" s="13"/>
      <c r="B1727" s="5" t="s">
        <v>2520</v>
      </c>
      <c r="C1727" s="8"/>
      <c r="D1727" s="8"/>
      <c r="E1727" s="9"/>
      <c r="F1727" s="2"/>
      <c r="G1727" s="2"/>
      <c r="H1727" s="3"/>
      <c r="I1727" s="10"/>
      <c r="J1727" s="10"/>
      <c r="L1727" s="65"/>
      <c r="M1727" s="65"/>
      <c r="O1727" s="65"/>
      <c r="P1727" s="65"/>
      <c r="Q1727" s="18"/>
      <c r="R1727" s="65"/>
      <c r="S1727" s="8"/>
      <c r="T1727" s="107"/>
      <c r="U1727" s="8">
        <v>35000</v>
      </c>
      <c r="V1727" s="8"/>
      <c r="W1727" s="107">
        <v>0.09</v>
      </c>
    </row>
    <row r="1728" spans="1:102" ht="18">
      <c r="A1728" s="13">
        <v>2</v>
      </c>
      <c r="B1728" s="5" t="s">
        <v>1211</v>
      </c>
      <c r="C1728" s="8">
        <v>10</v>
      </c>
      <c r="D1728" s="8">
        <v>10</v>
      </c>
      <c r="E1728" s="9">
        <f>SUM(C1728:D1728)</f>
        <v>20</v>
      </c>
      <c r="F1728" s="2">
        <v>10</v>
      </c>
      <c r="G1728" s="2">
        <v>10</v>
      </c>
      <c r="H1728" s="3">
        <f t="shared" si="696"/>
        <v>20</v>
      </c>
      <c r="I1728" s="10">
        <v>0.01</v>
      </c>
      <c r="J1728" s="10">
        <v>9</v>
      </c>
      <c r="K1728" s="213">
        <f>SUM(I1728:J1728)</f>
        <v>9.01</v>
      </c>
      <c r="L1728" s="65">
        <v>0.01</v>
      </c>
      <c r="M1728" s="65">
        <v>9</v>
      </c>
      <c r="N1728" s="18">
        <f>SUM(L1728:M1728)</f>
        <v>9.01</v>
      </c>
      <c r="O1728" s="65">
        <v>0.01</v>
      </c>
      <c r="P1728" s="65">
        <v>9</v>
      </c>
      <c r="Q1728" s="18">
        <f>SUM(O1728:P1728)</f>
        <v>9.01</v>
      </c>
      <c r="R1728" s="65">
        <v>0.01</v>
      </c>
      <c r="S1728" s="8">
        <v>9</v>
      </c>
      <c r="T1728" s="107">
        <f>SUM(R1728:S1728)</f>
        <v>9.01</v>
      </c>
      <c r="U1728" s="8">
        <v>0.01</v>
      </c>
      <c r="V1728" s="8">
        <v>9</v>
      </c>
      <c r="W1728" s="107">
        <f>SUM(U1728:V1728)</f>
        <v>9.01</v>
      </c>
    </row>
    <row r="1729" spans="1:102" s="24" customFormat="1" ht="18">
      <c r="A1729" s="13">
        <v>3</v>
      </c>
      <c r="B1729" s="5" t="s">
        <v>1213</v>
      </c>
      <c r="C1729" s="8">
        <v>8.6300000000000008</v>
      </c>
      <c r="D1729" s="8"/>
      <c r="E1729" s="9">
        <f>SUM(C1729:D1729)</f>
        <v>8.6300000000000008</v>
      </c>
      <c r="F1729" s="2">
        <v>16.27</v>
      </c>
      <c r="G1729" s="2">
        <v>0</v>
      </c>
      <c r="H1729" s="3">
        <f t="shared" si="696"/>
        <v>16.27</v>
      </c>
      <c r="I1729" s="10">
        <v>0.01</v>
      </c>
      <c r="J1729" s="18"/>
      <c r="K1729" s="213">
        <f>SUM(I1729:J1729)</f>
        <v>0.01</v>
      </c>
      <c r="L1729" s="65">
        <v>0.01</v>
      </c>
      <c r="M1729" s="65"/>
      <c r="N1729" s="18">
        <f>SUM(L1729:M1729)</f>
        <v>0.01</v>
      </c>
      <c r="O1729" s="65">
        <v>200</v>
      </c>
      <c r="P1729" s="65"/>
      <c r="Q1729" s="18">
        <f>SUM(O1729:P1729)</f>
        <v>200</v>
      </c>
      <c r="R1729" s="65">
        <v>200</v>
      </c>
      <c r="S1729" s="8"/>
      <c r="T1729" s="107">
        <f>SUM(R1729:S1729)</f>
        <v>200</v>
      </c>
      <c r="U1729" s="8">
        <v>0.01</v>
      </c>
      <c r="V1729" s="8"/>
      <c r="W1729" s="107">
        <f>SUM(U1729:V1729)</f>
        <v>0.01</v>
      </c>
      <c r="X1729" s="258"/>
      <c r="Y1729" s="258"/>
      <c r="Z1729" s="258"/>
      <c r="AA1729" s="258"/>
      <c r="AB1729" s="258"/>
      <c r="AC1729" s="258"/>
      <c r="AD1729" s="258"/>
      <c r="AE1729" s="258"/>
      <c r="AF1729" s="258"/>
      <c r="AG1729" s="258"/>
      <c r="AH1729" s="258"/>
      <c r="AI1729" s="258"/>
      <c r="AJ1729" s="258"/>
      <c r="AK1729" s="258"/>
      <c r="AL1729" s="258"/>
      <c r="AM1729" s="258"/>
      <c r="AN1729" s="258"/>
      <c r="AO1729" s="258"/>
      <c r="AP1729" s="258"/>
      <c r="AQ1729" s="258"/>
      <c r="AR1729" s="258"/>
      <c r="AS1729" s="258"/>
      <c r="AT1729" s="258"/>
      <c r="AU1729" s="258"/>
      <c r="AV1729" s="258"/>
      <c r="AW1729" s="258"/>
      <c r="AX1729" s="258"/>
      <c r="AY1729" s="258"/>
      <c r="AZ1729" s="258"/>
      <c r="BA1729" s="258"/>
      <c r="BB1729" s="258"/>
      <c r="BC1729" s="258"/>
      <c r="BD1729" s="258"/>
      <c r="BE1729" s="258"/>
      <c r="BF1729" s="258"/>
      <c r="BG1729" s="258"/>
      <c r="BH1729" s="258"/>
      <c r="BI1729" s="258"/>
      <c r="BJ1729" s="258"/>
      <c r="BK1729" s="258"/>
      <c r="BL1729" s="258"/>
      <c r="BM1729" s="258"/>
      <c r="BN1729" s="258"/>
      <c r="BO1729" s="258"/>
      <c r="BP1729" s="258"/>
      <c r="BQ1729" s="258"/>
      <c r="BR1729" s="258"/>
      <c r="BS1729" s="258"/>
      <c r="BT1729" s="258"/>
      <c r="BU1729" s="258"/>
      <c r="BV1729" s="258"/>
      <c r="BW1729" s="258"/>
      <c r="BX1729" s="258"/>
      <c r="BY1729" s="258"/>
      <c r="BZ1729" s="258"/>
      <c r="CA1729" s="258"/>
      <c r="CB1729" s="258"/>
      <c r="CC1729" s="258"/>
      <c r="CD1729" s="258"/>
      <c r="CE1729" s="258"/>
      <c r="CF1729" s="258"/>
      <c r="CG1729" s="258"/>
      <c r="CH1729" s="258"/>
      <c r="CI1729" s="258"/>
      <c r="CJ1729" s="258"/>
      <c r="CK1729" s="258"/>
      <c r="CL1729" s="258"/>
      <c r="CM1729" s="258"/>
      <c r="CN1729" s="258"/>
      <c r="CO1729" s="258"/>
      <c r="CP1729" s="258"/>
      <c r="CQ1729" s="258"/>
      <c r="CR1729" s="258"/>
      <c r="CS1729" s="258"/>
      <c r="CT1729" s="258"/>
      <c r="CU1729" s="258"/>
      <c r="CV1729" s="258"/>
      <c r="CW1729" s="258"/>
      <c r="CX1729" s="258"/>
    </row>
    <row r="1730" spans="1:102" ht="18">
      <c r="A1730" s="13">
        <v>4</v>
      </c>
      <c r="B1730" s="5" t="s">
        <v>1212</v>
      </c>
      <c r="C1730" s="8">
        <v>25.74</v>
      </c>
      <c r="D1730" s="8"/>
      <c r="E1730" s="9">
        <f>SUM(C1730:D1730)</f>
        <v>25.74</v>
      </c>
      <c r="F1730" s="2">
        <v>41</v>
      </c>
      <c r="G1730" s="2">
        <v>0</v>
      </c>
      <c r="H1730" s="3">
        <f t="shared" si="696"/>
        <v>41</v>
      </c>
      <c r="I1730" s="10">
        <v>35.119999999999997</v>
      </c>
      <c r="J1730" s="10"/>
      <c r="K1730" s="213">
        <f>SUM(I1730:J1730)</f>
        <v>35.119999999999997</v>
      </c>
      <c r="L1730" s="65">
        <v>0.01</v>
      </c>
      <c r="M1730" s="65"/>
      <c r="N1730" s="18">
        <f>SUM(L1730:M1730)</f>
        <v>0.01</v>
      </c>
      <c r="O1730" s="65">
        <v>100</v>
      </c>
      <c r="P1730" s="65"/>
      <c r="Q1730" s="18">
        <f>SUM(O1730:P1730)</f>
        <v>100</v>
      </c>
      <c r="R1730" s="65">
        <v>100</v>
      </c>
      <c r="S1730" s="8"/>
      <c r="T1730" s="107">
        <f>SUM(R1730:S1730)</f>
        <v>100</v>
      </c>
      <c r="U1730" s="8">
        <v>350</v>
      </c>
      <c r="V1730" s="8"/>
      <c r="W1730" s="107">
        <f>SUM(U1730:V1730)</f>
        <v>350</v>
      </c>
    </row>
    <row r="1731" spans="1:102" s="191" customFormat="1" ht="18">
      <c r="A1731" s="180"/>
      <c r="B1731" s="181" t="s">
        <v>151</v>
      </c>
      <c r="C1731" s="182">
        <f>SUM(C1725:C1730)</f>
        <v>50.849999999999994</v>
      </c>
      <c r="D1731" s="182">
        <f>SUM(D1725:D1730)</f>
        <v>10</v>
      </c>
      <c r="E1731" s="182">
        <f>SUM(C1731:D1731)</f>
        <v>60.849999999999994</v>
      </c>
      <c r="F1731" s="183">
        <v>73.510000000000005</v>
      </c>
      <c r="G1731" s="183">
        <v>10</v>
      </c>
      <c r="H1731" s="194">
        <f t="shared" si="696"/>
        <v>83.51</v>
      </c>
      <c r="I1731" s="184">
        <f>SUM(I1725:I1730)</f>
        <v>39.769999999999996</v>
      </c>
      <c r="J1731" s="184">
        <f>SUM(J1725:J1730)</f>
        <v>9</v>
      </c>
      <c r="K1731" s="212">
        <f>SUM(I1731:J1731)</f>
        <v>48.769999999999996</v>
      </c>
      <c r="L1731" s="198">
        <f>SUM(L1725:L1730)</f>
        <v>5.0199999999999996</v>
      </c>
      <c r="M1731" s="198">
        <f>SUM(M1725:M1730)</f>
        <v>9</v>
      </c>
      <c r="N1731" s="184">
        <f>SUM(L1731:M1731)</f>
        <v>14.02</v>
      </c>
      <c r="O1731" s="198">
        <f>SUM(O1725:O1730)</f>
        <v>305.58000000000004</v>
      </c>
      <c r="P1731" s="198">
        <f>SUM(P1725:P1730)</f>
        <v>99</v>
      </c>
      <c r="Q1731" s="184">
        <f>SUM(O1731:P1731)</f>
        <v>404.58000000000004</v>
      </c>
      <c r="R1731" s="198">
        <f>SUM(R1725:R1730)</f>
        <v>305.58000000000004</v>
      </c>
      <c r="S1731" s="182">
        <f>SUM(S1725:S1730)</f>
        <v>99</v>
      </c>
      <c r="T1731" s="185">
        <f>SUM(R1731:S1731)</f>
        <v>404.58000000000004</v>
      </c>
      <c r="U1731" s="182">
        <v>35355.839999999997</v>
      </c>
      <c r="V1731" s="182">
        <v>109</v>
      </c>
      <c r="W1731" s="185">
        <f>SUM(U1731:V1731)</f>
        <v>35464.839999999997</v>
      </c>
      <c r="X1731" s="263"/>
      <c r="Y1731" s="263"/>
      <c r="Z1731" s="263"/>
      <c r="AA1731" s="263"/>
      <c r="AB1731" s="263"/>
      <c r="AC1731" s="263"/>
      <c r="AD1731" s="263"/>
      <c r="AE1731" s="263"/>
      <c r="AF1731" s="263"/>
      <c r="AG1731" s="263"/>
      <c r="AH1731" s="263"/>
      <c r="AI1731" s="263"/>
      <c r="AJ1731" s="263"/>
      <c r="AK1731" s="263"/>
      <c r="AL1731" s="263"/>
      <c r="AM1731" s="263"/>
      <c r="AN1731" s="263"/>
      <c r="AO1731" s="263"/>
      <c r="AP1731" s="263"/>
      <c r="AQ1731" s="263"/>
      <c r="AR1731" s="263"/>
      <c r="AS1731" s="263"/>
      <c r="AT1731" s="263"/>
      <c r="AU1731" s="263"/>
      <c r="AV1731" s="263"/>
      <c r="AW1731" s="263"/>
      <c r="AX1731" s="263"/>
      <c r="AY1731" s="263"/>
      <c r="AZ1731" s="263"/>
      <c r="BA1731" s="263"/>
      <c r="BB1731" s="263"/>
      <c r="BC1731" s="263"/>
      <c r="BD1731" s="263"/>
      <c r="BE1731" s="263"/>
      <c r="BF1731" s="263"/>
      <c r="BG1731" s="263"/>
      <c r="BH1731" s="263"/>
      <c r="BI1731" s="263"/>
      <c r="BJ1731" s="263"/>
      <c r="BK1731" s="263"/>
      <c r="BL1731" s="263"/>
      <c r="BM1731" s="263"/>
      <c r="BN1731" s="263"/>
      <c r="BO1731" s="263"/>
      <c r="BP1731" s="263"/>
      <c r="BQ1731" s="263"/>
      <c r="BR1731" s="263"/>
      <c r="BS1731" s="263"/>
      <c r="BT1731" s="263"/>
      <c r="BU1731" s="263"/>
      <c r="BV1731" s="263"/>
      <c r="BW1731" s="263"/>
      <c r="BX1731" s="263"/>
      <c r="BY1731" s="263"/>
      <c r="BZ1731" s="263"/>
      <c r="CA1731" s="263"/>
      <c r="CB1731" s="263"/>
      <c r="CC1731" s="263"/>
      <c r="CD1731" s="263"/>
      <c r="CE1731" s="263"/>
      <c r="CF1731" s="263"/>
      <c r="CG1731" s="263"/>
      <c r="CH1731" s="263"/>
      <c r="CI1731" s="263"/>
      <c r="CJ1731" s="263"/>
      <c r="CK1731" s="263"/>
      <c r="CL1731" s="263"/>
      <c r="CM1731" s="263"/>
      <c r="CN1731" s="263"/>
      <c r="CO1731" s="263"/>
      <c r="CP1731" s="263"/>
      <c r="CQ1731" s="263"/>
      <c r="CR1731" s="263"/>
      <c r="CS1731" s="263"/>
      <c r="CT1731" s="263"/>
      <c r="CU1731" s="263"/>
      <c r="CV1731" s="263"/>
      <c r="CW1731" s="263"/>
      <c r="CX1731" s="263"/>
    </row>
    <row r="1732" spans="1:102" s="24" customFormat="1" ht="18">
      <c r="A1732" s="17">
        <v>24</v>
      </c>
      <c r="B1732" s="7" t="s">
        <v>276</v>
      </c>
      <c r="C1732" s="9"/>
      <c r="D1732" s="9"/>
      <c r="E1732" s="9"/>
      <c r="F1732" s="6"/>
      <c r="G1732" s="6"/>
      <c r="H1732" s="3"/>
      <c r="I1732" s="18"/>
      <c r="J1732" s="18"/>
      <c r="K1732" s="213"/>
      <c r="L1732" s="67"/>
      <c r="M1732" s="67"/>
      <c r="N1732" s="18"/>
      <c r="O1732" s="67"/>
      <c r="P1732" s="67"/>
      <c r="Q1732" s="18"/>
      <c r="R1732" s="67"/>
      <c r="S1732" s="9"/>
      <c r="T1732" s="107"/>
      <c r="U1732" s="9"/>
      <c r="V1732" s="9"/>
      <c r="W1732" s="107"/>
      <c r="X1732" s="258"/>
      <c r="Y1732" s="258"/>
      <c r="Z1732" s="258"/>
      <c r="AA1732" s="258"/>
      <c r="AB1732" s="258"/>
      <c r="AC1732" s="258"/>
      <c r="AD1732" s="258"/>
      <c r="AE1732" s="258"/>
      <c r="AF1732" s="258"/>
      <c r="AG1732" s="258"/>
      <c r="AH1732" s="258"/>
      <c r="AI1732" s="258"/>
      <c r="AJ1732" s="258"/>
      <c r="AK1732" s="258"/>
      <c r="AL1732" s="258"/>
      <c r="AM1732" s="258"/>
      <c r="AN1732" s="258"/>
      <c r="AO1732" s="258"/>
      <c r="AP1732" s="258"/>
      <c r="AQ1732" s="258"/>
      <c r="AR1732" s="258"/>
      <c r="AS1732" s="258"/>
      <c r="AT1732" s="258"/>
      <c r="AU1732" s="258"/>
      <c r="AV1732" s="258"/>
      <c r="AW1732" s="258"/>
      <c r="AX1732" s="258"/>
      <c r="AY1732" s="258"/>
      <c r="AZ1732" s="258"/>
      <c r="BA1732" s="258"/>
      <c r="BB1732" s="258"/>
      <c r="BC1732" s="258"/>
      <c r="BD1732" s="258"/>
      <c r="BE1732" s="258"/>
      <c r="BF1732" s="258"/>
      <c r="BG1732" s="258"/>
      <c r="BH1732" s="258"/>
      <c r="BI1732" s="258"/>
      <c r="BJ1732" s="258"/>
      <c r="BK1732" s="258"/>
      <c r="BL1732" s="258"/>
      <c r="BM1732" s="258"/>
      <c r="BN1732" s="258"/>
      <c r="BO1732" s="258"/>
      <c r="BP1732" s="258"/>
      <c r="BQ1732" s="258"/>
      <c r="BR1732" s="258"/>
      <c r="BS1732" s="258"/>
      <c r="BT1732" s="258"/>
      <c r="BU1732" s="258"/>
      <c r="BV1732" s="258"/>
      <c r="BW1732" s="258"/>
      <c r="BX1732" s="258"/>
      <c r="BY1732" s="258"/>
      <c r="BZ1732" s="258"/>
      <c r="CA1732" s="258"/>
      <c r="CB1732" s="258"/>
      <c r="CC1732" s="258"/>
      <c r="CD1732" s="258"/>
      <c r="CE1732" s="258"/>
      <c r="CF1732" s="258"/>
      <c r="CG1732" s="258"/>
      <c r="CH1732" s="258"/>
      <c r="CI1732" s="258"/>
      <c r="CJ1732" s="258"/>
      <c r="CK1732" s="258"/>
      <c r="CL1732" s="258"/>
      <c r="CM1732" s="258"/>
      <c r="CN1732" s="258"/>
      <c r="CO1732" s="258"/>
      <c r="CP1732" s="258"/>
      <c r="CQ1732" s="258"/>
      <c r="CR1732" s="258"/>
      <c r="CS1732" s="258"/>
      <c r="CT1732" s="258"/>
      <c r="CU1732" s="258"/>
      <c r="CV1732" s="258"/>
      <c r="CW1732" s="258"/>
      <c r="CX1732" s="258"/>
    </row>
    <row r="1733" spans="1:102" s="24" customFormat="1" ht="18">
      <c r="A1733" s="13">
        <v>1</v>
      </c>
      <c r="B1733" s="5" t="s">
        <v>1214</v>
      </c>
      <c r="C1733" s="8"/>
      <c r="D1733" s="8"/>
      <c r="E1733" s="8"/>
      <c r="F1733" s="2">
        <v>21.52</v>
      </c>
      <c r="G1733" s="2">
        <v>0</v>
      </c>
      <c r="H1733" s="3">
        <f t="shared" si="696"/>
        <v>21.52</v>
      </c>
      <c r="I1733" s="10">
        <v>35.94</v>
      </c>
      <c r="J1733" s="18"/>
      <c r="K1733" s="213">
        <f t="shared" ref="K1733:K1742" si="701">SUM(I1733:J1733)</f>
        <v>35.94</v>
      </c>
      <c r="L1733" s="65">
        <v>19.61</v>
      </c>
      <c r="M1733" s="65"/>
      <c r="N1733" s="18">
        <f t="shared" ref="N1733:N1742" si="702">SUM(L1733:M1733)</f>
        <v>19.61</v>
      </c>
      <c r="O1733" s="65">
        <v>22.47</v>
      </c>
      <c r="P1733" s="65"/>
      <c r="Q1733" s="18">
        <f t="shared" ref="Q1733:Q1742" si="703">SUM(O1733:P1733)</f>
        <v>22.47</v>
      </c>
      <c r="R1733" s="65">
        <v>22.47</v>
      </c>
      <c r="S1733" s="8"/>
      <c r="T1733" s="107">
        <f t="shared" ref="T1733:T1742" si="704">SUM(R1733:S1733)</f>
        <v>22.47</v>
      </c>
      <c r="U1733" s="8">
        <v>25.38</v>
      </c>
      <c r="V1733" s="8"/>
      <c r="W1733" s="107">
        <f t="shared" ref="W1733:W1742" si="705">SUM(U1733:V1733)</f>
        <v>25.38</v>
      </c>
      <c r="X1733" s="258"/>
      <c r="Y1733" s="258"/>
      <c r="Z1733" s="258"/>
      <c r="AA1733" s="258"/>
      <c r="AB1733" s="258"/>
      <c r="AC1733" s="258"/>
      <c r="AD1733" s="258"/>
      <c r="AE1733" s="258"/>
      <c r="AF1733" s="258"/>
      <c r="AG1733" s="258"/>
      <c r="AH1733" s="258"/>
      <c r="AI1733" s="258"/>
      <c r="AJ1733" s="258"/>
      <c r="AK1733" s="258"/>
      <c r="AL1733" s="258"/>
      <c r="AM1733" s="258"/>
      <c r="AN1733" s="258"/>
      <c r="AO1733" s="258"/>
      <c r="AP1733" s="258"/>
      <c r="AQ1733" s="258"/>
      <c r="AR1733" s="258"/>
      <c r="AS1733" s="258"/>
      <c r="AT1733" s="258"/>
      <c r="AU1733" s="258"/>
      <c r="AV1733" s="258"/>
      <c r="AW1733" s="258"/>
      <c r="AX1733" s="258"/>
      <c r="AY1733" s="258"/>
      <c r="AZ1733" s="258"/>
      <c r="BA1733" s="258"/>
      <c r="BB1733" s="258"/>
      <c r="BC1733" s="258"/>
      <c r="BD1733" s="258"/>
      <c r="BE1733" s="258"/>
      <c r="BF1733" s="258"/>
      <c r="BG1733" s="258"/>
      <c r="BH1733" s="258"/>
      <c r="BI1733" s="258"/>
      <c r="BJ1733" s="258"/>
      <c r="BK1733" s="258"/>
      <c r="BL1733" s="258"/>
      <c r="BM1733" s="258"/>
      <c r="BN1733" s="258"/>
      <c r="BO1733" s="258"/>
      <c r="BP1733" s="258"/>
      <c r="BQ1733" s="258"/>
      <c r="BR1733" s="258"/>
      <c r="BS1733" s="258"/>
      <c r="BT1733" s="258"/>
      <c r="BU1733" s="258"/>
      <c r="BV1733" s="258"/>
      <c r="BW1733" s="258"/>
      <c r="BX1733" s="258"/>
      <c r="BY1733" s="258"/>
      <c r="BZ1733" s="258"/>
      <c r="CA1733" s="258"/>
      <c r="CB1733" s="258"/>
      <c r="CC1733" s="258"/>
      <c r="CD1733" s="258"/>
      <c r="CE1733" s="258"/>
      <c r="CF1733" s="258"/>
      <c r="CG1733" s="258"/>
      <c r="CH1733" s="258"/>
      <c r="CI1733" s="258"/>
      <c r="CJ1733" s="258"/>
      <c r="CK1733" s="258"/>
      <c r="CL1733" s="258"/>
      <c r="CM1733" s="258"/>
      <c r="CN1733" s="258"/>
      <c r="CO1733" s="258"/>
      <c r="CP1733" s="258"/>
      <c r="CQ1733" s="258"/>
      <c r="CR1733" s="258"/>
      <c r="CS1733" s="258"/>
      <c r="CT1733" s="258"/>
      <c r="CU1733" s="258"/>
      <c r="CV1733" s="258"/>
      <c r="CW1733" s="258"/>
      <c r="CX1733" s="258"/>
    </row>
    <row r="1734" spans="1:102" ht="18">
      <c r="A1734" s="13">
        <v>2</v>
      </c>
      <c r="B1734" s="5" t="s">
        <v>1215</v>
      </c>
      <c r="C1734" s="8"/>
      <c r="D1734" s="8"/>
      <c r="F1734" s="2">
        <v>31.16</v>
      </c>
      <c r="G1734" s="2">
        <v>0</v>
      </c>
      <c r="H1734" s="3">
        <f t="shared" si="696"/>
        <v>31.16</v>
      </c>
      <c r="I1734" s="10">
        <v>30.85</v>
      </c>
      <c r="J1734" s="10"/>
      <c r="K1734" s="213">
        <f t="shared" si="701"/>
        <v>30.85</v>
      </c>
      <c r="L1734" s="65">
        <v>22.5</v>
      </c>
      <c r="M1734" s="65"/>
      <c r="N1734" s="18">
        <f t="shared" si="702"/>
        <v>22.5</v>
      </c>
      <c r="O1734" s="65">
        <v>19.22</v>
      </c>
      <c r="P1734" s="65"/>
      <c r="Q1734" s="18">
        <f t="shared" si="703"/>
        <v>19.22</v>
      </c>
      <c r="R1734" s="65">
        <v>19.22</v>
      </c>
      <c r="S1734" s="8"/>
      <c r="T1734" s="107">
        <f t="shared" si="704"/>
        <v>19.22</v>
      </c>
      <c r="U1734" s="8">
        <v>21.72</v>
      </c>
      <c r="V1734" s="8"/>
      <c r="W1734" s="107">
        <f t="shared" si="705"/>
        <v>21.72</v>
      </c>
    </row>
    <row r="1735" spans="1:102" ht="18">
      <c r="A1735" s="13">
        <v>3</v>
      </c>
      <c r="B1735" s="5" t="s">
        <v>1216</v>
      </c>
      <c r="C1735" s="8">
        <v>2227.75</v>
      </c>
      <c r="D1735" s="8"/>
      <c r="E1735" s="9">
        <f t="shared" ref="E1735:E1742" si="706">SUM(C1735:D1735)</f>
        <v>2227.75</v>
      </c>
      <c r="F1735" s="2">
        <v>2227.75</v>
      </c>
      <c r="G1735" s="2">
        <v>0</v>
      </c>
      <c r="H1735" s="3">
        <f t="shared" si="696"/>
        <v>2227.75</v>
      </c>
      <c r="I1735" s="10">
        <v>6000</v>
      </c>
      <c r="J1735" s="10"/>
      <c r="K1735" s="213">
        <f t="shared" si="701"/>
        <v>6000</v>
      </c>
      <c r="L1735" s="65">
        <v>3493</v>
      </c>
      <c r="M1735" s="65">
        <v>5239</v>
      </c>
      <c r="N1735" s="18">
        <f t="shared" si="702"/>
        <v>8732</v>
      </c>
      <c r="O1735" s="65">
        <v>1057</v>
      </c>
      <c r="P1735" s="65">
        <v>1586</v>
      </c>
      <c r="Q1735" s="18">
        <f t="shared" si="703"/>
        <v>2643</v>
      </c>
      <c r="R1735" s="65">
        <v>1800</v>
      </c>
      <c r="S1735" s="8">
        <v>2687</v>
      </c>
      <c r="T1735" s="107">
        <f t="shared" si="704"/>
        <v>4487</v>
      </c>
      <c r="U1735" s="8">
        <v>1814</v>
      </c>
      <c r="V1735" s="8">
        <v>2721</v>
      </c>
      <c r="W1735" s="107">
        <f t="shared" si="705"/>
        <v>4535</v>
      </c>
    </row>
    <row r="1736" spans="1:102" ht="18">
      <c r="A1736" s="13">
        <v>4</v>
      </c>
      <c r="B1736" s="5" t="s">
        <v>1217</v>
      </c>
      <c r="C1736" s="8">
        <v>35</v>
      </c>
      <c r="D1736" s="8"/>
      <c r="E1736" s="9">
        <f t="shared" si="706"/>
        <v>35</v>
      </c>
      <c r="F1736" s="2">
        <v>35</v>
      </c>
      <c r="G1736" s="2">
        <v>0</v>
      </c>
      <c r="H1736" s="3">
        <f t="shared" si="696"/>
        <v>35</v>
      </c>
      <c r="I1736" s="10">
        <v>30</v>
      </c>
      <c r="J1736" s="10"/>
      <c r="K1736" s="213">
        <f t="shared" si="701"/>
        <v>30</v>
      </c>
      <c r="L1736" s="65">
        <v>30</v>
      </c>
      <c r="M1736" s="65"/>
      <c r="N1736" s="18">
        <f t="shared" si="702"/>
        <v>30</v>
      </c>
      <c r="O1736" s="65">
        <v>30</v>
      </c>
      <c r="P1736" s="65"/>
      <c r="Q1736" s="18">
        <f t="shared" si="703"/>
        <v>30</v>
      </c>
      <c r="R1736" s="65">
        <v>30</v>
      </c>
      <c r="S1736" s="8"/>
      <c r="T1736" s="107">
        <f t="shared" si="704"/>
        <v>30</v>
      </c>
      <c r="U1736" s="8">
        <v>35</v>
      </c>
      <c r="V1736" s="8"/>
      <c r="W1736" s="107">
        <f t="shared" si="705"/>
        <v>35</v>
      </c>
    </row>
    <row r="1737" spans="1:102" ht="18">
      <c r="A1737" s="13">
        <v>5</v>
      </c>
      <c r="B1737" s="5" t="s">
        <v>1218</v>
      </c>
      <c r="C1737" s="8">
        <v>62.1</v>
      </c>
      <c r="D1737" s="8">
        <v>494.98</v>
      </c>
      <c r="E1737" s="9">
        <f t="shared" si="706"/>
        <v>557.08000000000004</v>
      </c>
      <c r="F1737" s="2">
        <v>0.08</v>
      </c>
      <c r="G1737" s="2">
        <v>27.46</v>
      </c>
      <c r="H1737" s="3">
        <f t="shared" si="696"/>
        <v>27.54</v>
      </c>
      <c r="I1737" s="10">
        <v>0.08</v>
      </c>
      <c r="J1737" s="10">
        <v>24.67</v>
      </c>
      <c r="K1737" s="213">
        <f t="shared" si="701"/>
        <v>24.75</v>
      </c>
      <c r="L1737" s="65">
        <v>0.08</v>
      </c>
      <c r="M1737" s="65">
        <v>10.09</v>
      </c>
      <c r="N1737" s="18">
        <f t="shared" si="702"/>
        <v>10.17</v>
      </c>
      <c r="O1737" s="65">
        <v>0.08</v>
      </c>
      <c r="P1737" s="65">
        <v>0.1</v>
      </c>
      <c r="Q1737" s="18">
        <f t="shared" si="703"/>
        <v>0.18</v>
      </c>
      <c r="R1737" s="65">
        <v>0.08</v>
      </c>
      <c r="S1737" s="8">
        <v>0.1</v>
      </c>
      <c r="T1737" s="107">
        <f t="shared" si="704"/>
        <v>0.18</v>
      </c>
      <c r="U1737" s="8">
        <v>7.0000000000000007E-2</v>
      </c>
      <c r="V1737" s="8">
        <v>0.1</v>
      </c>
      <c r="W1737" s="107">
        <f t="shared" si="705"/>
        <v>0.17</v>
      </c>
    </row>
    <row r="1738" spans="1:102" ht="18">
      <c r="A1738" s="13">
        <v>6</v>
      </c>
      <c r="B1738" s="5" t="s">
        <v>1219</v>
      </c>
      <c r="C1738" s="8">
        <v>82.89</v>
      </c>
      <c r="D1738" s="8"/>
      <c r="E1738" s="9">
        <f t="shared" si="706"/>
        <v>82.89</v>
      </c>
      <c r="F1738" s="2">
        <v>0.03</v>
      </c>
      <c r="G1738" s="2">
        <v>0</v>
      </c>
      <c r="H1738" s="3">
        <f t="shared" si="696"/>
        <v>0.03</v>
      </c>
      <c r="I1738" s="10">
        <v>0.03</v>
      </c>
      <c r="J1738" s="10"/>
      <c r="K1738" s="213">
        <f t="shared" si="701"/>
        <v>0.03</v>
      </c>
      <c r="L1738" s="65">
        <v>0.03</v>
      </c>
      <c r="M1738" s="65"/>
      <c r="N1738" s="18">
        <f t="shared" si="702"/>
        <v>0.03</v>
      </c>
      <c r="O1738" s="65">
        <v>0.03</v>
      </c>
      <c r="P1738" s="65"/>
      <c r="Q1738" s="18">
        <f t="shared" si="703"/>
        <v>0.03</v>
      </c>
      <c r="R1738" s="65">
        <v>108.02</v>
      </c>
      <c r="S1738" s="8"/>
      <c r="T1738" s="107">
        <f t="shared" si="704"/>
        <v>108.02</v>
      </c>
      <c r="U1738" s="8">
        <v>0.03</v>
      </c>
      <c r="V1738" s="8"/>
      <c r="W1738" s="107">
        <f t="shared" si="705"/>
        <v>0.03</v>
      </c>
    </row>
    <row r="1739" spans="1:102" ht="18">
      <c r="A1739" s="13">
        <v>7</v>
      </c>
      <c r="B1739" s="5" t="s">
        <v>1220</v>
      </c>
      <c r="C1739" s="8">
        <v>500</v>
      </c>
      <c r="D1739" s="8"/>
      <c r="E1739" s="9">
        <f t="shared" si="706"/>
        <v>500</v>
      </c>
      <c r="F1739" s="2">
        <v>1000</v>
      </c>
      <c r="G1739" s="2">
        <v>0</v>
      </c>
      <c r="H1739" s="3">
        <f t="shared" si="696"/>
        <v>1000</v>
      </c>
      <c r="I1739" s="10">
        <v>500</v>
      </c>
      <c r="J1739" s="10"/>
      <c r="K1739" s="213">
        <f t="shared" si="701"/>
        <v>500</v>
      </c>
      <c r="L1739" s="65">
        <v>500</v>
      </c>
      <c r="M1739" s="65"/>
      <c r="N1739" s="18">
        <f t="shared" si="702"/>
        <v>500</v>
      </c>
      <c r="O1739" s="65">
        <v>61.2</v>
      </c>
      <c r="P1739" s="65">
        <v>91.8</v>
      </c>
      <c r="Q1739" s="18">
        <f t="shared" si="703"/>
        <v>153</v>
      </c>
      <c r="R1739" s="65">
        <v>61.2</v>
      </c>
      <c r="S1739" s="8">
        <v>91.8</v>
      </c>
      <c r="T1739" s="107">
        <f t="shared" si="704"/>
        <v>153</v>
      </c>
      <c r="U1739" s="8">
        <v>0.01</v>
      </c>
      <c r="V1739" s="8">
        <v>0.01</v>
      </c>
      <c r="W1739" s="107">
        <f t="shared" si="705"/>
        <v>0.02</v>
      </c>
    </row>
    <row r="1740" spans="1:102" ht="18">
      <c r="A1740" s="13">
        <v>8</v>
      </c>
      <c r="B1740" s="5" t="s">
        <v>2283</v>
      </c>
      <c r="C1740" s="8">
        <v>0.03</v>
      </c>
      <c r="D1740" s="8"/>
      <c r="E1740" s="9">
        <f t="shared" si="706"/>
        <v>0.03</v>
      </c>
      <c r="F1740" s="2">
        <v>0.03</v>
      </c>
      <c r="G1740" s="2">
        <v>0</v>
      </c>
      <c r="H1740" s="3">
        <f t="shared" si="696"/>
        <v>0.03</v>
      </c>
      <c r="I1740" s="10">
        <v>40000</v>
      </c>
      <c r="J1740" s="10"/>
      <c r="K1740" s="213">
        <f t="shared" si="701"/>
        <v>40000</v>
      </c>
      <c r="L1740" s="65">
        <v>48000</v>
      </c>
      <c r="M1740" s="65"/>
      <c r="N1740" s="18">
        <f t="shared" si="702"/>
        <v>48000</v>
      </c>
      <c r="O1740" s="65">
        <v>48000</v>
      </c>
      <c r="P1740" s="65"/>
      <c r="Q1740" s="18">
        <f t="shared" si="703"/>
        <v>48000</v>
      </c>
      <c r="R1740" s="65">
        <v>48000</v>
      </c>
      <c r="S1740" s="8"/>
      <c r="T1740" s="107">
        <f t="shared" si="704"/>
        <v>48000</v>
      </c>
      <c r="U1740" s="8">
        <v>50000</v>
      </c>
      <c r="V1740" s="8"/>
      <c r="W1740" s="107">
        <f t="shared" si="705"/>
        <v>50000</v>
      </c>
    </row>
    <row r="1741" spans="1:102" ht="18">
      <c r="A1741" s="13">
        <v>9</v>
      </c>
      <c r="B1741" s="5" t="s">
        <v>1221</v>
      </c>
      <c r="C1741" s="8">
        <v>54000</v>
      </c>
      <c r="D1741" s="8"/>
      <c r="E1741" s="9">
        <f t="shared" si="706"/>
        <v>54000</v>
      </c>
      <c r="F1741" s="2">
        <v>37300</v>
      </c>
      <c r="G1741" s="2">
        <v>0</v>
      </c>
      <c r="H1741" s="3">
        <f t="shared" si="696"/>
        <v>37300</v>
      </c>
      <c r="I1741" s="10">
        <v>74841</v>
      </c>
      <c r="J1741" s="10"/>
      <c r="K1741" s="213">
        <f t="shared" si="701"/>
        <v>74841</v>
      </c>
      <c r="L1741" s="65">
        <v>77843</v>
      </c>
      <c r="M1741" s="65"/>
      <c r="N1741" s="18">
        <f t="shared" si="702"/>
        <v>77843</v>
      </c>
      <c r="O1741" s="65">
        <v>32400</v>
      </c>
      <c r="P1741" s="65"/>
      <c r="Q1741" s="18">
        <f t="shared" si="703"/>
        <v>32400</v>
      </c>
      <c r="R1741" s="65">
        <v>32400</v>
      </c>
      <c r="S1741" s="8"/>
      <c r="T1741" s="107">
        <f t="shared" si="704"/>
        <v>32400</v>
      </c>
      <c r="U1741" s="8">
        <v>29200</v>
      </c>
      <c r="V1741" s="8"/>
      <c r="W1741" s="107">
        <f t="shared" si="705"/>
        <v>29200</v>
      </c>
    </row>
    <row r="1742" spans="1:102" s="191" customFormat="1" ht="18">
      <c r="A1742" s="180"/>
      <c r="B1742" s="181" t="s">
        <v>14</v>
      </c>
      <c r="C1742" s="182">
        <f>SUM(C1735:C1741)</f>
        <v>56907.77</v>
      </c>
      <c r="D1742" s="182">
        <f>SUM(D1735:D1741)</f>
        <v>494.98</v>
      </c>
      <c r="E1742" s="182">
        <f t="shared" si="706"/>
        <v>57402.75</v>
      </c>
      <c r="F1742" s="183">
        <v>40615.57</v>
      </c>
      <c r="G1742" s="183">
        <v>27.46</v>
      </c>
      <c r="H1742" s="194">
        <f t="shared" si="696"/>
        <v>40643.03</v>
      </c>
      <c r="I1742" s="184">
        <f>SUM(I1733:I1741)</f>
        <v>121437.9</v>
      </c>
      <c r="J1742" s="184">
        <f>SUM(J1733:J1741)</f>
        <v>24.67</v>
      </c>
      <c r="K1742" s="212">
        <f t="shared" si="701"/>
        <v>121462.56999999999</v>
      </c>
      <c r="L1742" s="198">
        <f>SUM(L1733:L1741)</f>
        <v>129908.22</v>
      </c>
      <c r="M1742" s="198">
        <f>SUM(M1733:M1741)</f>
        <v>5249.09</v>
      </c>
      <c r="N1742" s="184">
        <f t="shared" si="702"/>
        <v>135157.31</v>
      </c>
      <c r="O1742" s="198">
        <f>SUM(O1733:O1741)</f>
        <v>81590</v>
      </c>
      <c r="P1742" s="198">
        <f>SUM(P1733:P1741)</f>
        <v>1677.8999999999999</v>
      </c>
      <c r="Q1742" s="184">
        <f t="shared" si="703"/>
        <v>83267.899999999994</v>
      </c>
      <c r="R1742" s="198">
        <f>SUM(R1733:R1741)</f>
        <v>82440.989999999991</v>
      </c>
      <c r="S1742" s="182">
        <f>SUM(S1733:S1741)</f>
        <v>2778.9</v>
      </c>
      <c r="T1742" s="185">
        <f t="shared" si="704"/>
        <v>85219.889999999985</v>
      </c>
      <c r="U1742" s="182">
        <v>81096.210000000006</v>
      </c>
      <c r="V1742" s="182">
        <v>2721.11</v>
      </c>
      <c r="W1742" s="185">
        <f t="shared" si="705"/>
        <v>83817.320000000007</v>
      </c>
      <c r="X1742" s="263"/>
      <c r="Y1742" s="263"/>
      <c r="Z1742" s="263"/>
      <c r="AA1742" s="263"/>
      <c r="AB1742" s="263"/>
      <c r="AC1742" s="263"/>
      <c r="AD1742" s="263"/>
      <c r="AE1742" s="263"/>
      <c r="AF1742" s="263"/>
      <c r="AG1742" s="263"/>
      <c r="AH1742" s="263"/>
      <c r="AI1742" s="263"/>
      <c r="AJ1742" s="263"/>
      <c r="AK1742" s="263"/>
      <c r="AL1742" s="263"/>
      <c r="AM1742" s="263"/>
      <c r="AN1742" s="263"/>
      <c r="AO1742" s="263"/>
      <c r="AP1742" s="263"/>
      <c r="AQ1742" s="263"/>
      <c r="AR1742" s="263"/>
      <c r="AS1742" s="263"/>
      <c r="AT1742" s="263"/>
      <c r="AU1742" s="263"/>
      <c r="AV1742" s="263"/>
      <c r="AW1742" s="263"/>
      <c r="AX1742" s="263"/>
      <c r="AY1742" s="263"/>
      <c r="AZ1742" s="263"/>
      <c r="BA1742" s="263"/>
      <c r="BB1742" s="263"/>
      <c r="BC1742" s="263"/>
      <c r="BD1742" s="263"/>
      <c r="BE1742" s="263"/>
      <c r="BF1742" s="263"/>
      <c r="BG1742" s="263"/>
      <c r="BH1742" s="263"/>
      <c r="BI1742" s="263"/>
      <c r="BJ1742" s="263"/>
      <c r="BK1742" s="263"/>
      <c r="BL1742" s="263"/>
      <c r="BM1742" s="263"/>
      <c r="BN1742" s="263"/>
      <c r="BO1742" s="263"/>
      <c r="BP1742" s="263"/>
      <c r="BQ1742" s="263"/>
      <c r="BR1742" s="263"/>
      <c r="BS1742" s="263"/>
      <c r="BT1742" s="263"/>
      <c r="BU1742" s="263"/>
      <c r="BV1742" s="263"/>
      <c r="BW1742" s="263"/>
      <c r="BX1742" s="263"/>
      <c r="BY1742" s="263"/>
      <c r="BZ1742" s="263"/>
      <c r="CA1742" s="263"/>
      <c r="CB1742" s="263"/>
      <c r="CC1742" s="263"/>
      <c r="CD1742" s="263"/>
      <c r="CE1742" s="263"/>
      <c r="CF1742" s="263"/>
      <c r="CG1742" s="263"/>
      <c r="CH1742" s="263"/>
      <c r="CI1742" s="263"/>
      <c r="CJ1742" s="263"/>
      <c r="CK1742" s="263"/>
      <c r="CL1742" s="263"/>
      <c r="CM1742" s="263"/>
      <c r="CN1742" s="263"/>
      <c r="CO1742" s="263"/>
      <c r="CP1742" s="263"/>
      <c r="CQ1742" s="263"/>
      <c r="CR1742" s="263"/>
      <c r="CS1742" s="263"/>
      <c r="CT1742" s="263"/>
      <c r="CU1742" s="263"/>
      <c r="CV1742" s="263"/>
      <c r="CW1742" s="263"/>
      <c r="CX1742" s="263"/>
    </row>
    <row r="1743" spans="1:102" s="24" customFormat="1" ht="18">
      <c r="A1743" s="17">
        <v>25</v>
      </c>
      <c r="B1743" s="7" t="s">
        <v>590</v>
      </c>
      <c r="C1743" s="9"/>
      <c r="D1743" s="9"/>
      <c r="E1743" s="9"/>
      <c r="F1743" s="6"/>
      <c r="G1743" s="6"/>
      <c r="H1743" s="3"/>
      <c r="I1743" s="18"/>
      <c r="J1743" s="18"/>
      <c r="K1743" s="213"/>
      <c r="L1743" s="67"/>
      <c r="M1743" s="67"/>
      <c r="N1743" s="18"/>
      <c r="O1743" s="67"/>
      <c r="P1743" s="67"/>
      <c r="Q1743" s="18"/>
      <c r="R1743" s="67"/>
      <c r="S1743" s="9"/>
      <c r="T1743" s="107"/>
      <c r="U1743" s="9"/>
      <c r="V1743" s="9"/>
      <c r="W1743" s="107"/>
      <c r="X1743" s="258"/>
      <c r="Y1743" s="258"/>
      <c r="Z1743" s="258"/>
      <c r="AA1743" s="258"/>
      <c r="AB1743" s="258"/>
      <c r="AC1743" s="258"/>
      <c r="AD1743" s="258"/>
      <c r="AE1743" s="258"/>
      <c r="AF1743" s="258"/>
      <c r="AG1743" s="258"/>
      <c r="AH1743" s="258"/>
      <c r="AI1743" s="258"/>
      <c r="AJ1743" s="258"/>
      <c r="AK1743" s="258"/>
      <c r="AL1743" s="258"/>
      <c r="AM1743" s="258"/>
      <c r="AN1743" s="258"/>
      <c r="AO1743" s="258"/>
      <c r="AP1743" s="258"/>
      <c r="AQ1743" s="258"/>
      <c r="AR1743" s="258"/>
      <c r="AS1743" s="258"/>
      <c r="AT1743" s="258"/>
      <c r="AU1743" s="258"/>
      <c r="AV1743" s="258"/>
      <c r="AW1743" s="258"/>
      <c r="AX1743" s="258"/>
      <c r="AY1743" s="258"/>
      <c r="AZ1743" s="258"/>
      <c r="BA1743" s="258"/>
      <c r="BB1743" s="258"/>
      <c r="BC1743" s="258"/>
      <c r="BD1743" s="258"/>
      <c r="BE1743" s="258"/>
      <c r="BF1743" s="258"/>
      <c r="BG1743" s="258"/>
      <c r="BH1743" s="258"/>
      <c r="BI1743" s="258"/>
      <c r="BJ1743" s="258"/>
      <c r="BK1743" s="258"/>
      <c r="BL1743" s="258"/>
      <c r="BM1743" s="258"/>
      <c r="BN1743" s="258"/>
      <c r="BO1743" s="258"/>
      <c r="BP1743" s="258"/>
      <c r="BQ1743" s="258"/>
      <c r="BR1743" s="258"/>
      <c r="BS1743" s="258"/>
      <c r="BT1743" s="258"/>
      <c r="BU1743" s="258"/>
      <c r="BV1743" s="258"/>
      <c r="BW1743" s="258"/>
      <c r="BX1743" s="258"/>
      <c r="BY1743" s="258"/>
      <c r="BZ1743" s="258"/>
      <c r="CA1743" s="258"/>
      <c r="CB1743" s="258"/>
      <c r="CC1743" s="258"/>
      <c r="CD1743" s="258"/>
      <c r="CE1743" s="258"/>
      <c r="CF1743" s="258"/>
      <c r="CG1743" s="258"/>
      <c r="CH1743" s="258"/>
      <c r="CI1743" s="258"/>
      <c r="CJ1743" s="258"/>
      <c r="CK1743" s="258"/>
      <c r="CL1743" s="258"/>
      <c r="CM1743" s="258"/>
      <c r="CN1743" s="258"/>
      <c r="CO1743" s="258"/>
      <c r="CP1743" s="258"/>
      <c r="CQ1743" s="258"/>
      <c r="CR1743" s="258"/>
      <c r="CS1743" s="258"/>
      <c r="CT1743" s="258"/>
      <c r="CU1743" s="258"/>
      <c r="CV1743" s="258"/>
      <c r="CW1743" s="258"/>
      <c r="CX1743" s="258"/>
    </row>
    <row r="1744" spans="1:102" ht="18">
      <c r="A1744" s="13">
        <v>1</v>
      </c>
      <c r="B1744" s="5" t="s">
        <v>1222</v>
      </c>
      <c r="C1744" s="8">
        <v>5717</v>
      </c>
      <c r="D1744" s="8"/>
      <c r="E1744" s="9">
        <f>SUM(C1744:D1744)</f>
        <v>5717</v>
      </c>
      <c r="F1744" s="2">
        <v>6800</v>
      </c>
      <c r="G1744" s="2">
        <v>0</v>
      </c>
      <c r="H1744" s="3">
        <f t="shared" si="696"/>
        <v>6800</v>
      </c>
      <c r="I1744" s="10">
        <v>8300</v>
      </c>
      <c r="J1744" s="10"/>
      <c r="K1744" s="213">
        <f>SUM(I1744:J1744)</f>
        <v>8300</v>
      </c>
      <c r="L1744" s="65">
        <v>9100</v>
      </c>
      <c r="M1744" s="65"/>
      <c r="N1744" s="18">
        <f>SUM(L1744:M1744)</f>
        <v>9100</v>
      </c>
      <c r="O1744" s="65">
        <v>15800</v>
      </c>
      <c r="P1744" s="65"/>
      <c r="Q1744" s="18">
        <f>SUM(O1744:P1744)</f>
        <v>15800</v>
      </c>
      <c r="R1744" s="65">
        <v>15800</v>
      </c>
      <c r="S1744" s="8"/>
      <c r="T1744" s="107">
        <f>SUM(R1744:S1744)</f>
        <v>15800</v>
      </c>
      <c r="U1744" s="8">
        <v>13500</v>
      </c>
      <c r="V1744" s="8"/>
      <c r="W1744" s="107">
        <f>SUM(U1744:V1744)</f>
        <v>13500</v>
      </c>
    </row>
    <row r="1745" spans="1:102" ht="18">
      <c r="A1745" s="13">
        <v>2</v>
      </c>
      <c r="B1745" s="5" t="s">
        <v>1223</v>
      </c>
      <c r="C1745" s="8">
        <v>20</v>
      </c>
      <c r="D1745" s="8"/>
      <c r="E1745" s="9">
        <f>SUM(C1745:D1745)</f>
        <v>20</v>
      </c>
      <c r="F1745" s="2">
        <v>20</v>
      </c>
      <c r="G1745" s="2">
        <v>0</v>
      </c>
      <c r="H1745" s="3">
        <f t="shared" si="696"/>
        <v>20</v>
      </c>
      <c r="I1745" s="10">
        <v>40</v>
      </c>
      <c r="J1745" s="10"/>
      <c r="K1745" s="213">
        <f>SUM(I1745:J1745)</f>
        <v>40</v>
      </c>
      <c r="L1745" s="65">
        <v>30</v>
      </c>
      <c r="M1745" s="65"/>
      <c r="N1745" s="18">
        <f>SUM(L1745:M1745)</f>
        <v>30</v>
      </c>
      <c r="O1745" s="65">
        <v>30</v>
      </c>
      <c r="P1745" s="65"/>
      <c r="Q1745" s="18">
        <f>SUM(O1745:P1745)</f>
        <v>30</v>
      </c>
      <c r="R1745" s="65">
        <v>30</v>
      </c>
      <c r="S1745" s="8"/>
      <c r="T1745" s="107">
        <f>SUM(R1745:S1745)</f>
        <v>30</v>
      </c>
      <c r="U1745" s="8">
        <v>50</v>
      </c>
      <c r="V1745" s="8"/>
      <c r="W1745" s="107">
        <f t="shared" ref="W1745:W1747" si="707">SUM(U1745:V1745)</f>
        <v>50</v>
      </c>
    </row>
    <row r="1746" spans="1:102" ht="18">
      <c r="A1746" s="13"/>
      <c r="B1746" s="179" t="s">
        <v>2284</v>
      </c>
      <c r="C1746" s="8"/>
      <c r="D1746" s="8"/>
      <c r="E1746" s="9"/>
      <c r="F1746" s="2"/>
      <c r="G1746" s="2"/>
      <c r="H1746" s="3"/>
      <c r="I1746" s="10"/>
      <c r="J1746" s="10"/>
      <c r="L1746" s="65"/>
      <c r="M1746" s="65"/>
      <c r="O1746" s="65">
        <v>5000</v>
      </c>
      <c r="P1746" s="65"/>
      <c r="Q1746" s="18">
        <f>SUM(O1746:P1746)</f>
        <v>5000</v>
      </c>
      <c r="R1746" s="65">
        <v>5000</v>
      </c>
      <c r="S1746" s="8"/>
      <c r="T1746" s="107">
        <f>SUM(R1746:S1746)</f>
        <v>5000</v>
      </c>
      <c r="U1746" s="8"/>
      <c r="V1746" s="8"/>
      <c r="W1746" s="107">
        <f t="shared" si="707"/>
        <v>0</v>
      </c>
    </row>
    <row r="1747" spans="1:102" s="24" customFormat="1" ht="18">
      <c r="A1747" s="13">
        <v>3</v>
      </c>
      <c r="B1747" s="5" t="s">
        <v>1224</v>
      </c>
      <c r="C1747" s="9"/>
      <c r="D1747" s="9"/>
      <c r="E1747" s="9"/>
      <c r="F1747" s="2">
        <v>0.02</v>
      </c>
      <c r="G1747" s="2">
        <v>0</v>
      </c>
      <c r="H1747" s="3">
        <f t="shared" si="696"/>
        <v>0.02</v>
      </c>
      <c r="I1747" s="10">
        <v>0.02</v>
      </c>
      <c r="J1747" s="18"/>
      <c r="K1747" s="213">
        <f>SUM(I1747:J1747)</f>
        <v>0.02</v>
      </c>
      <c r="L1747" s="65">
        <v>500.02</v>
      </c>
      <c r="M1747" s="65"/>
      <c r="N1747" s="18">
        <f>SUM(L1747:M1747)</f>
        <v>500.02</v>
      </c>
      <c r="O1747" s="65">
        <v>193.02</v>
      </c>
      <c r="P1747" s="65"/>
      <c r="Q1747" s="18">
        <f>SUM(O1747:P1747)</f>
        <v>193.02</v>
      </c>
      <c r="R1747" s="65">
        <v>193.02</v>
      </c>
      <c r="S1747" s="8"/>
      <c r="T1747" s="107">
        <f>SUM(R1747:S1747)</f>
        <v>193.02</v>
      </c>
      <c r="U1747" s="8">
        <v>40.020000000000003</v>
      </c>
      <c r="V1747" s="8">
        <v>6868</v>
      </c>
      <c r="W1747" s="107">
        <f t="shared" si="707"/>
        <v>6908.02</v>
      </c>
      <c r="X1747" s="258"/>
      <c r="Y1747" s="258"/>
      <c r="Z1747" s="258"/>
      <c r="AA1747" s="258"/>
      <c r="AB1747" s="258"/>
      <c r="AC1747" s="258"/>
      <c r="AD1747" s="258"/>
      <c r="AE1747" s="258"/>
      <c r="AF1747" s="258"/>
      <c r="AG1747" s="258"/>
      <c r="AH1747" s="258"/>
      <c r="AI1747" s="258"/>
      <c r="AJ1747" s="258"/>
      <c r="AK1747" s="258"/>
      <c r="AL1747" s="258"/>
      <c r="AM1747" s="258"/>
      <c r="AN1747" s="258"/>
      <c r="AO1747" s="258"/>
      <c r="AP1747" s="258"/>
      <c r="AQ1747" s="258"/>
      <c r="AR1747" s="258"/>
      <c r="AS1747" s="258"/>
      <c r="AT1747" s="258"/>
      <c r="AU1747" s="258"/>
      <c r="AV1747" s="258"/>
      <c r="AW1747" s="258"/>
      <c r="AX1747" s="258"/>
      <c r="AY1747" s="258"/>
      <c r="AZ1747" s="258"/>
      <c r="BA1747" s="258"/>
      <c r="BB1747" s="258"/>
      <c r="BC1747" s="258"/>
      <c r="BD1747" s="258"/>
      <c r="BE1747" s="258"/>
      <c r="BF1747" s="258"/>
      <c r="BG1747" s="258"/>
      <c r="BH1747" s="258"/>
      <c r="BI1747" s="258"/>
      <c r="BJ1747" s="258"/>
      <c r="BK1747" s="258"/>
      <c r="BL1747" s="258"/>
      <c r="BM1747" s="258"/>
      <c r="BN1747" s="258"/>
      <c r="BO1747" s="258"/>
      <c r="BP1747" s="258"/>
      <c r="BQ1747" s="258"/>
      <c r="BR1747" s="258"/>
      <c r="BS1747" s="258"/>
      <c r="BT1747" s="258"/>
      <c r="BU1747" s="258"/>
      <c r="BV1747" s="258"/>
      <c r="BW1747" s="258"/>
      <c r="BX1747" s="258"/>
      <c r="BY1747" s="258"/>
      <c r="BZ1747" s="258"/>
      <c r="CA1747" s="258"/>
      <c r="CB1747" s="258"/>
      <c r="CC1747" s="258"/>
      <c r="CD1747" s="258"/>
      <c r="CE1747" s="258"/>
      <c r="CF1747" s="258"/>
      <c r="CG1747" s="258"/>
      <c r="CH1747" s="258"/>
      <c r="CI1747" s="258"/>
      <c r="CJ1747" s="258"/>
      <c r="CK1747" s="258"/>
      <c r="CL1747" s="258"/>
      <c r="CM1747" s="258"/>
      <c r="CN1747" s="258"/>
      <c r="CO1747" s="258"/>
      <c r="CP1747" s="258"/>
      <c r="CQ1747" s="258"/>
      <c r="CR1747" s="258"/>
      <c r="CS1747" s="258"/>
      <c r="CT1747" s="258"/>
      <c r="CU1747" s="258"/>
      <c r="CV1747" s="258"/>
      <c r="CW1747" s="258"/>
      <c r="CX1747" s="258"/>
    </row>
    <row r="1748" spans="1:102" s="191" customFormat="1" ht="18">
      <c r="A1748" s="180"/>
      <c r="B1748" s="181" t="s">
        <v>15</v>
      </c>
      <c r="C1748" s="182">
        <f>SUM(C1744:C1747)</f>
        <v>5737</v>
      </c>
      <c r="D1748" s="182">
        <f>SUM(D1744:D1747)</f>
        <v>0</v>
      </c>
      <c r="E1748" s="182">
        <f>SUM(E1744:E1747)</f>
        <v>5737</v>
      </c>
      <c r="F1748" s="183">
        <v>6820.02</v>
      </c>
      <c r="G1748" s="183">
        <v>0</v>
      </c>
      <c r="H1748" s="194">
        <f t="shared" si="696"/>
        <v>6820.02</v>
      </c>
      <c r="I1748" s="184">
        <f>SUM(I1744:I1747)</f>
        <v>8340.02</v>
      </c>
      <c r="J1748" s="189"/>
      <c r="K1748" s="212">
        <f>SUM(I1748:J1748)</f>
        <v>8340.02</v>
      </c>
      <c r="L1748" s="198">
        <f>SUM(L1744:L1747)</f>
        <v>9630.02</v>
      </c>
      <c r="M1748" s="198"/>
      <c r="N1748" s="184">
        <f>SUM(L1748:M1748)</f>
        <v>9630.02</v>
      </c>
      <c r="O1748" s="198">
        <f>SUM(O1744:O1747)</f>
        <v>21023.02</v>
      </c>
      <c r="P1748" s="198"/>
      <c r="Q1748" s="184">
        <f>SUM(O1748:P1748)</f>
        <v>21023.02</v>
      </c>
      <c r="R1748" s="198">
        <f>SUM(R1744:R1747)</f>
        <v>21023.02</v>
      </c>
      <c r="S1748" s="198">
        <f t="shared" ref="S1748:W1748" si="708">SUM(S1744:S1747)</f>
        <v>0</v>
      </c>
      <c r="T1748" s="198">
        <f t="shared" si="708"/>
        <v>21023.02</v>
      </c>
      <c r="U1748" s="198">
        <f t="shared" si="708"/>
        <v>13590.02</v>
      </c>
      <c r="V1748" s="198">
        <f t="shared" si="708"/>
        <v>6868</v>
      </c>
      <c r="W1748" s="198">
        <f t="shared" si="708"/>
        <v>20458.02</v>
      </c>
      <c r="X1748" s="263"/>
      <c r="Y1748" s="263"/>
      <c r="Z1748" s="263"/>
      <c r="AA1748" s="263"/>
      <c r="AB1748" s="263"/>
      <c r="AC1748" s="263"/>
      <c r="AD1748" s="263"/>
      <c r="AE1748" s="263"/>
      <c r="AF1748" s="263"/>
      <c r="AG1748" s="263"/>
      <c r="AH1748" s="263"/>
      <c r="AI1748" s="263"/>
      <c r="AJ1748" s="263"/>
      <c r="AK1748" s="263"/>
      <c r="AL1748" s="263"/>
      <c r="AM1748" s="263"/>
      <c r="AN1748" s="263"/>
      <c r="AO1748" s="263"/>
      <c r="AP1748" s="263"/>
      <c r="AQ1748" s="263"/>
      <c r="AR1748" s="263"/>
      <c r="AS1748" s="263"/>
      <c r="AT1748" s="263"/>
      <c r="AU1748" s="263"/>
      <c r="AV1748" s="263"/>
      <c r="AW1748" s="263"/>
      <c r="AX1748" s="263"/>
      <c r="AY1748" s="263"/>
      <c r="AZ1748" s="263"/>
      <c r="BA1748" s="263"/>
      <c r="BB1748" s="263"/>
      <c r="BC1748" s="263"/>
      <c r="BD1748" s="263"/>
      <c r="BE1748" s="263"/>
      <c r="BF1748" s="263"/>
      <c r="BG1748" s="263"/>
      <c r="BH1748" s="263"/>
      <c r="BI1748" s="263"/>
      <c r="BJ1748" s="263"/>
      <c r="BK1748" s="263"/>
      <c r="BL1748" s="263"/>
      <c r="BM1748" s="263"/>
      <c r="BN1748" s="263"/>
      <c r="BO1748" s="263"/>
      <c r="BP1748" s="263"/>
      <c r="BQ1748" s="263"/>
      <c r="BR1748" s="263"/>
      <c r="BS1748" s="263"/>
      <c r="BT1748" s="263"/>
      <c r="BU1748" s="263"/>
      <c r="BV1748" s="263"/>
      <c r="BW1748" s="263"/>
      <c r="BX1748" s="263"/>
      <c r="BY1748" s="263"/>
      <c r="BZ1748" s="263"/>
      <c r="CA1748" s="263"/>
      <c r="CB1748" s="263"/>
      <c r="CC1748" s="263"/>
      <c r="CD1748" s="263"/>
      <c r="CE1748" s="263"/>
      <c r="CF1748" s="263"/>
      <c r="CG1748" s="263"/>
      <c r="CH1748" s="263"/>
      <c r="CI1748" s="263"/>
      <c r="CJ1748" s="263"/>
      <c r="CK1748" s="263"/>
      <c r="CL1748" s="263"/>
      <c r="CM1748" s="263"/>
      <c r="CN1748" s="263"/>
      <c r="CO1748" s="263"/>
      <c r="CP1748" s="263"/>
      <c r="CQ1748" s="263"/>
      <c r="CR1748" s="263"/>
      <c r="CS1748" s="263"/>
      <c r="CT1748" s="263"/>
      <c r="CU1748" s="263"/>
      <c r="CV1748" s="263"/>
      <c r="CW1748" s="263"/>
      <c r="CX1748" s="263"/>
    </row>
    <row r="1749" spans="1:102" s="24" customFormat="1" ht="18">
      <c r="A1749" s="17">
        <v>26</v>
      </c>
      <c r="B1749" s="7" t="s">
        <v>1225</v>
      </c>
      <c r="C1749" s="9"/>
      <c r="D1749" s="9"/>
      <c r="E1749" s="9"/>
      <c r="F1749" s="6"/>
      <c r="G1749" s="6"/>
      <c r="H1749" s="3"/>
      <c r="I1749" s="18"/>
      <c r="J1749" s="18"/>
      <c r="K1749" s="213"/>
      <c r="L1749" s="67"/>
      <c r="M1749" s="67"/>
      <c r="N1749" s="18"/>
      <c r="O1749" s="67"/>
      <c r="P1749" s="67"/>
      <c r="Q1749" s="18"/>
      <c r="R1749" s="67"/>
      <c r="S1749" s="9"/>
      <c r="T1749" s="107"/>
      <c r="U1749" s="9"/>
      <c r="V1749" s="9"/>
      <c r="W1749" s="107"/>
      <c r="X1749" s="258"/>
      <c r="Y1749" s="258"/>
      <c r="Z1749" s="258"/>
      <c r="AA1749" s="258"/>
      <c r="AB1749" s="258"/>
      <c r="AC1749" s="258"/>
      <c r="AD1749" s="258"/>
      <c r="AE1749" s="258"/>
      <c r="AF1749" s="258"/>
      <c r="AG1749" s="258"/>
      <c r="AH1749" s="258"/>
      <c r="AI1749" s="258"/>
      <c r="AJ1749" s="258"/>
      <c r="AK1749" s="258"/>
      <c r="AL1749" s="258"/>
      <c r="AM1749" s="258"/>
      <c r="AN1749" s="258"/>
      <c r="AO1749" s="258"/>
      <c r="AP1749" s="258"/>
      <c r="AQ1749" s="258"/>
      <c r="AR1749" s="258"/>
      <c r="AS1749" s="258"/>
      <c r="AT1749" s="258"/>
      <c r="AU1749" s="258"/>
      <c r="AV1749" s="258"/>
      <c r="AW1749" s="258"/>
      <c r="AX1749" s="258"/>
      <c r="AY1749" s="258"/>
      <c r="AZ1749" s="258"/>
      <c r="BA1749" s="258"/>
      <c r="BB1749" s="258"/>
      <c r="BC1749" s="258"/>
      <c r="BD1749" s="258"/>
      <c r="BE1749" s="258"/>
      <c r="BF1749" s="258"/>
      <c r="BG1749" s="258"/>
      <c r="BH1749" s="258"/>
      <c r="BI1749" s="258"/>
      <c r="BJ1749" s="258"/>
      <c r="BK1749" s="258"/>
      <c r="BL1749" s="258"/>
      <c r="BM1749" s="258"/>
      <c r="BN1749" s="258"/>
      <c r="BO1749" s="258"/>
      <c r="BP1749" s="258"/>
      <c r="BQ1749" s="258"/>
      <c r="BR1749" s="258"/>
      <c r="BS1749" s="258"/>
      <c r="BT1749" s="258"/>
      <c r="BU1749" s="258"/>
      <c r="BV1749" s="258"/>
      <c r="BW1749" s="258"/>
      <c r="BX1749" s="258"/>
      <c r="BY1749" s="258"/>
      <c r="BZ1749" s="258"/>
      <c r="CA1749" s="258"/>
      <c r="CB1749" s="258"/>
      <c r="CC1749" s="258"/>
      <c r="CD1749" s="258"/>
      <c r="CE1749" s="258"/>
      <c r="CF1749" s="258"/>
      <c r="CG1749" s="258"/>
      <c r="CH1749" s="258"/>
      <c r="CI1749" s="258"/>
      <c r="CJ1749" s="258"/>
      <c r="CK1749" s="258"/>
      <c r="CL1749" s="258"/>
      <c r="CM1749" s="258"/>
      <c r="CN1749" s="258"/>
      <c r="CO1749" s="258"/>
      <c r="CP1749" s="258"/>
      <c r="CQ1749" s="258"/>
      <c r="CR1749" s="258"/>
      <c r="CS1749" s="258"/>
      <c r="CT1749" s="258"/>
      <c r="CU1749" s="258"/>
      <c r="CV1749" s="258"/>
      <c r="CW1749" s="258"/>
      <c r="CX1749" s="258"/>
    </row>
    <row r="1750" spans="1:102" s="24" customFormat="1" ht="18">
      <c r="A1750" s="13">
        <v>1</v>
      </c>
      <c r="B1750" s="5" t="s">
        <v>2087</v>
      </c>
      <c r="C1750" s="9"/>
      <c r="D1750" s="9"/>
      <c r="E1750" s="9"/>
      <c r="F1750" s="6"/>
      <c r="G1750" s="6"/>
      <c r="H1750" s="3"/>
      <c r="I1750" s="18"/>
      <c r="J1750" s="18"/>
      <c r="K1750" s="213"/>
      <c r="L1750" s="67">
        <v>5000</v>
      </c>
      <c r="M1750" s="67"/>
      <c r="N1750" s="18">
        <f>SUM(L1750:M1750)</f>
        <v>5000</v>
      </c>
      <c r="O1750" s="67">
        <v>0.06</v>
      </c>
      <c r="P1750" s="67"/>
      <c r="Q1750" s="18">
        <f>SUM(O1750:P1750)</f>
        <v>0.06</v>
      </c>
      <c r="R1750" s="67">
        <v>0.06</v>
      </c>
      <c r="S1750" s="9"/>
      <c r="T1750" s="107">
        <f>SUM(R1750:S1750)</f>
        <v>0.06</v>
      </c>
      <c r="U1750" s="9">
        <v>5000.0600000000004</v>
      </c>
      <c r="V1750" s="9"/>
      <c r="W1750" s="107">
        <f>SUM(U1750:V1750)</f>
        <v>5000.0600000000004</v>
      </c>
      <c r="X1750" s="258"/>
      <c r="Y1750" s="258"/>
      <c r="Z1750" s="258"/>
      <c r="AA1750" s="258"/>
      <c r="AB1750" s="258"/>
      <c r="AC1750" s="258"/>
      <c r="AD1750" s="258"/>
      <c r="AE1750" s="258"/>
      <c r="AF1750" s="258"/>
      <c r="AG1750" s="258"/>
      <c r="AH1750" s="258"/>
      <c r="AI1750" s="258"/>
      <c r="AJ1750" s="258"/>
      <c r="AK1750" s="258"/>
      <c r="AL1750" s="258"/>
      <c r="AM1750" s="258"/>
      <c r="AN1750" s="258"/>
      <c r="AO1750" s="258"/>
      <c r="AP1750" s="258"/>
      <c r="AQ1750" s="258"/>
      <c r="AR1750" s="258"/>
      <c r="AS1750" s="258"/>
      <c r="AT1750" s="258"/>
      <c r="AU1750" s="258"/>
      <c r="AV1750" s="258"/>
      <c r="AW1750" s="258"/>
      <c r="AX1750" s="258"/>
      <c r="AY1750" s="258"/>
      <c r="AZ1750" s="258"/>
      <c r="BA1750" s="258"/>
      <c r="BB1750" s="258"/>
      <c r="BC1750" s="258"/>
      <c r="BD1750" s="258"/>
      <c r="BE1750" s="258"/>
      <c r="BF1750" s="258"/>
      <c r="BG1750" s="258"/>
      <c r="BH1750" s="258"/>
      <c r="BI1750" s="258"/>
      <c r="BJ1750" s="258"/>
      <c r="BK1750" s="258"/>
      <c r="BL1750" s="258"/>
      <c r="BM1750" s="258"/>
      <c r="BN1750" s="258"/>
      <c r="BO1750" s="258"/>
      <c r="BP1750" s="258"/>
      <c r="BQ1750" s="258"/>
      <c r="BR1750" s="258"/>
      <c r="BS1750" s="258"/>
      <c r="BT1750" s="258"/>
      <c r="BU1750" s="258"/>
      <c r="BV1750" s="258"/>
      <c r="BW1750" s="258"/>
      <c r="BX1750" s="258"/>
      <c r="BY1750" s="258"/>
      <c r="BZ1750" s="258"/>
      <c r="CA1750" s="258"/>
      <c r="CB1750" s="258"/>
      <c r="CC1750" s="258"/>
      <c r="CD1750" s="258"/>
      <c r="CE1750" s="258"/>
      <c r="CF1750" s="258"/>
      <c r="CG1750" s="258"/>
      <c r="CH1750" s="258"/>
      <c r="CI1750" s="258"/>
      <c r="CJ1750" s="258"/>
      <c r="CK1750" s="258"/>
      <c r="CL1750" s="258"/>
      <c r="CM1750" s="258"/>
      <c r="CN1750" s="258"/>
      <c r="CO1750" s="258"/>
      <c r="CP1750" s="258"/>
      <c r="CQ1750" s="258"/>
      <c r="CR1750" s="258"/>
      <c r="CS1750" s="258"/>
      <c r="CT1750" s="258"/>
      <c r="CU1750" s="258"/>
      <c r="CV1750" s="258"/>
      <c r="CW1750" s="258"/>
      <c r="CX1750" s="258"/>
    </row>
    <row r="1751" spans="1:102" ht="18">
      <c r="A1751" s="13">
        <v>2</v>
      </c>
      <c r="B1751" s="5" t="s">
        <v>1226</v>
      </c>
      <c r="C1751" s="8">
        <v>2000</v>
      </c>
      <c r="D1751" s="8"/>
      <c r="E1751" s="9">
        <f>SUM(C1751:D1751)</f>
        <v>2000</v>
      </c>
      <c r="F1751" s="2">
        <v>2003</v>
      </c>
      <c r="G1751" s="2">
        <v>0</v>
      </c>
      <c r="H1751" s="3">
        <f t="shared" si="696"/>
        <v>2003</v>
      </c>
      <c r="I1751" s="10">
        <v>2000.03</v>
      </c>
      <c r="J1751" s="10"/>
      <c r="K1751" s="213">
        <f>SUM(I1751:J1751)</f>
        <v>2000.03</v>
      </c>
      <c r="L1751" s="65">
        <v>4000.04</v>
      </c>
      <c r="M1751" s="65"/>
      <c r="N1751" s="18">
        <f>SUM(L1751:M1751)</f>
        <v>4000.04</v>
      </c>
      <c r="O1751" s="65">
        <v>3000.06</v>
      </c>
      <c r="P1751" s="65"/>
      <c r="Q1751" s="18">
        <f>SUM(O1751:P1751)</f>
        <v>3000.06</v>
      </c>
      <c r="R1751" s="65">
        <v>3000.06</v>
      </c>
      <c r="S1751" s="8"/>
      <c r="T1751" s="107">
        <f>SUM(R1751:S1751)</f>
        <v>3000.06</v>
      </c>
      <c r="U1751" s="9">
        <v>3000.06</v>
      </c>
      <c r="V1751" s="8"/>
      <c r="W1751" s="107">
        <f>SUM(U1751:V1751)</f>
        <v>3000.06</v>
      </c>
    </row>
    <row r="1752" spans="1:102" s="191" customFormat="1" ht="18">
      <c r="A1752" s="180"/>
      <c r="B1752" s="181" t="s">
        <v>152</v>
      </c>
      <c r="C1752" s="182">
        <f>SUM(C1751)</f>
        <v>2000</v>
      </c>
      <c r="D1752" s="182">
        <f>SUM(D1751)</f>
        <v>0</v>
      </c>
      <c r="E1752" s="182">
        <f>SUM(E1751)</f>
        <v>2000</v>
      </c>
      <c r="F1752" s="183">
        <v>2003</v>
      </c>
      <c r="G1752" s="183">
        <v>0</v>
      </c>
      <c r="H1752" s="194">
        <f t="shared" si="696"/>
        <v>2003</v>
      </c>
      <c r="I1752" s="184">
        <f>SUM(I1751)</f>
        <v>2000.03</v>
      </c>
      <c r="J1752" s="189"/>
      <c r="K1752" s="212">
        <f>SUM(I1752:J1752)</f>
        <v>2000.03</v>
      </c>
      <c r="L1752" s="198">
        <f>SUM(L1750:L1751)</f>
        <v>9000.0400000000009</v>
      </c>
      <c r="M1752" s="198">
        <f>SUM(M1750:M1751)</f>
        <v>0</v>
      </c>
      <c r="N1752" s="184">
        <f>SUM(L1752:M1752)</f>
        <v>9000.0400000000009</v>
      </c>
      <c r="O1752" s="198">
        <f>SUM(O1750:O1751)</f>
        <v>3000.12</v>
      </c>
      <c r="P1752" s="198"/>
      <c r="Q1752" s="184">
        <f>SUM(O1752:P1752)</f>
        <v>3000.12</v>
      </c>
      <c r="R1752" s="198">
        <f>SUM(R1750:R1751)</f>
        <v>3000.12</v>
      </c>
      <c r="S1752" s="198">
        <f t="shared" ref="S1752:W1752" si="709">SUM(S1750:S1751)</f>
        <v>0</v>
      </c>
      <c r="T1752" s="198">
        <f t="shared" si="709"/>
        <v>3000.12</v>
      </c>
      <c r="U1752" s="198">
        <f t="shared" si="709"/>
        <v>8000.1200000000008</v>
      </c>
      <c r="V1752" s="198">
        <f t="shared" si="709"/>
        <v>0</v>
      </c>
      <c r="W1752" s="198">
        <f t="shared" si="709"/>
        <v>8000.1200000000008</v>
      </c>
      <c r="X1752" s="263"/>
      <c r="Y1752" s="263"/>
      <c r="Z1752" s="263"/>
      <c r="AA1752" s="263"/>
      <c r="AB1752" s="263"/>
      <c r="AC1752" s="263"/>
      <c r="AD1752" s="263"/>
      <c r="AE1752" s="263"/>
      <c r="AF1752" s="263"/>
      <c r="AG1752" s="263"/>
      <c r="AH1752" s="263"/>
      <c r="AI1752" s="263"/>
      <c r="AJ1752" s="263"/>
      <c r="AK1752" s="263"/>
      <c r="AL1752" s="263"/>
      <c r="AM1752" s="263"/>
      <c r="AN1752" s="263"/>
      <c r="AO1752" s="263"/>
      <c r="AP1752" s="263"/>
      <c r="AQ1752" s="263"/>
      <c r="AR1752" s="263"/>
      <c r="AS1752" s="263"/>
      <c r="AT1752" s="263"/>
      <c r="AU1752" s="263"/>
      <c r="AV1752" s="263"/>
      <c r="AW1752" s="263"/>
      <c r="AX1752" s="263"/>
      <c r="AY1752" s="263"/>
      <c r="AZ1752" s="263"/>
      <c r="BA1752" s="263"/>
      <c r="BB1752" s="263"/>
      <c r="BC1752" s="263"/>
      <c r="BD1752" s="263"/>
      <c r="BE1752" s="263"/>
      <c r="BF1752" s="263"/>
      <c r="BG1752" s="263"/>
      <c r="BH1752" s="263"/>
      <c r="BI1752" s="263"/>
      <c r="BJ1752" s="263"/>
      <c r="BK1752" s="263"/>
      <c r="BL1752" s="263"/>
      <c r="BM1752" s="263"/>
      <c r="BN1752" s="263"/>
      <c r="BO1752" s="263"/>
      <c r="BP1752" s="263"/>
      <c r="BQ1752" s="263"/>
      <c r="BR1752" s="263"/>
      <c r="BS1752" s="263"/>
      <c r="BT1752" s="263"/>
      <c r="BU1752" s="263"/>
      <c r="BV1752" s="263"/>
      <c r="BW1752" s="263"/>
      <c r="BX1752" s="263"/>
      <c r="BY1752" s="263"/>
      <c r="BZ1752" s="263"/>
      <c r="CA1752" s="263"/>
      <c r="CB1752" s="263"/>
      <c r="CC1752" s="263"/>
      <c r="CD1752" s="263"/>
      <c r="CE1752" s="263"/>
      <c r="CF1752" s="263"/>
      <c r="CG1752" s="263"/>
      <c r="CH1752" s="263"/>
      <c r="CI1752" s="263"/>
      <c r="CJ1752" s="263"/>
      <c r="CK1752" s="263"/>
      <c r="CL1752" s="263"/>
      <c r="CM1752" s="263"/>
      <c r="CN1752" s="263"/>
      <c r="CO1752" s="263"/>
      <c r="CP1752" s="263"/>
      <c r="CQ1752" s="263"/>
      <c r="CR1752" s="263"/>
      <c r="CS1752" s="263"/>
      <c r="CT1752" s="263"/>
      <c r="CU1752" s="263"/>
      <c r="CV1752" s="263"/>
      <c r="CW1752" s="263"/>
      <c r="CX1752" s="263"/>
    </row>
    <row r="1753" spans="1:102" s="24" customFormat="1" ht="18">
      <c r="A1753" s="17">
        <v>27</v>
      </c>
      <c r="B1753" s="7" t="s">
        <v>286</v>
      </c>
      <c r="C1753" s="9"/>
      <c r="D1753" s="9"/>
      <c r="E1753" s="9"/>
      <c r="F1753" s="6"/>
      <c r="G1753" s="6"/>
      <c r="H1753" s="3"/>
      <c r="I1753" s="18"/>
      <c r="J1753" s="18"/>
      <c r="K1753" s="213"/>
      <c r="L1753" s="67"/>
      <c r="M1753" s="67"/>
      <c r="N1753" s="18"/>
      <c r="O1753" s="67"/>
      <c r="P1753" s="67"/>
      <c r="Q1753" s="18"/>
      <c r="R1753" s="67"/>
      <c r="S1753" s="9"/>
      <c r="T1753" s="107"/>
      <c r="U1753" s="9"/>
      <c r="V1753" s="9"/>
      <c r="W1753" s="107"/>
      <c r="X1753" s="258"/>
      <c r="Y1753" s="258"/>
      <c r="Z1753" s="258"/>
      <c r="AA1753" s="258"/>
      <c r="AB1753" s="258"/>
      <c r="AC1753" s="258"/>
      <c r="AD1753" s="258"/>
      <c r="AE1753" s="258"/>
      <c r="AF1753" s="258"/>
      <c r="AG1753" s="258"/>
      <c r="AH1753" s="258"/>
      <c r="AI1753" s="258"/>
      <c r="AJ1753" s="258"/>
      <c r="AK1753" s="258"/>
      <c r="AL1753" s="258"/>
      <c r="AM1753" s="258"/>
      <c r="AN1753" s="258"/>
      <c r="AO1753" s="258"/>
      <c r="AP1753" s="258"/>
      <c r="AQ1753" s="258"/>
      <c r="AR1753" s="258"/>
      <c r="AS1753" s="258"/>
      <c r="AT1753" s="258"/>
      <c r="AU1753" s="258"/>
      <c r="AV1753" s="258"/>
      <c r="AW1753" s="258"/>
      <c r="AX1753" s="258"/>
      <c r="AY1753" s="258"/>
      <c r="AZ1753" s="258"/>
      <c r="BA1753" s="258"/>
      <c r="BB1753" s="258"/>
      <c r="BC1753" s="258"/>
      <c r="BD1753" s="258"/>
      <c r="BE1753" s="258"/>
      <c r="BF1753" s="258"/>
      <c r="BG1753" s="258"/>
      <c r="BH1753" s="258"/>
      <c r="BI1753" s="258"/>
      <c r="BJ1753" s="258"/>
      <c r="BK1753" s="258"/>
      <c r="BL1753" s="258"/>
      <c r="BM1753" s="258"/>
      <c r="BN1753" s="258"/>
      <c r="BO1753" s="258"/>
      <c r="BP1753" s="258"/>
      <c r="BQ1753" s="258"/>
      <c r="BR1753" s="258"/>
      <c r="BS1753" s="258"/>
      <c r="BT1753" s="258"/>
      <c r="BU1753" s="258"/>
      <c r="BV1753" s="258"/>
      <c r="BW1753" s="258"/>
      <c r="BX1753" s="258"/>
      <c r="BY1753" s="258"/>
      <c r="BZ1753" s="258"/>
      <c r="CA1753" s="258"/>
      <c r="CB1753" s="258"/>
      <c r="CC1753" s="258"/>
      <c r="CD1753" s="258"/>
      <c r="CE1753" s="258"/>
      <c r="CF1753" s="258"/>
      <c r="CG1753" s="258"/>
      <c r="CH1753" s="258"/>
      <c r="CI1753" s="258"/>
      <c r="CJ1753" s="258"/>
      <c r="CK1753" s="258"/>
      <c r="CL1753" s="258"/>
      <c r="CM1753" s="258"/>
      <c r="CN1753" s="258"/>
      <c r="CO1753" s="258"/>
      <c r="CP1753" s="258"/>
      <c r="CQ1753" s="258"/>
      <c r="CR1753" s="258"/>
      <c r="CS1753" s="258"/>
      <c r="CT1753" s="258"/>
      <c r="CU1753" s="258"/>
      <c r="CV1753" s="258"/>
      <c r="CW1753" s="258"/>
      <c r="CX1753" s="258"/>
    </row>
    <row r="1754" spans="1:102" s="24" customFormat="1" ht="18">
      <c r="A1754" s="13">
        <v>1</v>
      </c>
      <c r="B1754" s="5" t="s">
        <v>2601</v>
      </c>
      <c r="C1754" s="9"/>
      <c r="D1754" s="9"/>
      <c r="E1754" s="9"/>
      <c r="F1754" s="6"/>
      <c r="G1754" s="6"/>
      <c r="H1754" s="3"/>
      <c r="I1754" s="10">
        <v>5000</v>
      </c>
      <c r="J1754" s="18"/>
      <c r="K1754" s="213">
        <f>SUM(I1754:J1754)</f>
        <v>5000</v>
      </c>
      <c r="L1754" s="65">
        <v>2500</v>
      </c>
      <c r="M1754" s="65"/>
      <c r="N1754" s="18">
        <f>SUM(L1754:M1754)</f>
        <v>2500</v>
      </c>
      <c r="O1754" s="65">
        <v>100</v>
      </c>
      <c r="P1754" s="65"/>
      <c r="Q1754" s="18">
        <f>SUM(O1754:P1754)</f>
        <v>100</v>
      </c>
      <c r="R1754" s="65">
        <v>100</v>
      </c>
      <c r="S1754" s="8"/>
      <c r="T1754" s="107">
        <f>SUM(R1754:S1754)</f>
        <v>100</v>
      </c>
      <c r="U1754" s="9">
        <v>0.02</v>
      </c>
      <c r="V1754" s="8"/>
      <c r="W1754" s="107">
        <f>SUM(U1754:V1754)</f>
        <v>0.02</v>
      </c>
      <c r="X1754" s="258"/>
      <c r="Y1754" s="258"/>
      <c r="Z1754" s="258"/>
      <c r="AA1754" s="258"/>
      <c r="AB1754" s="258"/>
      <c r="AC1754" s="258"/>
      <c r="AD1754" s="258"/>
      <c r="AE1754" s="258"/>
      <c r="AF1754" s="258"/>
      <c r="AG1754" s="258"/>
      <c r="AH1754" s="258"/>
      <c r="AI1754" s="258"/>
      <c r="AJ1754" s="258"/>
      <c r="AK1754" s="258"/>
      <c r="AL1754" s="258"/>
      <c r="AM1754" s="258"/>
      <c r="AN1754" s="258"/>
      <c r="AO1754" s="258"/>
      <c r="AP1754" s="258"/>
      <c r="AQ1754" s="258"/>
      <c r="AR1754" s="258"/>
      <c r="AS1754" s="258"/>
      <c r="AT1754" s="258"/>
      <c r="AU1754" s="258"/>
      <c r="AV1754" s="258"/>
      <c r="AW1754" s="258"/>
      <c r="AX1754" s="258"/>
      <c r="AY1754" s="258"/>
      <c r="AZ1754" s="258"/>
      <c r="BA1754" s="258"/>
      <c r="BB1754" s="258"/>
      <c r="BC1754" s="258"/>
      <c r="BD1754" s="258"/>
      <c r="BE1754" s="258"/>
      <c r="BF1754" s="258"/>
      <c r="BG1754" s="258"/>
      <c r="BH1754" s="258"/>
      <c r="BI1754" s="258"/>
      <c r="BJ1754" s="258"/>
      <c r="BK1754" s="258"/>
      <c r="BL1754" s="258"/>
      <c r="BM1754" s="258"/>
      <c r="BN1754" s="258"/>
      <c r="BO1754" s="258"/>
      <c r="BP1754" s="258"/>
      <c r="BQ1754" s="258"/>
      <c r="BR1754" s="258"/>
      <c r="BS1754" s="258"/>
      <c r="BT1754" s="258"/>
      <c r="BU1754" s="258"/>
      <c r="BV1754" s="258"/>
      <c r="BW1754" s="258"/>
      <c r="BX1754" s="258"/>
      <c r="BY1754" s="258"/>
      <c r="BZ1754" s="258"/>
      <c r="CA1754" s="258"/>
      <c r="CB1754" s="258"/>
      <c r="CC1754" s="258"/>
      <c r="CD1754" s="258"/>
      <c r="CE1754" s="258"/>
      <c r="CF1754" s="258"/>
      <c r="CG1754" s="258"/>
      <c r="CH1754" s="258"/>
      <c r="CI1754" s="258"/>
      <c r="CJ1754" s="258"/>
      <c r="CK1754" s="258"/>
      <c r="CL1754" s="258"/>
      <c r="CM1754" s="258"/>
      <c r="CN1754" s="258"/>
      <c r="CO1754" s="258"/>
      <c r="CP1754" s="258"/>
      <c r="CQ1754" s="258"/>
      <c r="CR1754" s="258"/>
      <c r="CS1754" s="258"/>
      <c r="CT1754" s="258"/>
      <c r="CU1754" s="258"/>
      <c r="CV1754" s="258"/>
      <c r="CW1754" s="258"/>
      <c r="CX1754" s="258"/>
    </row>
    <row r="1755" spans="1:102" s="24" customFormat="1" ht="18">
      <c r="A1755" s="13"/>
      <c r="B1755" s="5" t="s">
        <v>2285</v>
      </c>
      <c r="C1755" s="9"/>
      <c r="D1755" s="9"/>
      <c r="E1755" s="9"/>
      <c r="F1755" s="6"/>
      <c r="G1755" s="6"/>
      <c r="H1755" s="3"/>
      <c r="I1755" s="10"/>
      <c r="J1755" s="18"/>
      <c r="K1755" s="213"/>
      <c r="L1755" s="65"/>
      <c r="M1755" s="65"/>
      <c r="N1755" s="18"/>
      <c r="O1755" s="65">
        <v>0.03</v>
      </c>
      <c r="P1755" s="65"/>
      <c r="Q1755" s="18">
        <f>SUM(O1755:P1755)</f>
        <v>0.03</v>
      </c>
      <c r="R1755" s="65">
        <v>0.03</v>
      </c>
      <c r="S1755" s="8"/>
      <c r="T1755" s="107">
        <f>SUM(R1755:S1755)</f>
        <v>0.03</v>
      </c>
      <c r="U1755" s="8">
        <v>0.03</v>
      </c>
      <c r="V1755" s="8"/>
      <c r="W1755" s="107">
        <f>SUM(U1755:V1755)</f>
        <v>0.03</v>
      </c>
      <c r="X1755" s="258"/>
      <c r="Y1755" s="258"/>
      <c r="Z1755" s="258"/>
      <c r="AA1755" s="258"/>
      <c r="AB1755" s="258"/>
      <c r="AC1755" s="258"/>
      <c r="AD1755" s="258"/>
      <c r="AE1755" s="258"/>
      <c r="AF1755" s="258"/>
      <c r="AG1755" s="258"/>
      <c r="AH1755" s="258"/>
      <c r="AI1755" s="258"/>
      <c r="AJ1755" s="258"/>
      <c r="AK1755" s="258"/>
      <c r="AL1755" s="258"/>
      <c r="AM1755" s="258"/>
      <c r="AN1755" s="258"/>
      <c r="AO1755" s="258"/>
      <c r="AP1755" s="258"/>
      <c r="AQ1755" s="258"/>
      <c r="AR1755" s="258"/>
      <c r="AS1755" s="258"/>
      <c r="AT1755" s="258"/>
      <c r="AU1755" s="258"/>
      <c r="AV1755" s="258"/>
      <c r="AW1755" s="258"/>
      <c r="AX1755" s="258"/>
      <c r="AY1755" s="258"/>
      <c r="AZ1755" s="258"/>
      <c r="BA1755" s="258"/>
      <c r="BB1755" s="258"/>
      <c r="BC1755" s="258"/>
      <c r="BD1755" s="258"/>
      <c r="BE1755" s="258"/>
      <c r="BF1755" s="258"/>
      <c r="BG1755" s="258"/>
      <c r="BH1755" s="258"/>
      <c r="BI1755" s="258"/>
      <c r="BJ1755" s="258"/>
      <c r="BK1755" s="258"/>
      <c r="BL1755" s="258"/>
      <c r="BM1755" s="258"/>
      <c r="BN1755" s="258"/>
      <c r="BO1755" s="258"/>
      <c r="BP1755" s="258"/>
      <c r="BQ1755" s="258"/>
      <c r="BR1755" s="258"/>
      <c r="BS1755" s="258"/>
      <c r="BT1755" s="258"/>
      <c r="BU1755" s="258"/>
      <c r="BV1755" s="258"/>
      <c r="BW1755" s="258"/>
      <c r="BX1755" s="258"/>
      <c r="BY1755" s="258"/>
      <c r="BZ1755" s="258"/>
      <c r="CA1755" s="258"/>
      <c r="CB1755" s="258"/>
      <c r="CC1755" s="258"/>
      <c r="CD1755" s="258"/>
      <c r="CE1755" s="258"/>
      <c r="CF1755" s="258"/>
      <c r="CG1755" s="258"/>
      <c r="CH1755" s="258"/>
      <c r="CI1755" s="258"/>
      <c r="CJ1755" s="258"/>
      <c r="CK1755" s="258"/>
      <c r="CL1755" s="258"/>
      <c r="CM1755" s="258"/>
      <c r="CN1755" s="258"/>
      <c r="CO1755" s="258"/>
      <c r="CP1755" s="258"/>
      <c r="CQ1755" s="258"/>
      <c r="CR1755" s="258"/>
      <c r="CS1755" s="258"/>
      <c r="CT1755" s="258"/>
      <c r="CU1755" s="258"/>
      <c r="CV1755" s="258"/>
      <c r="CW1755" s="258"/>
      <c r="CX1755" s="258"/>
    </row>
    <row r="1756" spans="1:102" s="24" customFormat="1" ht="18">
      <c r="A1756" s="13">
        <v>2</v>
      </c>
      <c r="B1756" s="5" t="s">
        <v>1227</v>
      </c>
      <c r="C1756" s="8">
        <v>72.12</v>
      </c>
      <c r="D1756" s="8"/>
      <c r="E1756" s="9">
        <f>SUM(C1756:D1756)</f>
        <v>72.12</v>
      </c>
      <c r="F1756" s="2">
        <v>66.33</v>
      </c>
      <c r="G1756" s="2">
        <v>0</v>
      </c>
      <c r="H1756" s="3">
        <f t="shared" si="696"/>
        <v>66.33</v>
      </c>
      <c r="I1756" s="10">
        <v>48.13</v>
      </c>
      <c r="J1756" s="18"/>
      <c r="K1756" s="213">
        <f>SUM(I1756:J1756)</f>
        <v>48.13</v>
      </c>
      <c r="L1756" s="65">
        <v>55.13</v>
      </c>
      <c r="M1756" s="65"/>
      <c r="N1756" s="18">
        <f>SUM(L1756:M1756)</f>
        <v>55.13</v>
      </c>
      <c r="O1756" s="65">
        <v>60.13</v>
      </c>
      <c r="P1756" s="65"/>
      <c r="Q1756" s="18">
        <f>SUM(O1756:P1756)</f>
        <v>60.13</v>
      </c>
      <c r="R1756" s="65">
        <v>60.13</v>
      </c>
      <c r="S1756" s="8"/>
      <c r="T1756" s="107">
        <f>SUM(R1756:S1756)</f>
        <v>60.13</v>
      </c>
      <c r="U1756" s="8">
        <v>115.17</v>
      </c>
      <c r="V1756" s="8"/>
      <c r="W1756" s="107">
        <f>SUM(U1756:V1756)</f>
        <v>115.17</v>
      </c>
      <c r="X1756" s="258"/>
      <c r="Y1756" s="258"/>
      <c r="Z1756" s="258"/>
      <c r="AA1756" s="258"/>
      <c r="AB1756" s="258"/>
      <c r="AC1756" s="258"/>
      <c r="AD1756" s="258"/>
      <c r="AE1756" s="258"/>
      <c r="AF1756" s="258"/>
      <c r="AG1756" s="258"/>
      <c r="AH1756" s="258"/>
      <c r="AI1756" s="258"/>
      <c r="AJ1756" s="258"/>
      <c r="AK1756" s="258"/>
      <c r="AL1756" s="258"/>
      <c r="AM1756" s="258"/>
      <c r="AN1756" s="258"/>
      <c r="AO1756" s="258"/>
      <c r="AP1756" s="258"/>
      <c r="AQ1756" s="258"/>
      <c r="AR1756" s="258"/>
      <c r="AS1756" s="258"/>
      <c r="AT1756" s="258"/>
      <c r="AU1756" s="258"/>
      <c r="AV1756" s="258"/>
      <c r="AW1756" s="258"/>
      <c r="AX1756" s="258"/>
      <c r="AY1756" s="258"/>
      <c r="AZ1756" s="258"/>
      <c r="BA1756" s="258"/>
      <c r="BB1756" s="258"/>
      <c r="BC1756" s="258"/>
      <c r="BD1756" s="258"/>
      <c r="BE1756" s="258"/>
      <c r="BF1756" s="258"/>
      <c r="BG1756" s="258"/>
      <c r="BH1756" s="258"/>
      <c r="BI1756" s="258"/>
      <c r="BJ1756" s="258"/>
      <c r="BK1756" s="258"/>
      <c r="BL1756" s="258"/>
      <c r="BM1756" s="258"/>
      <c r="BN1756" s="258"/>
      <c r="BO1756" s="258"/>
      <c r="BP1756" s="258"/>
      <c r="BQ1756" s="258"/>
      <c r="BR1756" s="258"/>
      <c r="BS1756" s="258"/>
      <c r="BT1756" s="258"/>
      <c r="BU1756" s="258"/>
      <c r="BV1756" s="258"/>
      <c r="BW1756" s="258"/>
      <c r="BX1756" s="258"/>
      <c r="BY1756" s="258"/>
      <c r="BZ1756" s="258"/>
      <c r="CA1756" s="258"/>
      <c r="CB1756" s="258"/>
      <c r="CC1756" s="258"/>
      <c r="CD1756" s="258"/>
      <c r="CE1756" s="258"/>
      <c r="CF1756" s="258"/>
      <c r="CG1756" s="258"/>
      <c r="CH1756" s="258"/>
      <c r="CI1756" s="258"/>
      <c r="CJ1756" s="258"/>
      <c r="CK1756" s="258"/>
      <c r="CL1756" s="258"/>
      <c r="CM1756" s="258"/>
      <c r="CN1756" s="258"/>
      <c r="CO1756" s="258"/>
      <c r="CP1756" s="258"/>
      <c r="CQ1756" s="258"/>
      <c r="CR1756" s="258"/>
      <c r="CS1756" s="258"/>
      <c r="CT1756" s="258"/>
      <c r="CU1756" s="258"/>
      <c r="CV1756" s="258"/>
      <c r="CW1756" s="258"/>
      <c r="CX1756" s="258"/>
    </row>
    <row r="1757" spans="1:102" s="186" customFormat="1" ht="18">
      <c r="A1757" s="187"/>
      <c r="B1757" s="181" t="s">
        <v>16</v>
      </c>
      <c r="C1757" s="182">
        <f>SUM(C1756)</f>
        <v>72.12</v>
      </c>
      <c r="D1757" s="182"/>
      <c r="E1757" s="182">
        <f>SUM(C1757:D1757)</f>
        <v>72.12</v>
      </c>
      <c r="F1757" s="183">
        <v>66.33</v>
      </c>
      <c r="G1757" s="183">
        <v>0</v>
      </c>
      <c r="H1757" s="194">
        <f t="shared" si="696"/>
        <v>66.33</v>
      </c>
      <c r="I1757" s="184">
        <f>SUM(I1754:I1756)</f>
        <v>5048.13</v>
      </c>
      <c r="J1757" s="184"/>
      <c r="K1757" s="212">
        <f>SUM(I1757:J1757)</f>
        <v>5048.13</v>
      </c>
      <c r="L1757" s="198">
        <f>SUM(L1754:L1756)</f>
        <v>2555.13</v>
      </c>
      <c r="M1757" s="198"/>
      <c r="N1757" s="184">
        <f>SUM(L1757:M1757)</f>
        <v>2555.13</v>
      </c>
      <c r="O1757" s="198">
        <f>SUM(O1754:O1756)</f>
        <v>160.16</v>
      </c>
      <c r="P1757" s="198"/>
      <c r="Q1757" s="184">
        <f>SUM(O1757:P1757)</f>
        <v>160.16</v>
      </c>
      <c r="R1757" s="198">
        <f>SUM(R1754:R1756)</f>
        <v>160.16</v>
      </c>
      <c r="S1757" s="198">
        <f t="shared" ref="S1757:W1757" si="710">SUM(S1754:S1756)</f>
        <v>0</v>
      </c>
      <c r="T1757" s="198">
        <f t="shared" si="710"/>
        <v>160.16</v>
      </c>
      <c r="U1757" s="198">
        <f t="shared" si="710"/>
        <v>115.22</v>
      </c>
      <c r="V1757" s="198">
        <f t="shared" si="710"/>
        <v>0</v>
      </c>
      <c r="W1757" s="198">
        <f t="shared" si="710"/>
        <v>115.22</v>
      </c>
      <c r="X1757" s="264"/>
      <c r="Y1757" s="264"/>
      <c r="Z1757" s="264"/>
      <c r="AA1757" s="264"/>
      <c r="AB1757" s="264"/>
      <c r="AC1757" s="264"/>
      <c r="AD1757" s="264"/>
      <c r="AE1757" s="264"/>
      <c r="AF1757" s="264"/>
      <c r="AG1757" s="264"/>
      <c r="AH1757" s="264"/>
      <c r="AI1757" s="264"/>
      <c r="AJ1757" s="264"/>
      <c r="AK1757" s="264"/>
      <c r="AL1757" s="264"/>
      <c r="AM1757" s="264"/>
      <c r="AN1757" s="264"/>
      <c r="AO1757" s="264"/>
      <c r="AP1757" s="264"/>
      <c r="AQ1757" s="264"/>
      <c r="AR1757" s="264"/>
      <c r="AS1757" s="264"/>
      <c r="AT1757" s="264"/>
      <c r="AU1757" s="264"/>
      <c r="AV1757" s="264"/>
      <c r="AW1757" s="264"/>
      <c r="AX1757" s="264"/>
      <c r="AY1757" s="264"/>
      <c r="AZ1757" s="264"/>
      <c r="BA1757" s="264"/>
      <c r="BB1757" s="264"/>
      <c r="BC1757" s="264"/>
      <c r="BD1757" s="264"/>
      <c r="BE1757" s="264"/>
      <c r="BF1757" s="264"/>
      <c r="BG1757" s="264"/>
      <c r="BH1757" s="264"/>
      <c r="BI1757" s="264"/>
      <c r="BJ1757" s="264"/>
      <c r="BK1757" s="264"/>
      <c r="BL1757" s="264"/>
      <c r="BM1757" s="264"/>
      <c r="BN1757" s="264"/>
      <c r="BO1757" s="264"/>
      <c r="BP1757" s="264"/>
      <c r="BQ1757" s="264"/>
      <c r="BR1757" s="264"/>
      <c r="BS1757" s="264"/>
      <c r="BT1757" s="264"/>
      <c r="BU1757" s="264"/>
      <c r="BV1757" s="264"/>
      <c r="BW1757" s="264"/>
      <c r="BX1757" s="264"/>
      <c r="BY1757" s="264"/>
      <c r="BZ1757" s="264"/>
      <c r="CA1757" s="264"/>
      <c r="CB1757" s="264"/>
      <c r="CC1757" s="264"/>
      <c r="CD1757" s="264"/>
      <c r="CE1757" s="264"/>
      <c r="CF1757" s="264"/>
      <c r="CG1757" s="264"/>
      <c r="CH1757" s="264"/>
      <c r="CI1757" s="264"/>
      <c r="CJ1757" s="264"/>
      <c r="CK1757" s="264"/>
      <c r="CL1757" s="264"/>
      <c r="CM1757" s="264"/>
      <c r="CN1757" s="264"/>
      <c r="CO1757" s="264"/>
      <c r="CP1757" s="264"/>
      <c r="CQ1757" s="264"/>
      <c r="CR1757" s="264"/>
      <c r="CS1757" s="264"/>
      <c r="CT1757" s="264"/>
      <c r="CU1757" s="264"/>
      <c r="CV1757" s="264"/>
      <c r="CW1757" s="264"/>
      <c r="CX1757" s="264"/>
    </row>
    <row r="1758" spans="1:102" s="244" customFormat="1" ht="36">
      <c r="B1758" s="241" t="s">
        <v>1507</v>
      </c>
      <c r="C1758" s="245">
        <f t="shared" ref="C1758:H1758" si="711">C1757+C1752+C1748+C1742+C1731+C1720+C1704+C1700+C1696+C1693+C1689+C1683+C1663+C1660+C1657+C1654+C1647+C1641+C1636+C1618+C1613+C1610+C1606+C1602</f>
        <v>167432.4</v>
      </c>
      <c r="D1758" s="245">
        <f t="shared" si="711"/>
        <v>8920.3499999999985</v>
      </c>
      <c r="E1758" s="245">
        <f t="shared" si="711"/>
        <v>176352.75</v>
      </c>
      <c r="F1758" s="245">
        <f t="shared" si="711"/>
        <v>295648.71000000008</v>
      </c>
      <c r="G1758" s="245">
        <f t="shared" si="711"/>
        <v>16747.11</v>
      </c>
      <c r="H1758" s="245">
        <f t="shared" si="711"/>
        <v>312395.82000000007</v>
      </c>
      <c r="I1758" s="245">
        <f>I1757+I1752+I1748+I1742+I1731+I1720+I1704+I1700+I1696+I1693+I1689+I1683+I1663+I1660+I1657+I1654+I1647+I1641+I1636+I1618+I1613+I1610+I1606+I1602+I1723+I1707+I1666</f>
        <v>335486.2</v>
      </c>
      <c r="J1758" s="245">
        <f>J1757+J1752+J1748+J1742+J1731+J1720+J1704+J1700+J1696+J1693+J1689+J1683+J1663+J1660+J1657+J1654+J1647+J1641+J1636+J1618+J1613+J1610+J1606+J1602+J1723+J1707+J1666</f>
        <v>31634.800000000003</v>
      </c>
      <c r="K1758" s="245">
        <f>K1757+K1752+K1748+K1742+K1731+K1720+K1704+K1700+K1696+K1693+K1689+K1683+K1663+K1660+K1657+K1654+K1647+K1641+K1636+K1618+K1613+K1610+K1606+K1602+K1723+K1707+K1666</f>
        <v>367121</v>
      </c>
      <c r="L1758" s="245">
        <f>L1757+L1752+L1748+L1742+L1731+L1720+L1704+L1700+L1696+L1693+L1689+L1683+L1663+L1660+L1657+L1654+L1647+L1641+L1636+L1618+L1613+L1610+L1606+L1602+L1723+L1707+L1666+L1644</f>
        <v>558596.05000000016</v>
      </c>
      <c r="M1758" s="245">
        <f>M1757+M1752+M1748+M1742+M1731+M1720+M1704+M1700+M1696+M1693+M1689+M1683+M1663+M1660+M1657+M1654+M1647+M1641+M1636+M1618+M1613+M1610+M1606+M1602+M1723+M1707+M1666+M1644</f>
        <v>13161.59</v>
      </c>
      <c r="N1758" s="245">
        <f>N1757+N1752+N1748+N1742+N1731+N1720+N1704+N1700+N1696+N1693+N1689+N1683+N1663+N1660+N1657+N1654+N1647+N1641+N1636+N1618+N1613+N1610+N1606+N1602+N1723+N1707+N1666+N1644</f>
        <v>571757.64000000013</v>
      </c>
      <c r="O1758" s="242">
        <f>O1757+O1686+O1752+O1748+O1742+O1731+O1720+O1704+O1700+O1696+O1693+O1689+O1683+O1663+O1660+O1657+O1654+O1647+O1641+O1636+O1618+O1613+O1610+O1606+O1602+O1723+O1707+O1666+O1644</f>
        <v>282238.21999999997</v>
      </c>
      <c r="P1758" s="242">
        <f>P1757+P1686+P1752+P1748+P1742+P1731+P1720+P1704+P1700+P1696+P1693+P1689+P1683+P1663+P1660+P1657+P1654+P1647+P1641+P1636+P1618+P1613+P1610+P1606+P1602+P1723+P1707+P1666+P1644</f>
        <v>8341.17</v>
      </c>
      <c r="Q1758" s="242">
        <f>Q1757+Q1686+Q1752+Q1748+Q1742+Q1731+Q1720+Q1704+Q1700+Q1696+Q1693+Q1689+Q1683+Q1663+Q1660+Q1657+Q1654+Q1647+Q1641+Q1636+Q1618+Q1613+Q1610+Q1606+Q1602+Q1723+Q1707+Q1666+Q1644</f>
        <v>290579.39</v>
      </c>
      <c r="R1758" s="242">
        <f>R1757+R1686+R1752+R1748+R1742+R1731+R1720+R1704+R1700+R1696+R1693+R1689+R1683+R1663+R1660+R1657+R1654+R1647+R1641+R1636+R1618+R1613+R1610+R1606+R1602+R1723+R1707+R1666+R1644+R1651</f>
        <v>300472.34999999998</v>
      </c>
      <c r="S1758" s="231">
        <f>S1757+S1686+S1752+S1748+S1742+S1731+S1720+S1704+S1700+S1696+S1693+S1689+S1683+S1663+S1660+S1657+S1654+S1647+S1641+S1636+S1618+S1613+S1610+S1606+S1602+S1723+S1707+S1666+S1644</f>
        <v>13436.400000000001</v>
      </c>
      <c r="T1758" s="231">
        <f>SUM(R1758:S1758)</f>
        <v>313908.75</v>
      </c>
      <c r="U1758" s="231">
        <f>U1757+U1686+U1752+U1748+U1742+U1731+U1720+U1704+U1700+U1696+U1693+U1689+U1683+U1663+U1660+U1657+U1654+U1647+U1641+U1636+U1618+U1613+U1610+U1606+U1602+U1723+U1707+U1666+U1644+U1651</f>
        <v>348364.44</v>
      </c>
      <c r="V1758" s="231">
        <f>V1757+V1686+V1752+V1748+V1742+V1731+V1720+V1704+V1700+V1696+V1693+V1689+V1683+V1663+V1660+V1657+V1654+V1647+V1641+V1636+V1618+V1613+V1610+V1606+V1602+V1723+V1707+V1666+V1644</f>
        <v>28660.410000000003</v>
      </c>
      <c r="W1758" s="231">
        <f>SUM(U1758:V1758)</f>
        <v>377024.85</v>
      </c>
      <c r="X1758" s="268"/>
      <c r="Y1758" s="268"/>
      <c r="Z1758" s="268"/>
      <c r="AA1758" s="268"/>
      <c r="AB1758" s="268"/>
      <c r="AC1758" s="268"/>
      <c r="AD1758" s="268"/>
      <c r="AE1758" s="268"/>
      <c r="AF1758" s="268"/>
      <c r="AG1758" s="268"/>
      <c r="AH1758" s="268"/>
      <c r="AI1758" s="268"/>
      <c r="AJ1758" s="268"/>
      <c r="AK1758" s="268"/>
      <c r="AL1758" s="268"/>
      <c r="AM1758" s="268"/>
      <c r="AN1758" s="268"/>
      <c r="AO1758" s="268"/>
      <c r="AP1758" s="268"/>
      <c r="AQ1758" s="268"/>
      <c r="AR1758" s="268"/>
      <c r="AS1758" s="268"/>
      <c r="AT1758" s="268"/>
      <c r="AU1758" s="268"/>
      <c r="AV1758" s="268"/>
      <c r="AW1758" s="268"/>
      <c r="AX1758" s="268"/>
      <c r="AY1758" s="268"/>
      <c r="AZ1758" s="268"/>
      <c r="BA1758" s="268"/>
      <c r="BB1758" s="268"/>
      <c r="BC1758" s="268"/>
      <c r="BD1758" s="268"/>
      <c r="BE1758" s="268"/>
      <c r="BF1758" s="268"/>
      <c r="BG1758" s="268"/>
      <c r="BH1758" s="268"/>
      <c r="BI1758" s="268"/>
      <c r="BJ1758" s="268"/>
      <c r="BK1758" s="268"/>
      <c r="BL1758" s="268"/>
      <c r="BM1758" s="268"/>
      <c r="BN1758" s="268"/>
      <c r="BO1758" s="268"/>
      <c r="BP1758" s="268"/>
      <c r="BQ1758" s="268"/>
      <c r="BR1758" s="268"/>
      <c r="BS1758" s="268"/>
      <c r="BT1758" s="268"/>
      <c r="BU1758" s="268"/>
      <c r="BV1758" s="268"/>
      <c r="BW1758" s="268"/>
      <c r="BX1758" s="268"/>
      <c r="BY1758" s="268"/>
      <c r="BZ1758" s="268"/>
      <c r="CA1758" s="268"/>
      <c r="CB1758" s="268"/>
      <c r="CC1758" s="268"/>
      <c r="CD1758" s="268"/>
      <c r="CE1758" s="268"/>
      <c r="CF1758" s="268"/>
      <c r="CG1758" s="268"/>
      <c r="CH1758" s="268"/>
      <c r="CI1758" s="268"/>
      <c r="CJ1758" s="268"/>
      <c r="CK1758" s="268"/>
      <c r="CL1758" s="268"/>
      <c r="CM1758" s="268"/>
      <c r="CN1758" s="268"/>
      <c r="CO1758" s="268"/>
      <c r="CP1758" s="268"/>
      <c r="CQ1758" s="268"/>
      <c r="CR1758" s="268"/>
      <c r="CS1758" s="268"/>
      <c r="CT1758" s="268"/>
      <c r="CU1758" s="268"/>
      <c r="CV1758" s="268"/>
      <c r="CW1758" s="268"/>
      <c r="CX1758" s="268"/>
    </row>
    <row r="1759" spans="1:102" ht="18">
      <c r="A1759" s="13"/>
      <c r="B1759" s="44"/>
      <c r="C1759" s="8"/>
      <c r="D1759" s="8"/>
      <c r="F1759" s="8"/>
      <c r="G1759" s="8"/>
      <c r="I1759" s="10"/>
      <c r="J1759" s="10"/>
      <c r="L1759" s="10"/>
      <c r="M1759" s="10"/>
      <c r="O1759" s="10"/>
      <c r="P1759" s="10"/>
      <c r="Q1759" s="18"/>
      <c r="R1759" s="10"/>
      <c r="S1759" s="105"/>
      <c r="T1759" s="107"/>
      <c r="U1759" s="105"/>
      <c r="V1759" s="105"/>
      <c r="W1759" s="107"/>
    </row>
    <row r="1760" spans="1:102" s="240" customFormat="1" ht="18">
      <c r="A1760" s="240">
        <v>9</v>
      </c>
      <c r="B1760" s="241" t="s">
        <v>1228</v>
      </c>
      <c r="C1760" s="242"/>
      <c r="D1760" s="242"/>
      <c r="E1760" s="242"/>
      <c r="F1760" s="242"/>
      <c r="G1760" s="242"/>
      <c r="H1760" s="242"/>
      <c r="I1760" s="242"/>
      <c r="J1760" s="242"/>
      <c r="K1760" s="242"/>
      <c r="L1760" s="242"/>
      <c r="M1760" s="242"/>
      <c r="N1760" s="242"/>
      <c r="O1760" s="243"/>
      <c r="P1760" s="243"/>
      <c r="Q1760" s="243"/>
      <c r="R1760" s="243"/>
      <c r="S1760" s="220"/>
      <c r="T1760" s="220"/>
      <c r="U1760" s="220"/>
      <c r="V1760" s="220"/>
      <c r="W1760" s="220"/>
      <c r="X1760" s="266"/>
      <c r="Y1760" s="266"/>
      <c r="Z1760" s="266"/>
      <c r="AA1760" s="266"/>
      <c r="AB1760" s="266"/>
      <c r="AC1760" s="266"/>
      <c r="AD1760" s="266"/>
      <c r="AE1760" s="266"/>
      <c r="AF1760" s="266"/>
      <c r="AG1760" s="266"/>
      <c r="AH1760" s="266"/>
      <c r="AI1760" s="266"/>
      <c r="AJ1760" s="266"/>
      <c r="AK1760" s="266"/>
      <c r="AL1760" s="266"/>
      <c r="AM1760" s="266"/>
      <c r="AN1760" s="266"/>
      <c r="AO1760" s="266"/>
      <c r="AP1760" s="266"/>
      <c r="AQ1760" s="266"/>
      <c r="AR1760" s="266"/>
      <c r="AS1760" s="266"/>
      <c r="AT1760" s="266"/>
      <c r="AU1760" s="266"/>
      <c r="AV1760" s="266"/>
      <c r="AW1760" s="266"/>
      <c r="AX1760" s="266"/>
      <c r="AY1760" s="266"/>
      <c r="AZ1760" s="266"/>
      <c r="BA1760" s="266"/>
      <c r="BB1760" s="266"/>
      <c r="BC1760" s="266"/>
      <c r="BD1760" s="266"/>
      <c r="BE1760" s="266"/>
      <c r="BF1760" s="266"/>
      <c r="BG1760" s="266"/>
      <c r="BH1760" s="266"/>
      <c r="BI1760" s="266"/>
      <c r="BJ1760" s="266"/>
      <c r="BK1760" s="266"/>
      <c r="BL1760" s="266"/>
      <c r="BM1760" s="266"/>
      <c r="BN1760" s="266"/>
      <c r="BO1760" s="266"/>
      <c r="BP1760" s="266"/>
      <c r="BQ1760" s="266"/>
      <c r="BR1760" s="266"/>
      <c r="BS1760" s="266"/>
      <c r="BT1760" s="266"/>
      <c r="BU1760" s="266"/>
      <c r="BV1760" s="266"/>
      <c r="BW1760" s="266"/>
      <c r="BX1760" s="266"/>
      <c r="BY1760" s="266"/>
      <c r="BZ1760" s="266"/>
      <c r="CA1760" s="266"/>
      <c r="CB1760" s="266"/>
      <c r="CC1760" s="266"/>
      <c r="CD1760" s="266"/>
      <c r="CE1760" s="266"/>
      <c r="CF1760" s="266"/>
      <c r="CG1760" s="266"/>
      <c r="CH1760" s="266"/>
      <c r="CI1760" s="266"/>
      <c r="CJ1760" s="266"/>
      <c r="CK1760" s="266"/>
      <c r="CL1760" s="266"/>
      <c r="CM1760" s="266"/>
      <c r="CN1760" s="266"/>
      <c r="CO1760" s="266"/>
      <c r="CP1760" s="266"/>
      <c r="CQ1760" s="266"/>
      <c r="CR1760" s="266"/>
      <c r="CS1760" s="266"/>
      <c r="CT1760" s="266"/>
      <c r="CU1760" s="266"/>
      <c r="CV1760" s="266"/>
      <c r="CW1760" s="266"/>
      <c r="CX1760" s="266"/>
    </row>
    <row r="1761" spans="1:102" s="24" customFormat="1" ht="18">
      <c r="A1761" s="17">
        <v>1</v>
      </c>
      <c r="B1761" s="7" t="s">
        <v>1229</v>
      </c>
      <c r="C1761" s="9"/>
      <c r="D1761" s="9"/>
      <c r="E1761" s="9"/>
      <c r="F1761" s="6"/>
      <c r="G1761" s="6"/>
      <c r="H1761" s="3"/>
      <c r="I1761" s="18"/>
      <c r="J1761" s="18"/>
      <c r="K1761" s="213"/>
      <c r="L1761" s="67"/>
      <c r="M1761" s="67"/>
      <c r="N1761" s="18"/>
      <c r="O1761" s="67"/>
      <c r="P1761" s="67"/>
      <c r="Q1761" s="18"/>
      <c r="R1761" s="67"/>
      <c r="S1761" s="9"/>
      <c r="T1761" s="107"/>
      <c r="U1761" s="9"/>
      <c r="V1761" s="9"/>
      <c r="W1761" s="107"/>
      <c r="X1761" s="258"/>
      <c r="Y1761" s="258"/>
      <c r="Z1761" s="258"/>
      <c r="AA1761" s="258"/>
      <c r="AB1761" s="258"/>
      <c r="AC1761" s="258"/>
      <c r="AD1761" s="258"/>
      <c r="AE1761" s="258"/>
      <c r="AF1761" s="258"/>
      <c r="AG1761" s="258"/>
      <c r="AH1761" s="258"/>
      <c r="AI1761" s="258"/>
      <c r="AJ1761" s="258"/>
      <c r="AK1761" s="258"/>
      <c r="AL1761" s="258"/>
      <c r="AM1761" s="258"/>
      <c r="AN1761" s="258"/>
      <c r="AO1761" s="258"/>
      <c r="AP1761" s="258"/>
      <c r="AQ1761" s="258"/>
      <c r="AR1761" s="258"/>
      <c r="AS1761" s="258"/>
      <c r="AT1761" s="258"/>
      <c r="AU1761" s="258"/>
      <c r="AV1761" s="258"/>
      <c r="AW1761" s="258"/>
      <c r="AX1761" s="258"/>
      <c r="AY1761" s="258"/>
      <c r="AZ1761" s="258"/>
      <c r="BA1761" s="258"/>
      <c r="BB1761" s="258"/>
      <c r="BC1761" s="258"/>
      <c r="BD1761" s="258"/>
      <c r="BE1761" s="258"/>
      <c r="BF1761" s="258"/>
      <c r="BG1761" s="258"/>
      <c r="BH1761" s="258"/>
      <c r="BI1761" s="258"/>
      <c r="BJ1761" s="258"/>
      <c r="BK1761" s="258"/>
      <c r="BL1761" s="258"/>
      <c r="BM1761" s="258"/>
      <c r="BN1761" s="258"/>
      <c r="BO1761" s="258"/>
      <c r="BP1761" s="258"/>
      <c r="BQ1761" s="258"/>
      <c r="BR1761" s="258"/>
      <c r="BS1761" s="258"/>
      <c r="BT1761" s="258"/>
      <c r="BU1761" s="258"/>
      <c r="BV1761" s="258"/>
      <c r="BW1761" s="258"/>
      <c r="BX1761" s="258"/>
      <c r="BY1761" s="258"/>
      <c r="BZ1761" s="258"/>
      <c r="CA1761" s="258"/>
      <c r="CB1761" s="258"/>
      <c r="CC1761" s="258"/>
      <c r="CD1761" s="258"/>
      <c r="CE1761" s="258"/>
      <c r="CF1761" s="258"/>
      <c r="CG1761" s="258"/>
      <c r="CH1761" s="258"/>
      <c r="CI1761" s="258"/>
      <c r="CJ1761" s="258"/>
      <c r="CK1761" s="258"/>
      <c r="CL1761" s="258"/>
      <c r="CM1761" s="258"/>
      <c r="CN1761" s="258"/>
      <c r="CO1761" s="258"/>
      <c r="CP1761" s="258"/>
      <c r="CQ1761" s="258"/>
      <c r="CR1761" s="258"/>
      <c r="CS1761" s="258"/>
      <c r="CT1761" s="258"/>
      <c r="CU1761" s="258"/>
      <c r="CV1761" s="258"/>
      <c r="CW1761" s="258"/>
      <c r="CX1761" s="258"/>
    </row>
    <row r="1762" spans="1:102" ht="18">
      <c r="A1762" s="13">
        <v>1</v>
      </c>
      <c r="B1762" s="5" t="s">
        <v>1230</v>
      </c>
      <c r="C1762" s="8"/>
      <c r="D1762" s="8"/>
      <c r="F1762" s="2">
        <v>0.01</v>
      </c>
      <c r="G1762" s="2">
        <v>0</v>
      </c>
      <c r="H1762" s="3">
        <f t="shared" ref="H1762:H1795" si="712">SUM(F1762:G1762)</f>
        <v>0.01</v>
      </c>
      <c r="I1762" s="10">
        <v>0.01</v>
      </c>
      <c r="J1762" s="10"/>
      <c r="K1762" s="213">
        <f>SUM(I1762:J1762)</f>
        <v>0.01</v>
      </c>
      <c r="L1762" s="65">
        <v>0.01</v>
      </c>
      <c r="M1762" s="65"/>
      <c r="N1762" s="18">
        <f>SUM(L1762:M1762)</f>
        <v>0.01</v>
      </c>
      <c r="O1762" s="65">
        <v>0.01</v>
      </c>
      <c r="P1762" s="65"/>
      <c r="Q1762" s="18">
        <f>SUM(O1762:P1762)</f>
        <v>0.01</v>
      </c>
      <c r="R1762" s="65">
        <v>0.01</v>
      </c>
      <c r="S1762" s="8"/>
      <c r="T1762" s="107">
        <f>SUM(R1762:S1762)</f>
        <v>0.01</v>
      </c>
      <c r="U1762" s="8">
        <v>0.01</v>
      </c>
      <c r="V1762" s="8"/>
      <c r="W1762" s="107">
        <f>SUM(U1762:V1762)</f>
        <v>0.01</v>
      </c>
    </row>
    <row r="1763" spans="1:102" s="191" customFormat="1" ht="18">
      <c r="A1763" s="180"/>
      <c r="B1763" s="181" t="s">
        <v>4</v>
      </c>
      <c r="C1763" s="182"/>
      <c r="D1763" s="182"/>
      <c r="E1763" s="182"/>
      <c r="F1763" s="183">
        <v>0.01</v>
      </c>
      <c r="G1763" s="183">
        <v>0</v>
      </c>
      <c r="H1763" s="194">
        <f t="shared" si="712"/>
        <v>0.01</v>
      </c>
      <c r="I1763" s="189">
        <f>SUM(I1762)</f>
        <v>0.01</v>
      </c>
      <c r="J1763" s="189"/>
      <c r="K1763" s="212">
        <f>SUM(I1763:J1763)</f>
        <v>0.01</v>
      </c>
      <c r="L1763" s="198">
        <f>SUM(L1762)</f>
        <v>0.01</v>
      </c>
      <c r="M1763" s="207"/>
      <c r="N1763" s="184">
        <f>SUM(L1763:M1763)</f>
        <v>0.01</v>
      </c>
      <c r="O1763" s="198">
        <f>SUM(O1762)</f>
        <v>0.01</v>
      </c>
      <c r="P1763" s="207"/>
      <c r="Q1763" s="184">
        <f>SUM(O1763:P1763)</f>
        <v>0.01</v>
      </c>
      <c r="R1763" s="198">
        <f>SUM(R1762)</f>
        <v>0.01</v>
      </c>
      <c r="S1763" s="188"/>
      <c r="T1763" s="185">
        <f>SUM(R1763:S1763)</f>
        <v>0.01</v>
      </c>
      <c r="U1763" s="182">
        <f>SUM(U1762)</f>
        <v>0.01</v>
      </c>
      <c r="V1763" s="188"/>
      <c r="W1763" s="185">
        <f>SUM(U1763:V1763)</f>
        <v>0.01</v>
      </c>
      <c r="X1763" s="263"/>
      <c r="Y1763" s="263"/>
      <c r="Z1763" s="263"/>
      <c r="AA1763" s="263"/>
      <c r="AB1763" s="263"/>
      <c r="AC1763" s="263"/>
      <c r="AD1763" s="263"/>
      <c r="AE1763" s="263"/>
      <c r="AF1763" s="263"/>
      <c r="AG1763" s="263"/>
      <c r="AH1763" s="263"/>
      <c r="AI1763" s="263"/>
      <c r="AJ1763" s="263"/>
      <c r="AK1763" s="263"/>
      <c r="AL1763" s="263"/>
      <c r="AM1763" s="263"/>
      <c r="AN1763" s="263"/>
      <c r="AO1763" s="263"/>
      <c r="AP1763" s="263"/>
      <c r="AQ1763" s="263"/>
      <c r="AR1763" s="263"/>
      <c r="AS1763" s="263"/>
      <c r="AT1763" s="263"/>
      <c r="AU1763" s="263"/>
      <c r="AV1763" s="263"/>
      <c r="AW1763" s="263"/>
      <c r="AX1763" s="263"/>
      <c r="AY1763" s="263"/>
      <c r="AZ1763" s="263"/>
      <c r="BA1763" s="263"/>
      <c r="BB1763" s="263"/>
      <c r="BC1763" s="263"/>
      <c r="BD1763" s="263"/>
      <c r="BE1763" s="263"/>
      <c r="BF1763" s="263"/>
      <c r="BG1763" s="263"/>
      <c r="BH1763" s="263"/>
      <c r="BI1763" s="263"/>
      <c r="BJ1763" s="263"/>
      <c r="BK1763" s="263"/>
      <c r="BL1763" s="263"/>
      <c r="BM1763" s="263"/>
      <c r="BN1763" s="263"/>
      <c r="BO1763" s="263"/>
      <c r="BP1763" s="263"/>
      <c r="BQ1763" s="263"/>
      <c r="BR1763" s="263"/>
      <c r="BS1763" s="263"/>
      <c r="BT1763" s="263"/>
      <c r="BU1763" s="263"/>
      <c r="BV1763" s="263"/>
      <c r="BW1763" s="263"/>
      <c r="BX1763" s="263"/>
      <c r="BY1763" s="263"/>
      <c r="BZ1763" s="263"/>
      <c r="CA1763" s="263"/>
      <c r="CB1763" s="263"/>
      <c r="CC1763" s="263"/>
      <c r="CD1763" s="263"/>
      <c r="CE1763" s="263"/>
      <c r="CF1763" s="263"/>
      <c r="CG1763" s="263"/>
      <c r="CH1763" s="263"/>
      <c r="CI1763" s="263"/>
      <c r="CJ1763" s="263"/>
      <c r="CK1763" s="263"/>
      <c r="CL1763" s="263"/>
      <c r="CM1763" s="263"/>
      <c r="CN1763" s="263"/>
      <c r="CO1763" s="263"/>
      <c r="CP1763" s="263"/>
      <c r="CQ1763" s="263"/>
      <c r="CR1763" s="263"/>
      <c r="CS1763" s="263"/>
      <c r="CT1763" s="263"/>
      <c r="CU1763" s="263"/>
      <c r="CV1763" s="263"/>
      <c r="CW1763" s="263"/>
      <c r="CX1763" s="263"/>
    </row>
    <row r="1764" spans="1:102" s="24" customFormat="1" ht="18">
      <c r="A1764" s="17">
        <v>2</v>
      </c>
      <c r="B1764" s="7" t="s">
        <v>253</v>
      </c>
      <c r="C1764" s="9"/>
      <c r="D1764" s="9"/>
      <c r="E1764" s="9"/>
      <c r="F1764" s="6"/>
      <c r="G1764" s="6"/>
      <c r="H1764" s="3"/>
      <c r="I1764" s="18"/>
      <c r="J1764" s="18"/>
      <c r="K1764" s="213"/>
      <c r="L1764" s="67"/>
      <c r="M1764" s="67"/>
      <c r="N1764" s="18"/>
      <c r="O1764" s="67"/>
      <c r="P1764" s="67"/>
      <c r="Q1764" s="18"/>
      <c r="R1764" s="67"/>
      <c r="S1764" s="9"/>
      <c r="T1764" s="107"/>
      <c r="U1764" s="9"/>
      <c r="V1764" s="9"/>
      <c r="W1764" s="107"/>
      <c r="X1764" s="258"/>
      <c r="Y1764" s="258"/>
      <c r="Z1764" s="258"/>
      <c r="AA1764" s="258"/>
      <c r="AB1764" s="258"/>
      <c r="AC1764" s="258"/>
      <c r="AD1764" s="258"/>
      <c r="AE1764" s="258"/>
      <c r="AF1764" s="258"/>
      <c r="AG1764" s="258"/>
      <c r="AH1764" s="258"/>
      <c r="AI1764" s="258"/>
      <c r="AJ1764" s="258"/>
      <c r="AK1764" s="258"/>
      <c r="AL1764" s="258"/>
      <c r="AM1764" s="258"/>
      <c r="AN1764" s="258"/>
      <c r="AO1764" s="258"/>
      <c r="AP1764" s="258"/>
      <c r="AQ1764" s="258"/>
      <c r="AR1764" s="258"/>
      <c r="AS1764" s="258"/>
      <c r="AT1764" s="258"/>
      <c r="AU1764" s="258"/>
      <c r="AV1764" s="258"/>
      <c r="AW1764" s="258"/>
      <c r="AX1764" s="258"/>
      <c r="AY1764" s="258"/>
      <c r="AZ1764" s="258"/>
      <c r="BA1764" s="258"/>
      <c r="BB1764" s="258"/>
      <c r="BC1764" s="258"/>
      <c r="BD1764" s="258"/>
      <c r="BE1764" s="258"/>
      <c r="BF1764" s="258"/>
      <c r="BG1764" s="258"/>
      <c r="BH1764" s="258"/>
      <c r="BI1764" s="258"/>
      <c r="BJ1764" s="258"/>
      <c r="BK1764" s="258"/>
      <c r="BL1764" s="258"/>
      <c r="BM1764" s="258"/>
      <c r="BN1764" s="258"/>
      <c r="BO1764" s="258"/>
      <c r="BP1764" s="258"/>
      <c r="BQ1764" s="258"/>
      <c r="BR1764" s="258"/>
      <c r="BS1764" s="258"/>
      <c r="BT1764" s="258"/>
      <c r="BU1764" s="258"/>
      <c r="BV1764" s="258"/>
      <c r="BW1764" s="258"/>
      <c r="BX1764" s="258"/>
      <c r="BY1764" s="258"/>
      <c r="BZ1764" s="258"/>
      <c r="CA1764" s="258"/>
      <c r="CB1764" s="258"/>
      <c r="CC1764" s="258"/>
      <c r="CD1764" s="258"/>
      <c r="CE1764" s="258"/>
      <c r="CF1764" s="258"/>
      <c r="CG1764" s="258"/>
      <c r="CH1764" s="258"/>
      <c r="CI1764" s="258"/>
      <c r="CJ1764" s="258"/>
      <c r="CK1764" s="258"/>
      <c r="CL1764" s="258"/>
      <c r="CM1764" s="258"/>
      <c r="CN1764" s="258"/>
      <c r="CO1764" s="258"/>
      <c r="CP1764" s="258"/>
      <c r="CQ1764" s="258"/>
      <c r="CR1764" s="258"/>
      <c r="CS1764" s="258"/>
      <c r="CT1764" s="258"/>
      <c r="CU1764" s="258"/>
      <c r="CV1764" s="258"/>
      <c r="CW1764" s="258"/>
      <c r="CX1764" s="258"/>
    </row>
    <row r="1765" spans="1:102" s="24" customFormat="1" ht="18">
      <c r="A1765" s="17">
        <v>1</v>
      </c>
      <c r="B1765" s="5" t="s">
        <v>2521</v>
      </c>
      <c r="C1765" s="9"/>
      <c r="D1765" s="9"/>
      <c r="E1765" s="9"/>
      <c r="F1765" s="6"/>
      <c r="G1765" s="6"/>
      <c r="H1765" s="3"/>
      <c r="I1765" s="18"/>
      <c r="J1765" s="18"/>
      <c r="K1765" s="213"/>
      <c r="L1765" s="67"/>
      <c r="M1765" s="67"/>
      <c r="N1765" s="18"/>
      <c r="O1765" s="67"/>
      <c r="P1765" s="67"/>
      <c r="Q1765" s="18"/>
      <c r="R1765" s="67"/>
      <c r="S1765" s="9"/>
      <c r="T1765" s="107"/>
      <c r="U1765" s="8">
        <v>2000</v>
      </c>
      <c r="V1765" s="9"/>
      <c r="W1765" s="107">
        <f>SUM(U1765:V1765)</f>
        <v>2000</v>
      </c>
      <c r="X1765" s="258"/>
      <c r="Y1765" s="258"/>
      <c r="Z1765" s="258"/>
      <c r="AA1765" s="258"/>
      <c r="AB1765" s="258"/>
      <c r="AC1765" s="258"/>
      <c r="AD1765" s="258"/>
      <c r="AE1765" s="258"/>
      <c r="AF1765" s="258"/>
      <c r="AG1765" s="258"/>
      <c r="AH1765" s="258"/>
      <c r="AI1765" s="258"/>
      <c r="AJ1765" s="258"/>
      <c r="AK1765" s="258"/>
      <c r="AL1765" s="258"/>
      <c r="AM1765" s="258"/>
      <c r="AN1765" s="258"/>
      <c r="AO1765" s="258"/>
      <c r="AP1765" s="258"/>
      <c r="AQ1765" s="258"/>
      <c r="AR1765" s="258"/>
      <c r="AS1765" s="258"/>
      <c r="AT1765" s="258"/>
      <c r="AU1765" s="258"/>
      <c r="AV1765" s="258"/>
      <c r="AW1765" s="258"/>
      <c r="AX1765" s="258"/>
      <c r="AY1765" s="258"/>
      <c r="AZ1765" s="258"/>
      <c r="BA1765" s="258"/>
      <c r="BB1765" s="258"/>
      <c r="BC1765" s="258"/>
      <c r="BD1765" s="258"/>
      <c r="BE1765" s="258"/>
      <c r="BF1765" s="258"/>
      <c r="BG1765" s="258"/>
      <c r="BH1765" s="258"/>
      <c r="BI1765" s="258"/>
      <c r="BJ1765" s="258"/>
      <c r="BK1765" s="258"/>
      <c r="BL1765" s="258"/>
      <c r="BM1765" s="258"/>
      <c r="BN1765" s="258"/>
      <c r="BO1765" s="258"/>
      <c r="BP1765" s="258"/>
      <c r="BQ1765" s="258"/>
      <c r="BR1765" s="258"/>
      <c r="BS1765" s="258"/>
      <c r="BT1765" s="258"/>
      <c r="BU1765" s="258"/>
      <c r="BV1765" s="258"/>
      <c r="BW1765" s="258"/>
      <c r="BX1765" s="258"/>
      <c r="BY1765" s="258"/>
      <c r="BZ1765" s="258"/>
      <c r="CA1765" s="258"/>
      <c r="CB1765" s="258"/>
      <c r="CC1765" s="258"/>
      <c r="CD1765" s="258"/>
      <c r="CE1765" s="258"/>
      <c r="CF1765" s="258"/>
      <c r="CG1765" s="258"/>
      <c r="CH1765" s="258"/>
      <c r="CI1765" s="258"/>
      <c r="CJ1765" s="258"/>
      <c r="CK1765" s="258"/>
      <c r="CL1765" s="258"/>
      <c r="CM1765" s="258"/>
      <c r="CN1765" s="258"/>
      <c r="CO1765" s="258"/>
      <c r="CP1765" s="258"/>
      <c r="CQ1765" s="258"/>
      <c r="CR1765" s="258"/>
      <c r="CS1765" s="258"/>
      <c r="CT1765" s="258"/>
      <c r="CU1765" s="258"/>
      <c r="CV1765" s="258"/>
      <c r="CW1765" s="258"/>
      <c r="CX1765" s="258"/>
    </row>
    <row r="1766" spans="1:102" s="24" customFormat="1" ht="18">
      <c r="A1766" s="13">
        <v>2</v>
      </c>
      <c r="B1766" s="5" t="s">
        <v>1509</v>
      </c>
      <c r="C1766" s="9"/>
      <c r="D1766" s="9"/>
      <c r="E1766" s="9"/>
      <c r="F1766" s="6"/>
      <c r="G1766" s="6"/>
      <c r="H1766" s="3"/>
      <c r="I1766" s="10">
        <v>300</v>
      </c>
      <c r="J1766" s="18"/>
      <c r="K1766" s="213">
        <f t="shared" ref="K1766:K1795" si="713">SUM(I1766:J1766)</f>
        <v>300</v>
      </c>
      <c r="L1766" s="65">
        <v>300</v>
      </c>
      <c r="M1766" s="67"/>
      <c r="N1766" s="18">
        <f t="shared" ref="N1766:N1795" si="714">SUM(L1766:M1766)</f>
        <v>300</v>
      </c>
      <c r="O1766" s="65">
        <v>546</v>
      </c>
      <c r="P1766" s="67"/>
      <c r="Q1766" s="18">
        <f t="shared" ref="Q1766" si="715">SUM(O1766:P1766)</f>
        <v>546</v>
      </c>
      <c r="R1766" s="65">
        <v>546</v>
      </c>
      <c r="S1766" s="9"/>
      <c r="T1766" s="107">
        <f t="shared" ref="T1766" si="716">SUM(R1766:S1766)</f>
        <v>546</v>
      </c>
      <c r="U1766" s="8">
        <v>546</v>
      </c>
      <c r="V1766" s="9"/>
      <c r="W1766" s="107">
        <f t="shared" ref="W1766:W1794" si="717">SUM(U1766:V1766)</f>
        <v>546</v>
      </c>
      <c r="X1766" s="258"/>
      <c r="Y1766" s="258"/>
      <c r="Z1766" s="258"/>
      <c r="AA1766" s="258"/>
      <c r="AB1766" s="258"/>
      <c r="AC1766" s="258"/>
      <c r="AD1766" s="258"/>
      <c r="AE1766" s="258"/>
      <c r="AF1766" s="258"/>
      <c r="AG1766" s="258"/>
      <c r="AH1766" s="258"/>
      <c r="AI1766" s="258"/>
      <c r="AJ1766" s="258"/>
      <c r="AK1766" s="258"/>
      <c r="AL1766" s="258"/>
      <c r="AM1766" s="258"/>
      <c r="AN1766" s="258"/>
      <c r="AO1766" s="258"/>
      <c r="AP1766" s="258"/>
      <c r="AQ1766" s="258"/>
      <c r="AR1766" s="258"/>
      <c r="AS1766" s="258"/>
      <c r="AT1766" s="258"/>
      <c r="AU1766" s="258"/>
      <c r="AV1766" s="258"/>
      <c r="AW1766" s="258"/>
      <c r="AX1766" s="258"/>
      <c r="AY1766" s="258"/>
      <c r="AZ1766" s="258"/>
      <c r="BA1766" s="258"/>
      <c r="BB1766" s="258"/>
      <c r="BC1766" s="258"/>
      <c r="BD1766" s="258"/>
      <c r="BE1766" s="258"/>
      <c r="BF1766" s="258"/>
      <c r="BG1766" s="258"/>
      <c r="BH1766" s="258"/>
      <c r="BI1766" s="258"/>
      <c r="BJ1766" s="258"/>
      <c r="BK1766" s="258"/>
      <c r="BL1766" s="258"/>
      <c r="BM1766" s="258"/>
      <c r="BN1766" s="258"/>
      <c r="BO1766" s="258"/>
      <c r="BP1766" s="258"/>
      <c r="BQ1766" s="258"/>
      <c r="BR1766" s="258"/>
      <c r="BS1766" s="258"/>
      <c r="BT1766" s="258"/>
      <c r="BU1766" s="258"/>
      <c r="BV1766" s="258"/>
      <c r="BW1766" s="258"/>
      <c r="BX1766" s="258"/>
      <c r="BY1766" s="258"/>
      <c r="BZ1766" s="258"/>
      <c r="CA1766" s="258"/>
      <c r="CB1766" s="258"/>
      <c r="CC1766" s="258"/>
      <c r="CD1766" s="258"/>
      <c r="CE1766" s="258"/>
      <c r="CF1766" s="258"/>
      <c r="CG1766" s="258"/>
      <c r="CH1766" s="258"/>
      <c r="CI1766" s="258"/>
      <c r="CJ1766" s="258"/>
      <c r="CK1766" s="258"/>
      <c r="CL1766" s="258"/>
      <c r="CM1766" s="258"/>
      <c r="CN1766" s="258"/>
      <c r="CO1766" s="258"/>
      <c r="CP1766" s="258"/>
      <c r="CQ1766" s="258"/>
      <c r="CR1766" s="258"/>
      <c r="CS1766" s="258"/>
      <c r="CT1766" s="258"/>
      <c r="CU1766" s="258"/>
      <c r="CV1766" s="258"/>
      <c r="CW1766" s="258"/>
      <c r="CX1766" s="258"/>
    </row>
    <row r="1767" spans="1:102" s="24" customFormat="1" ht="18">
      <c r="A1767" s="17">
        <v>3</v>
      </c>
      <c r="B1767" s="5" t="s">
        <v>2522</v>
      </c>
      <c r="C1767" s="9"/>
      <c r="D1767" s="9"/>
      <c r="E1767" s="9"/>
      <c r="F1767" s="6"/>
      <c r="G1767" s="6"/>
      <c r="H1767" s="3"/>
      <c r="I1767" s="10"/>
      <c r="J1767" s="18"/>
      <c r="K1767" s="213"/>
      <c r="L1767" s="65"/>
      <c r="M1767" s="67"/>
      <c r="N1767" s="18"/>
      <c r="O1767" s="65"/>
      <c r="P1767" s="67"/>
      <c r="Q1767" s="18"/>
      <c r="R1767" s="65"/>
      <c r="S1767" s="9"/>
      <c r="T1767" s="107"/>
      <c r="U1767" s="8">
        <v>0.01</v>
      </c>
      <c r="V1767" s="8">
        <v>0.01</v>
      </c>
      <c r="W1767" s="107">
        <f t="shared" si="717"/>
        <v>0.02</v>
      </c>
      <c r="X1767" s="258"/>
      <c r="Y1767" s="258"/>
      <c r="Z1767" s="258"/>
      <c r="AA1767" s="258"/>
      <c r="AB1767" s="258"/>
      <c r="AC1767" s="258"/>
      <c r="AD1767" s="258"/>
      <c r="AE1767" s="258"/>
      <c r="AF1767" s="258"/>
      <c r="AG1767" s="258"/>
      <c r="AH1767" s="258"/>
      <c r="AI1767" s="258"/>
      <c r="AJ1767" s="258"/>
      <c r="AK1767" s="258"/>
      <c r="AL1767" s="258"/>
      <c r="AM1767" s="258"/>
      <c r="AN1767" s="258"/>
      <c r="AO1767" s="258"/>
      <c r="AP1767" s="258"/>
      <c r="AQ1767" s="258"/>
      <c r="AR1767" s="258"/>
      <c r="AS1767" s="258"/>
      <c r="AT1767" s="258"/>
      <c r="AU1767" s="258"/>
      <c r="AV1767" s="258"/>
      <c r="AW1767" s="258"/>
      <c r="AX1767" s="258"/>
      <c r="AY1767" s="258"/>
      <c r="AZ1767" s="258"/>
      <c r="BA1767" s="258"/>
      <c r="BB1767" s="258"/>
      <c r="BC1767" s="258"/>
      <c r="BD1767" s="258"/>
      <c r="BE1767" s="258"/>
      <c r="BF1767" s="258"/>
      <c r="BG1767" s="258"/>
      <c r="BH1767" s="258"/>
      <c r="BI1767" s="258"/>
      <c r="BJ1767" s="258"/>
      <c r="BK1767" s="258"/>
      <c r="BL1767" s="258"/>
      <c r="BM1767" s="258"/>
      <c r="BN1767" s="258"/>
      <c r="BO1767" s="258"/>
      <c r="BP1767" s="258"/>
      <c r="BQ1767" s="258"/>
      <c r="BR1767" s="258"/>
      <c r="BS1767" s="258"/>
      <c r="BT1767" s="258"/>
      <c r="BU1767" s="258"/>
      <c r="BV1767" s="258"/>
      <c r="BW1767" s="258"/>
      <c r="BX1767" s="258"/>
      <c r="BY1767" s="258"/>
      <c r="BZ1767" s="258"/>
      <c r="CA1767" s="258"/>
      <c r="CB1767" s="258"/>
      <c r="CC1767" s="258"/>
      <c r="CD1767" s="258"/>
      <c r="CE1767" s="258"/>
      <c r="CF1767" s="258"/>
      <c r="CG1767" s="258"/>
      <c r="CH1767" s="258"/>
      <c r="CI1767" s="258"/>
      <c r="CJ1767" s="258"/>
      <c r="CK1767" s="258"/>
      <c r="CL1767" s="258"/>
      <c r="CM1767" s="258"/>
      <c r="CN1767" s="258"/>
      <c r="CO1767" s="258"/>
      <c r="CP1767" s="258"/>
      <c r="CQ1767" s="258"/>
      <c r="CR1767" s="258"/>
      <c r="CS1767" s="258"/>
      <c r="CT1767" s="258"/>
      <c r="CU1767" s="258"/>
      <c r="CV1767" s="258"/>
      <c r="CW1767" s="258"/>
      <c r="CX1767" s="258"/>
    </row>
    <row r="1768" spans="1:102" s="24" customFormat="1" ht="18">
      <c r="A1768" s="13">
        <v>4</v>
      </c>
      <c r="B1768" s="5" t="s">
        <v>2523</v>
      </c>
      <c r="C1768" s="9"/>
      <c r="D1768" s="9"/>
      <c r="E1768" s="9"/>
      <c r="F1768" s="6"/>
      <c r="G1768" s="6"/>
      <c r="H1768" s="3"/>
      <c r="I1768" s="10"/>
      <c r="J1768" s="18"/>
      <c r="K1768" s="213"/>
      <c r="L1768" s="65"/>
      <c r="M1768" s="67"/>
      <c r="N1768" s="18"/>
      <c r="O1768" s="65"/>
      <c r="P1768" s="67"/>
      <c r="Q1768" s="18"/>
      <c r="R1768" s="65"/>
      <c r="S1768" s="9"/>
      <c r="T1768" s="107"/>
      <c r="U1768" s="8">
        <v>113.5</v>
      </c>
      <c r="V1768" s="8"/>
      <c r="W1768" s="107">
        <f t="shared" si="717"/>
        <v>113.5</v>
      </c>
      <c r="X1768" s="258"/>
      <c r="Y1768" s="258"/>
      <c r="Z1768" s="258"/>
      <c r="AA1768" s="258"/>
      <c r="AB1768" s="258"/>
      <c r="AC1768" s="258"/>
      <c r="AD1768" s="258"/>
      <c r="AE1768" s="258"/>
      <c r="AF1768" s="258"/>
      <c r="AG1768" s="258"/>
      <c r="AH1768" s="258"/>
      <c r="AI1768" s="258"/>
      <c r="AJ1768" s="258"/>
      <c r="AK1768" s="258"/>
      <c r="AL1768" s="258"/>
      <c r="AM1768" s="258"/>
      <c r="AN1768" s="258"/>
      <c r="AO1768" s="258"/>
      <c r="AP1768" s="258"/>
      <c r="AQ1768" s="258"/>
      <c r="AR1768" s="258"/>
      <c r="AS1768" s="258"/>
      <c r="AT1768" s="258"/>
      <c r="AU1768" s="258"/>
      <c r="AV1768" s="258"/>
      <c r="AW1768" s="258"/>
      <c r="AX1768" s="258"/>
      <c r="AY1768" s="258"/>
      <c r="AZ1768" s="258"/>
      <c r="BA1768" s="258"/>
      <c r="BB1768" s="258"/>
      <c r="BC1768" s="258"/>
      <c r="BD1768" s="258"/>
      <c r="BE1768" s="258"/>
      <c r="BF1768" s="258"/>
      <c r="BG1768" s="258"/>
      <c r="BH1768" s="258"/>
      <c r="BI1768" s="258"/>
      <c r="BJ1768" s="258"/>
      <c r="BK1768" s="258"/>
      <c r="BL1768" s="258"/>
      <c r="BM1768" s="258"/>
      <c r="BN1768" s="258"/>
      <c r="BO1768" s="258"/>
      <c r="BP1768" s="258"/>
      <c r="BQ1768" s="258"/>
      <c r="BR1768" s="258"/>
      <c r="BS1768" s="258"/>
      <c r="BT1768" s="258"/>
      <c r="BU1768" s="258"/>
      <c r="BV1768" s="258"/>
      <c r="BW1768" s="258"/>
      <c r="BX1768" s="258"/>
      <c r="BY1768" s="258"/>
      <c r="BZ1768" s="258"/>
      <c r="CA1768" s="258"/>
      <c r="CB1768" s="258"/>
      <c r="CC1768" s="258"/>
      <c r="CD1768" s="258"/>
      <c r="CE1768" s="258"/>
      <c r="CF1768" s="258"/>
      <c r="CG1768" s="258"/>
      <c r="CH1768" s="258"/>
      <c r="CI1768" s="258"/>
      <c r="CJ1768" s="258"/>
      <c r="CK1768" s="258"/>
      <c r="CL1768" s="258"/>
      <c r="CM1768" s="258"/>
      <c r="CN1768" s="258"/>
      <c r="CO1768" s="258"/>
      <c r="CP1768" s="258"/>
      <c r="CQ1768" s="258"/>
      <c r="CR1768" s="258"/>
      <c r="CS1768" s="258"/>
      <c r="CT1768" s="258"/>
      <c r="CU1768" s="258"/>
      <c r="CV1768" s="258"/>
      <c r="CW1768" s="258"/>
      <c r="CX1768" s="258"/>
    </row>
    <row r="1769" spans="1:102" s="24" customFormat="1" ht="18">
      <c r="A1769" s="17">
        <v>5</v>
      </c>
      <c r="B1769" s="179" t="s">
        <v>2088</v>
      </c>
      <c r="C1769" s="9"/>
      <c r="D1769" s="9"/>
      <c r="E1769" s="9"/>
      <c r="F1769" s="6"/>
      <c r="G1769" s="6"/>
      <c r="H1769" s="3"/>
      <c r="I1769" s="10"/>
      <c r="J1769" s="18"/>
      <c r="K1769" s="213"/>
      <c r="L1769" s="65">
        <v>65</v>
      </c>
      <c r="M1769" s="67"/>
      <c r="N1769" s="18"/>
      <c r="O1769" s="65">
        <v>40</v>
      </c>
      <c r="P1769" s="67"/>
      <c r="Q1769" s="18"/>
      <c r="R1769" s="65">
        <v>40</v>
      </c>
      <c r="S1769" s="9"/>
      <c r="T1769" s="107"/>
      <c r="U1769" s="8"/>
      <c r="V1769" s="8"/>
      <c r="W1769" s="107"/>
      <c r="X1769" s="258"/>
      <c r="Y1769" s="258"/>
      <c r="Z1769" s="258"/>
      <c r="AA1769" s="258"/>
      <c r="AB1769" s="258"/>
      <c r="AC1769" s="258"/>
      <c r="AD1769" s="258"/>
      <c r="AE1769" s="258"/>
      <c r="AF1769" s="258"/>
      <c r="AG1769" s="258"/>
      <c r="AH1769" s="258"/>
      <c r="AI1769" s="258"/>
      <c r="AJ1769" s="258"/>
      <c r="AK1769" s="258"/>
      <c r="AL1769" s="258"/>
      <c r="AM1769" s="258"/>
      <c r="AN1769" s="258"/>
      <c r="AO1769" s="258"/>
      <c r="AP1769" s="258"/>
      <c r="AQ1769" s="258"/>
      <c r="AR1769" s="258"/>
      <c r="AS1769" s="258"/>
      <c r="AT1769" s="258"/>
      <c r="AU1769" s="258"/>
      <c r="AV1769" s="258"/>
      <c r="AW1769" s="258"/>
      <c r="AX1769" s="258"/>
      <c r="AY1769" s="258"/>
      <c r="AZ1769" s="258"/>
      <c r="BA1769" s="258"/>
      <c r="BB1769" s="258"/>
      <c r="BC1769" s="258"/>
      <c r="BD1769" s="258"/>
      <c r="BE1769" s="258"/>
      <c r="BF1769" s="258"/>
      <c r="BG1769" s="258"/>
      <c r="BH1769" s="258"/>
      <c r="BI1769" s="258"/>
      <c r="BJ1769" s="258"/>
      <c r="BK1769" s="258"/>
      <c r="BL1769" s="258"/>
      <c r="BM1769" s="258"/>
      <c r="BN1769" s="258"/>
      <c r="BO1769" s="258"/>
      <c r="BP1769" s="258"/>
      <c r="BQ1769" s="258"/>
      <c r="BR1769" s="258"/>
      <c r="BS1769" s="258"/>
      <c r="BT1769" s="258"/>
      <c r="BU1769" s="258"/>
      <c r="BV1769" s="258"/>
      <c r="BW1769" s="258"/>
      <c r="BX1769" s="258"/>
      <c r="BY1769" s="258"/>
      <c r="BZ1769" s="258"/>
      <c r="CA1769" s="258"/>
      <c r="CB1769" s="258"/>
      <c r="CC1769" s="258"/>
      <c r="CD1769" s="258"/>
      <c r="CE1769" s="258"/>
      <c r="CF1769" s="258"/>
      <c r="CG1769" s="258"/>
      <c r="CH1769" s="258"/>
      <c r="CI1769" s="258"/>
      <c r="CJ1769" s="258"/>
      <c r="CK1769" s="258"/>
      <c r="CL1769" s="258"/>
      <c r="CM1769" s="258"/>
      <c r="CN1769" s="258"/>
      <c r="CO1769" s="258"/>
      <c r="CP1769" s="258"/>
      <c r="CQ1769" s="258"/>
      <c r="CR1769" s="258"/>
      <c r="CS1769" s="258"/>
      <c r="CT1769" s="258"/>
      <c r="CU1769" s="258"/>
      <c r="CV1769" s="258"/>
      <c r="CW1769" s="258"/>
      <c r="CX1769" s="258"/>
    </row>
    <row r="1770" spans="1:102" ht="18">
      <c r="A1770" s="13">
        <v>6</v>
      </c>
      <c r="B1770" s="179" t="s">
        <v>1231</v>
      </c>
      <c r="C1770" s="8">
        <v>62</v>
      </c>
      <c r="D1770" s="8"/>
      <c r="E1770" s="9">
        <f>SUM(C1770:D1770)</f>
        <v>62</v>
      </c>
      <c r="F1770" s="2">
        <v>0.02</v>
      </c>
      <c r="G1770" s="2">
        <v>0</v>
      </c>
      <c r="H1770" s="3">
        <f t="shared" si="712"/>
        <v>0.02</v>
      </c>
      <c r="I1770" s="10">
        <v>62.4</v>
      </c>
      <c r="J1770" s="10"/>
      <c r="K1770" s="213">
        <f t="shared" si="713"/>
        <v>62.4</v>
      </c>
      <c r="L1770" s="65">
        <v>106.15</v>
      </c>
      <c r="M1770" s="65"/>
      <c r="N1770" s="18">
        <f t="shared" si="714"/>
        <v>106.15</v>
      </c>
      <c r="O1770" s="65">
        <v>150.01</v>
      </c>
      <c r="P1770" s="65"/>
      <c r="Q1770" s="18">
        <f t="shared" ref="Q1770:Q1775" si="718">SUM(O1770:P1770)</f>
        <v>150.01</v>
      </c>
      <c r="R1770" s="65">
        <v>150.01</v>
      </c>
      <c r="S1770" s="8"/>
      <c r="T1770" s="107">
        <f t="shared" ref="T1770:T1794" si="719">SUM(R1770:S1770)</f>
        <v>150.01</v>
      </c>
      <c r="U1770" s="8"/>
      <c r="V1770" s="8"/>
      <c r="W1770" s="107"/>
    </row>
    <row r="1771" spans="1:102" ht="18">
      <c r="A1771" s="17">
        <v>7</v>
      </c>
      <c r="B1771" s="179" t="s">
        <v>1232</v>
      </c>
      <c r="C1771" s="8">
        <v>15</v>
      </c>
      <c r="D1771" s="8"/>
      <c r="E1771" s="9">
        <f>SUM(C1771:D1771)</f>
        <v>15</v>
      </c>
      <c r="F1771" s="2">
        <v>15.6</v>
      </c>
      <c r="G1771" s="2">
        <v>0</v>
      </c>
      <c r="H1771" s="3">
        <f t="shared" si="712"/>
        <v>15.6</v>
      </c>
      <c r="I1771" s="10">
        <v>17.600000000000001</v>
      </c>
      <c r="J1771" s="10"/>
      <c r="K1771" s="213">
        <f t="shared" si="713"/>
        <v>17.600000000000001</v>
      </c>
      <c r="L1771" s="65">
        <v>20</v>
      </c>
      <c r="M1771" s="65"/>
      <c r="N1771" s="18">
        <f t="shared" si="714"/>
        <v>20</v>
      </c>
      <c r="O1771" s="65">
        <v>70</v>
      </c>
      <c r="P1771" s="65"/>
      <c r="Q1771" s="18">
        <f t="shared" si="718"/>
        <v>70</v>
      </c>
      <c r="R1771" s="65">
        <v>224</v>
      </c>
      <c r="S1771" s="8"/>
      <c r="T1771" s="107">
        <f t="shared" si="719"/>
        <v>224</v>
      </c>
      <c r="U1771" s="8"/>
      <c r="V1771" s="8"/>
      <c r="W1771" s="107"/>
    </row>
    <row r="1772" spans="1:102" ht="18">
      <c r="A1772" s="13">
        <v>8</v>
      </c>
      <c r="B1772" s="5" t="s">
        <v>2524</v>
      </c>
      <c r="C1772" s="8"/>
      <c r="D1772" s="8"/>
      <c r="E1772" s="9"/>
      <c r="F1772" s="2"/>
      <c r="G1772" s="2"/>
      <c r="H1772" s="3"/>
      <c r="I1772" s="10"/>
      <c r="J1772" s="10"/>
      <c r="L1772" s="65"/>
      <c r="M1772" s="65"/>
      <c r="O1772" s="65"/>
      <c r="P1772" s="65"/>
      <c r="Q1772" s="18"/>
      <c r="R1772" s="65"/>
      <c r="S1772" s="8"/>
      <c r="T1772" s="107"/>
      <c r="U1772" s="8">
        <v>0.01</v>
      </c>
      <c r="V1772" s="8">
        <v>0.01</v>
      </c>
      <c r="W1772" s="107">
        <f t="shared" si="717"/>
        <v>0.02</v>
      </c>
    </row>
    <row r="1773" spans="1:102" ht="18">
      <c r="A1773" s="17">
        <v>9</v>
      </c>
      <c r="B1773" s="5" t="s">
        <v>2525</v>
      </c>
      <c r="C1773" s="8"/>
      <c r="D1773" s="8"/>
      <c r="E1773" s="9"/>
      <c r="F1773" s="2"/>
      <c r="G1773" s="2"/>
      <c r="H1773" s="3"/>
      <c r="I1773" s="10"/>
      <c r="J1773" s="10"/>
      <c r="L1773" s="65"/>
      <c r="M1773" s="65"/>
      <c r="O1773" s="65"/>
      <c r="P1773" s="65"/>
      <c r="Q1773" s="18"/>
      <c r="R1773" s="65"/>
      <c r="S1773" s="8"/>
      <c r="T1773" s="107"/>
      <c r="U1773" s="8">
        <v>0.01</v>
      </c>
      <c r="V1773" s="8">
        <v>0.01</v>
      </c>
      <c r="W1773" s="107">
        <f t="shared" si="717"/>
        <v>0.02</v>
      </c>
    </row>
    <row r="1774" spans="1:102" s="24" customFormat="1" ht="18">
      <c r="A1774" s="13">
        <v>10</v>
      </c>
      <c r="B1774" s="5" t="s">
        <v>2526</v>
      </c>
      <c r="C1774" s="8">
        <v>10</v>
      </c>
      <c r="D1774" s="8"/>
      <c r="E1774" s="9">
        <f>SUM(C1774:D1774)</f>
        <v>10</v>
      </c>
      <c r="F1774" s="2">
        <v>450</v>
      </c>
      <c r="G1774" s="2">
        <v>0</v>
      </c>
      <c r="H1774" s="3">
        <f t="shared" si="712"/>
        <v>450</v>
      </c>
      <c r="I1774" s="10">
        <v>260</v>
      </c>
      <c r="J1774" s="18"/>
      <c r="K1774" s="213">
        <f t="shared" si="713"/>
        <v>260</v>
      </c>
      <c r="L1774" s="65">
        <v>390.02</v>
      </c>
      <c r="M1774" s="67"/>
      <c r="N1774" s="18">
        <f t="shared" si="714"/>
        <v>390.02</v>
      </c>
      <c r="O1774" s="65">
        <v>935.02</v>
      </c>
      <c r="P1774" s="67"/>
      <c r="Q1774" s="18">
        <f t="shared" si="718"/>
        <v>935.02</v>
      </c>
      <c r="R1774" s="65">
        <v>935.02</v>
      </c>
      <c r="S1774" s="9"/>
      <c r="T1774" s="107">
        <f t="shared" si="719"/>
        <v>935.02</v>
      </c>
      <c r="U1774" s="8">
        <v>1165.02</v>
      </c>
      <c r="V1774" s="9"/>
      <c r="W1774" s="107">
        <f t="shared" si="717"/>
        <v>1165.02</v>
      </c>
      <c r="X1774" s="258"/>
      <c r="Y1774" s="258"/>
      <c r="Z1774" s="258"/>
      <c r="AA1774" s="258"/>
      <c r="AB1774" s="258"/>
      <c r="AC1774" s="258"/>
      <c r="AD1774" s="258"/>
      <c r="AE1774" s="258"/>
      <c r="AF1774" s="258"/>
      <c r="AG1774" s="258"/>
      <c r="AH1774" s="258"/>
      <c r="AI1774" s="258"/>
      <c r="AJ1774" s="258"/>
      <c r="AK1774" s="258"/>
      <c r="AL1774" s="258"/>
      <c r="AM1774" s="258"/>
      <c r="AN1774" s="258"/>
      <c r="AO1774" s="258"/>
      <c r="AP1774" s="258"/>
      <c r="AQ1774" s="258"/>
      <c r="AR1774" s="258"/>
      <c r="AS1774" s="258"/>
      <c r="AT1774" s="258"/>
      <c r="AU1774" s="258"/>
      <c r="AV1774" s="258"/>
      <c r="AW1774" s="258"/>
      <c r="AX1774" s="258"/>
      <c r="AY1774" s="258"/>
      <c r="AZ1774" s="258"/>
      <c r="BA1774" s="258"/>
      <c r="BB1774" s="258"/>
      <c r="BC1774" s="258"/>
      <c r="BD1774" s="258"/>
      <c r="BE1774" s="258"/>
      <c r="BF1774" s="258"/>
      <c r="BG1774" s="258"/>
      <c r="BH1774" s="258"/>
      <c r="BI1774" s="258"/>
      <c r="BJ1774" s="258"/>
      <c r="BK1774" s="258"/>
      <c r="BL1774" s="258"/>
      <c r="BM1774" s="258"/>
      <c r="BN1774" s="258"/>
      <c r="BO1774" s="258"/>
      <c r="BP1774" s="258"/>
      <c r="BQ1774" s="258"/>
      <c r="BR1774" s="258"/>
      <c r="BS1774" s="258"/>
      <c r="BT1774" s="258"/>
      <c r="BU1774" s="258"/>
      <c r="BV1774" s="258"/>
      <c r="BW1774" s="258"/>
      <c r="BX1774" s="258"/>
      <c r="BY1774" s="258"/>
      <c r="BZ1774" s="258"/>
      <c r="CA1774" s="258"/>
      <c r="CB1774" s="258"/>
      <c r="CC1774" s="258"/>
      <c r="CD1774" s="258"/>
      <c r="CE1774" s="258"/>
      <c r="CF1774" s="258"/>
      <c r="CG1774" s="258"/>
      <c r="CH1774" s="258"/>
      <c r="CI1774" s="258"/>
      <c r="CJ1774" s="258"/>
      <c r="CK1774" s="258"/>
      <c r="CL1774" s="258"/>
      <c r="CM1774" s="258"/>
      <c r="CN1774" s="258"/>
      <c r="CO1774" s="258"/>
      <c r="CP1774" s="258"/>
      <c r="CQ1774" s="258"/>
      <c r="CR1774" s="258"/>
      <c r="CS1774" s="258"/>
      <c r="CT1774" s="258"/>
      <c r="CU1774" s="258"/>
      <c r="CV1774" s="258"/>
      <c r="CW1774" s="258"/>
      <c r="CX1774" s="258"/>
    </row>
    <row r="1775" spans="1:102" s="24" customFormat="1" ht="18">
      <c r="A1775" s="17">
        <v>11</v>
      </c>
      <c r="B1775" s="179" t="s">
        <v>2089</v>
      </c>
      <c r="C1775" s="8"/>
      <c r="D1775" s="8"/>
      <c r="E1775" s="9"/>
      <c r="F1775" s="2"/>
      <c r="G1775" s="2"/>
      <c r="H1775" s="3"/>
      <c r="I1775" s="10"/>
      <c r="J1775" s="18"/>
      <c r="K1775" s="213"/>
      <c r="L1775" s="65">
        <v>1000</v>
      </c>
      <c r="M1775" s="67"/>
      <c r="N1775" s="18"/>
      <c r="O1775" s="65">
        <v>0.12</v>
      </c>
      <c r="P1775" s="67"/>
      <c r="Q1775" s="18">
        <f t="shared" si="718"/>
        <v>0.12</v>
      </c>
      <c r="R1775" s="65">
        <v>0.12</v>
      </c>
      <c r="S1775" s="9"/>
      <c r="T1775" s="107">
        <f t="shared" si="719"/>
        <v>0.12</v>
      </c>
      <c r="U1775" s="8"/>
      <c r="V1775" s="9"/>
      <c r="W1775" s="107">
        <f t="shared" si="717"/>
        <v>0</v>
      </c>
      <c r="X1775" s="258"/>
      <c r="Y1775" s="258"/>
      <c r="Z1775" s="258"/>
      <c r="AA1775" s="258"/>
      <c r="AB1775" s="258"/>
      <c r="AC1775" s="258"/>
      <c r="AD1775" s="258"/>
      <c r="AE1775" s="258"/>
      <c r="AF1775" s="258"/>
      <c r="AG1775" s="258"/>
      <c r="AH1775" s="258"/>
      <c r="AI1775" s="258"/>
      <c r="AJ1775" s="258"/>
      <c r="AK1775" s="258"/>
      <c r="AL1775" s="258"/>
      <c r="AM1775" s="258"/>
      <c r="AN1775" s="258"/>
      <c r="AO1775" s="258"/>
      <c r="AP1775" s="258"/>
      <c r="AQ1775" s="258"/>
      <c r="AR1775" s="258"/>
      <c r="AS1775" s="258"/>
      <c r="AT1775" s="258"/>
      <c r="AU1775" s="258"/>
      <c r="AV1775" s="258"/>
      <c r="AW1775" s="258"/>
      <c r="AX1775" s="258"/>
      <c r="AY1775" s="258"/>
      <c r="AZ1775" s="258"/>
      <c r="BA1775" s="258"/>
      <c r="BB1775" s="258"/>
      <c r="BC1775" s="258"/>
      <c r="BD1775" s="258"/>
      <c r="BE1775" s="258"/>
      <c r="BF1775" s="258"/>
      <c r="BG1775" s="258"/>
      <c r="BH1775" s="258"/>
      <c r="BI1775" s="258"/>
      <c r="BJ1775" s="258"/>
      <c r="BK1775" s="258"/>
      <c r="BL1775" s="258"/>
      <c r="BM1775" s="258"/>
      <c r="BN1775" s="258"/>
      <c r="BO1775" s="258"/>
      <c r="BP1775" s="258"/>
      <c r="BQ1775" s="258"/>
      <c r="BR1775" s="258"/>
      <c r="BS1775" s="258"/>
      <c r="BT1775" s="258"/>
      <c r="BU1775" s="258"/>
      <c r="BV1775" s="258"/>
      <c r="BW1775" s="258"/>
      <c r="BX1775" s="258"/>
      <c r="BY1775" s="258"/>
      <c r="BZ1775" s="258"/>
      <c r="CA1775" s="258"/>
      <c r="CB1775" s="258"/>
      <c r="CC1775" s="258"/>
      <c r="CD1775" s="258"/>
      <c r="CE1775" s="258"/>
      <c r="CF1775" s="258"/>
      <c r="CG1775" s="258"/>
      <c r="CH1775" s="258"/>
      <c r="CI1775" s="258"/>
      <c r="CJ1775" s="258"/>
      <c r="CK1775" s="258"/>
      <c r="CL1775" s="258"/>
      <c r="CM1775" s="258"/>
      <c r="CN1775" s="258"/>
      <c r="CO1775" s="258"/>
      <c r="CP1775" s="258"/>
      <c r="CQ1775" s="258"/>
      <c r="CR1775" s="258"/>
      <c r="CS1775" s="258"/>
      <c r="CT1775" s="258"/>
      <c r="CU1775" s="258"/>
      <c r="CV1775" s="258"/>
      <c r="CW1775" s="258"/>
      <c r="CX1775" s="258"/>
    </row>
    <row r="1776" spans="1:102" s="24" customFormat="1" ht="18">
      <c r="A1776" s="13">
        <v>12</v>
      </c>
      <c r="B1776" s="5" t="s">
        <v>2527</v>
      </c>
      <c r="C1776" s="8"/>
      <c r="D1776" s="8"/>
      <c r="E1776" s="9"/>
      <c r="F1776" s="2"/>
      <c r="G1776" s="2"/>
      <c r="H1776" s="3"/>
      <c r="I1776" s="10"/>
      <c r="J1776" s="18"/>
      <c r="K1776" s="213"/>
      <c r="L1776" s="65"/>
      <c r="M1776" s="67"/>
      <c r="N1776" s="18"/>
      <c r="O1776" s="65"/>
      <c r="P1776" s="67"/>
      <c r="Q1776" s="18"/>
      <c r="R1776" s="65"/>
      <c r="S1776" s="9"/>
      <c r="T1776" s="107"/>
      <c r="U1776" s="8">
        <v>5000</v>
      </c>
      <c r="V1776" s="9"/>
      <c r="W1776" s="107">
        <f t="shared" si="717"/>
        <v>5000</v>
      </c>
      <c r="X1776" s="258"/>
      <c r="Y1776" s="258"/>
      <c r="Z1776" s="258"/>
      <c r="AA1776" s="258"/>
      <c r="AB1776" s="258"/>
      <c r="AC1776" s="258"/>
      <c r="AD1776" s="258"/>
      <c r="AE1776" s="258"/>
      <c r="AF1776" s="258"/>
      <c r="AG1776" s="258"/>
      <c r="AH1776" s="258"/>
      <c r="AI1776" s="258"/>
      <c r="AJ1776" s="258"/>
      <c r="AK1776" s="258"/>
      <c r="AL1776" s="258"/>
      <c r="AM1776" s="258"/>
      <c r="AN1776" s="258"/>
      <c r="AO1776" s="258"/>
      <c r="AP1776" s="258"/>
      <c r="AQ1776" s="258"/>
      <c r="AR1776" s="258"/>
      <c r="AS1776" s="258"/>
      <c r="AT1776" s="258"/>
      <c r="AU1776" s="258"/>
      <c r="AV1776" s="258"/>
      <c r="AW1776" s="258"/>
      <c r="AX1776" s="258"/>
      <c r="AY1776" s="258"/>
      <c r="AZ1776" s="258"/>
      <c r="BA1776" s="258"/>
      <c r="BB1776" s="258"/>
      <c r="BC1776" s="258"/>
      <c r="BD1776" s="258"/>
      <c r="BE1776" s="258"/>
      <c r="BF1776" s="258"/>
      <c r="BG1776" s="258"/>
      <c r="BH1776" s="258"/>
      <c r="BI1776" s="258"/>
      <c r="BJ1776" s="258"/>
      <c r="BK1776" s="258"/>
      <c r="BL1776" s="258"/>
      <c r="BM1776" s="258"/>
      <c r="BN1776" s="258"/>
      <c r="BO1776" s="258"/>
      <c r="BP1776" s="258"/>
      <c r="BQ1776" s="258"/>
      <c r="BR1776" s="258"/>
      <c r="BS1776" s="258"/>
      <c r="BT1776" s="258"/>
      <c r="BU1776" s="258"/>
      <c r="BV1776" s="258"/>
      <c r="BW1776" s="258"/>
      <c r="BX1776" s="258"/>
      <c r="BY1776" s="258"/>
      <c r="BZ1776" s="258"/>
      <c r="CA1776" s="258"/>
      <c r="CB1776" s="258"/>
      <c r="CC1776" s="258"/>
      <c r="CD1776" s="258"/>
      <c r="CE1776" s="258"/>
      <c r="CF1776" s="258"/>
      <c r="CG1776" s="258"/>
      <c r="CH1776" s="258"/>
      <c r="CI1776" s="258"/>
      <c r="CJ1776" s="258"/>
      <c r="CK1776" s="258"/>
      <c r="CL1776" s="258"/>
      <c r="CM1776" s="258"/>
      <c r="CN1776" s="258"/>
      <c r="CO1776" s="258"/>
      <c r="CP1776" s="258"/>
      <c r="CQ1776" s="258"/>
      <c r="CR1776" s="258"/>
      <c r="CS1776" s="258"/>
      <c r="CT1776" s="258"/>
      <c r="CU1776" s="258"/>
      <c r="CV1776" s="258"/>
      <c r="CW1776" s="258"/>
      <c r="CX1776" s="258"/>
    </row>
    <row r="1777" spans="1:102" s="24" customFormat="1" ht="18">
      <c r="A1777" s="17">
        <v>13</v>
      </c>
      <c r="B1777" s="5" t="s">
        <v>2602</v>
      </c>
      <c r="C1777" s="8"/>
      <c r="D1777" s="8"/>
      <c r="E1777" s="9"/>
      <c r="F1777" s="2"/>
      <c r="G1777" s="2"/>
      <c r="H1777" s="3"/>
      <c r="I1777" s="10"/>
      <c r="J1777" s="18"/>
      <c r="K1777" s="213"/>
      <c r="L1777" s="65"/>
      <c r="M1777" s="67"/>
      <c r="N1777" s="18"/>
      <c r="O1777" s="65"/>
      <c r="P1777" s="67"/>
      <c r="Q1777" s="18"/>
      <c r="R1777" s="65"/>
      <c r="S1777" s="9"/>
      <c r="T1777" s="107"/>
      <c r="U1777" s="8">
        <v>4000</v>
      </c>
      <c r="V1777" s="9"/>
      <c r="W1777" s="107">
        <f t="shared" si="717"/>
        <v>4000</v>
      </c>
      <c r="X1777" s="258"/>
      <c r="Y1777" s="258"/>
      <c r="Z1777" s="258"/>
      <c r="AA1777" s="258"/>
      <c r="AB1777" s="258"/>
      <c r="AC1777" s="258"/>
      <c r="AD1777" s="258"/>
      <c r="AE1777" s="258"/>
      <c r="AF1777" s="258"/>
      <c r="AG1777" s="258"/>
      <c r="AH1777" s="258"/>
      <c r="AI1777" s="258"/>
      <c r="AJ1777" s="258"/>
      <c r="AK1777" s="258"/>
      <c r="AL1777" s="258"/>
      <c r="AM1777" s="258"/>
      <c r="AN1777" s="258"/>
      <c r="AO1777" s="258"/>
      <c r="AP1777" s="258"/>
      <c r="AQ1777" s="258"/>
      <c r="AR1777" s="258"/>
      <c r="AS1777" s="258"/>
      <c r="AT1777" s="258"/>
      <c r="AU1777" s="258"/>
      <c r="AV1777" s="258"/>
      <c r="AW1777" s="258"/>
      <c r="AX1777" s="258"/>
      <c r="AY1777" s="258"/>
      <c r="AZ1777" s="258"/>
      <c r="BA1777" s="258"/>
      <c r="BB1777" s="258"/>
      <c r="BC1777" s="258"/>
      <c r="BD1777" s="258"/>
      <c r="BE1777" s="258"/>
      <c r="BF1777" s="258"/>
      <c r="BG1777" s="258"/>
      <c r="BH1777" s="258"/>
      <c r="BI1777" s="258"/>
      <c r="BJ1777" s="258"/>
      <c r="BK1777" s="258"/>
      <c r="BL1777" s="258"/>
      <c r="BM1777" s="258"/>
      <c r="BN1777" s="258"/>
      <c r="BO1777" s="258"/>
      <c r="BP1777" s="258"/>
      <c r="BQ1777" s="258"/>
      <c r="BR1777" s="258"/>
      <c r="BS1777" s="258"/>
      <c r="BT1777" s="258"/>
      <c r="BU1777" s="258"/>
      <c r="BV1777" s="258"/>
      <c r="BW1777" s="258"/>
      <c r="BX1777" s="258"/>
      <c r="BY1777" s="258"/>
      <c r="BZ1777" s="258"/>
      <c r="CA1777" s="258"/>
      <c r="CB1777" s="258"/>
      <c r="CC1777" s="258"/>
      <c r="CD1777" s="258"/>
      <c r="CE1777" s="258"/>
      <c r="CF1777" s="258"/>
      <c r="CG1777" s="258"/>
      <c r="CH1777" s="258"/>
      <c r="CI1777" s="258"/>
      <c r="CJ1777" s="258"/>
      <c r="CK1777" s="258"/>
      <c r="CL1777" s="258"/>
      <c r="CM1777" s="258"/>
      <c r="CN1777" s="258"/>
      <c r="CO1777" s="258"/>
      <c r="CP1777" s="258"/>
      <c r="CQ1777" s="258"/>
      <c r="CR1777" s="258"/>
      <c r="CS1777" s="258"/>
      <c r="CT1777" s="258"/>
      <c r="CU1777" s="258"/>
      <c r="CV1777" s="258"/>
      <c r="CW1777" s="258"/>
      <c r="CX1777" s="258"/>
    </row>
    <row r="1778" spans="1:102" ht="18">
      <c r="A1778" s="13">
        <v>14</v>
      </c>
      <c r="B1778" s="5" t="s">
        <v>1233</v>
      </c>
      <c r="C1778" s="8"/>
      <c r="D1778" s="8"/>
      <c r="F1778" s="2">
        <v>10</v>
      </c>
      <c r="G1778" s="2">
        <v>0</v>
      </c>
      <c r="H1778" s="3">
        <f t="shared" si="712"/>
        <v>10</v>
      </c>
      <c r="I1778" s="10">
        <v>10</v>
      </c>
      <c r="J1778" s="10"/>
      <c r="K1778" s="213">
        <f t="shared" si="713"/>
        <v>10</v>
      </c>
      <c r="L1778" s="65">
        <v>10</v>
      </c>
      <c r="M1778" s="65"/>
      <c r="N1778" s="18">
        <f t="shared" si="714"/>
        <v>10</v>
      </c>
      <c r="O1778" s="65">
        <v>100</v>
      </c>
      <c r="P1778" s="65"/>
      <c r="Q1778" s="18">
        <f t="shared" ref="Q1778:Q1795" si="720">SUM(O1778:P1778)</f>
        <v>100</v>
      </c>
      <c r="R1778" s="65">
        <v>100</v>
      </c>
      <c r="S1778" s="8"/>
      <c r="T1778" s="107">
        <f t="shared" si="719"/>
        <v>100</v>
      </c>
      <c r="U1778" s="8">
        <v>0.03</v>
      </c>
      <c r="V1778" s="9"/>
      <c r="W1778" s="107">
        <f t="shared" si="717"/>
        <v>0.03</v>
      </c>
    </row>
    <row r="1779" spans="1:102" ht="18">
      <c r="A1779" s="17">
        <v>15</v>
      </c>
      <c r="B1779" s="179" t="s">
        <v>1234</v>
      </c>
      <c r="C1779" s="8"/>
      <c r="D1779" s="8"/>
      <c r="F1779" s="2">
        <v>0.01</v>
      </c>
      <c r="G1779" s="2">
        <v>0</v>
      </c>
      <c r="H1779" s="3">
        <f t="shared" si="712"/>
        <v>0.01</v>
      </c>
      <c r="I1779" s="10">
        <v>0.01</v>
      </c>
      <c r="J1779" s="10"/>
      <c r="K1779" s="213">
        <f t="shared" si="713"/>
        <v>0.01</v>
      </c>
      <c r="L1779" s="65">
        <v>0.01</v>
      </c>
      <c r="M1779" s="65"/>
      <c r="N1779" s="18">
        <f t="shared" si="714"/>
        <v>0.01</v>
      </c>
      <c r="O1779" s="65">
        <v>0.21</v>
      </c>
      <c r="P1779" s="65"/>
      <c r="Q1779" s="18">
        <f t="shared" si="720"/>
        <v>0.21</v>
      </c>
      <c r="R1779" s="65">
        <v>0</v>
      </c>
      <c r="S1779" s="8"/>
      <c r="T1779" s="107">
        <f t="shared" si="719"/>
        <v>0</v>
      </c>
      <c r="U1779" s="8"/>
      <c r="V1779" s="8"/>
      <c r="W1779" s="107">
        <f t="shared" si="717"/>
        <v>0</v>
      </c>
    </row>
    <row r="1780" spans="1:102" ht="18">
      <c r="A1780" s="13">
        <v>16</v>
      </c>
      <c r="B1780" s="5" t="s">
        <v>2528</v>
      </c>
      <c r="C1780" s="8"/>
      <c r="D1780" s="8"/>
      <c r="F1780" s="2"/>
      <c r="G1780" s="2"/>
      <c r="H1780" s="3"/>
      <c r="I1780" s="10"/>
      <c r="J1780" s="10"/>
      <c r="L1780" s="65"/>
      <c r="M1780" s="65"/>
      <c r="O1780" s="65"/>
      <c r="P1780" s="65"/>
      <c r="Q1780" s="18"/>
      <c r="R1780" s="65"/>
      <c r="S1780" s="8"/>
      <c r="T1780" s="107"/>
      <c r="U1780" s="8">
        <v>4000</v>
      </c>
      <c r="V1780" s="8"/>
      <c r="W1780" s="107">
        <f t="shared" si="717"/>
        <v>4000</v>
      </c>
    </row>
    <row r="1781" spans="1:102" ht="18">
      <c r="A1781" s="17">
        <v>17</v>
      </c>
      <c r="B1781" s="5" t="s">
        <v>2529</v>
      </c>
      <c r="C1781" s="8"/>
      <c r="D1781" s="8"/>
      <c r="F1781" s="2"/>
      <c r="G1781" s="2"/>
      <c r="H1781" s="3"/>
      <c r="I1781" s="10"/>
      <c r="J1781" s="10"/>
      <c r="L1781" s="65"/>
      <c r="M1781" s="65"/>
      <c r="O1781" s="65"/>
      <c r="P1781" s="65"/>
      <c r="Q1781" s="18"/>
      <c r="R1781" s="65"/>
      <c r="S1781" s="8"/>
      <c r="T1781" s="107"/>
      <c r="U1781" s="8">
        <v>0.21</v>
      </c>
      <c r="V1781" s="8"/>
      <c r="W1781" s="107">
        <f t="shared" si="717"/>
        <v>0.21</v>
      </c>
    </row>
    <row r="1782" spans="1:102" ht="19.5" customHeight="1">
      <c r="A1782" s="13">
        <v>18</v>
      </c>
      <c r="B1782" s="5" t="s">
        <v>2603</v>
      </c>
      <c r="C1782" s="8"/>
      <c r="D1782" s="8"/>
      <c r="F1782" s="2"/>
      <c r="G1782" s="2"/>
      <c r="H1782" s="3"/>
      <c r="I1782" s="10"/>
      <c r="J1782" s="10"/>
      <c r="L1782" s="65"/>
      <c r="M1782" s="65"/>
      <c r="O1782" s="65"/>
      <c r="P1782" s="65"/>
      <c r="Q1782" s="18"/>
      <c r="R1782" s="65">
        <v>1450.09</v>
      </c>
      <c r="S1782" s="8"/>
      <c r="T1782" s="107">
        <f t="shared" si="719"/>
        <v>1450.09</v>
      </c>
      <c r="U1782" s="8">
        <v>22600.03</v>
      </c>
      <c r="V1782" s="8"/>
      <c r="W1782" s="107">
        <f t="shared" si="717"/>
        <v>22600.03</v>
      </c>
    </row>
    <row r="1783" spans="1:102" ht="18">
      <c r="A1783" s="17">
        <v>19</v>
      </c>
      <c r="B1783" s="5" t="s">
        <v>1235</v>
      </c>
      <c r="C1783" s="8">
        <v>1</v>
      </c>
      <c r="D1783" s="8"/>
      <c r="E1783" s="9">
        <f t="shared" ref="E1783:E1795" si="721">SUM(C1783:D1783)</f>
        <v>1</v>
      </c>
      <c r="F1783" s="2">
        <v>0.06</v>
      </c>
      <c r="G1783" s="2">
        <v>0</v>
      </c>
      <c r="H1783" s="3">
        <f t="shared" si="712"/>
        <v>0.06</v>
      </c>
      <c r="I1783" s="10">
        <v>100.03</v>
      </c>
      <c r="J1783" s="10"/>
      <c r="K1783" s="213">
        <f t="shared" si="713"/>
        <v>100.03</v>
      </c>
      <c r="L1783" s="65">
        <v>4500.03</v>
      </c>
      <c r="M1783" s="65"/>
      <c r="N1783" s="18">
        <f t="shared" si="714"/>
        <v>4500.03</v>
      </c>
      <c r="O1783" s="65">
        <v>31050</v>
      </c>
      <c r="P1783" s="65"/>
      <c r="Q1783" s="18">
        <f t="shared" si="720"/>
        <v>31050</v>
      </c>
      <c r="R1783" s="65">
        <v>31050</v>
      </c>
      <c r="S1783" s="8"/>
      <c r="T1783" s="107">
        <f t="shared" si="719"/>
        <v>31050</v>
      </c>
      <c r="U1783" s="8">
        <v>42600</v>
      </c>
      <c r="V1783" s="8"/>
      <c r="W1783" s="107">
        <f t="shared" si="717"/>
        <v>42600</v>
      </c>
    </row>
    <row r="1784" spans="1:102" ht="18">
      <c r="A1784" s="13">
        <v>20</v>
      </c>
      <c r="B1784" s="5" t="s">
        <v>1236</v>
      </c>
      <c r="C1784" s="8">
        <v>50</v>
      </c>
      <c r="D1784" s="8"/>
      <c r="E1784" s="9">
        <f t="shared" si="721"/>
        <v>50</v>
      </c>
      <c r="F1784" s="2">
        <v>25</v>
      </c>
      <c r="G1784" s="2">
        <v>0</v>
      </c>
      <c r="H1784" s="3">
        <f t="shared" si="712"/>
        <v>25</v>
      </c>
      <c r="I1784" s="10">
        <v>15</v>
      </c>
      <c r="J1784" s="10"/>
      <c r="K1784" s="213">
        <f t="shared" si="713"/>
        <v>15</v>
      </c>
      <c r="L1784" s="65">
        <v>200</v>
      </c>
      <c r="M1784" s="65"/>
      <c r="N1784" s="18">
        <f t="shared" si="714"/>
        <v>200</v>
      </c>
      <c r="O1784" s="65">
        <v>200</v>
      </c>
      <c r="P1784" s="65"/>
      <c r="Q1784" s="18">
        <f t="shared" si="720"/>
        <v>200</v>
      </c>
      <c r="R1784" s="65">
        <v>200</v>
      </c>
      <c r="S1784" s="8"/>
      <c r="T1784" s="107">
        <f t="shared" si="719"/>
        <v>200</v>
      </c>
      <c r="U1784" s="8">
        <v>200</v>
      </c>
      <c r="V1784" s="8"/>
      <c r="W1784" s="107">
        <f t="shared" si="717"/>
        <v>200</v>
      </c>
    </row>
    <row r="1785" spans="1:102" s="24" customFormat="1" ht="18">
      <c r="A1785" s="17">
        <v>21</v>
      </c>
      <c r="B1785" s="5" t="s">
        <v>1237</v>
      </c>
      <c r="C1785" s="8">
        <v>20</v>
      </c>
      <c r="D1785" s="8"/>
      <c r="E1785" s="9">
        <f t="shared" si="721"/>
        <v>20</v>
      </c>
      <c r="F1785" s="2">
        <v>15</v>
      </c>
      <c r="G1785" s="2">
        <v>0</v>
      </c>
      <c r="H1785" s="3">
        <f t="shared" si="712"/>
        <v>15</v>
      </c>
      <c r="I1785" s="10">
        <v>15</v>
      </c>
      <c r="J1785" s="18"/>
      <c r="K1785" s="213">
        <f t="shared" si="713"/>
        <v>15</v>
      </c>
      <c r="L1785" s="65">
        <v>33</v>
      </c>
      <c r="M1785" s="67"/>
      <c r="N1785" s="18">
        <f t="shared" si="714"/>
        <v>33</v>
      </c>
      <c r="O1785" s="65">
        <v>150</v>
      </c>
      <c r="P1785" s="67"/>
      <c r="Q1785" s="18">
        <f t="shared" si="720"/>
        <v>150</v>
      </c>
      <c r="R1785" s="65">
        <v>150</v>
      </c>
      <c r="S1785" s="9"/>
      <c r="T1785" s="107">
        <f t="shared" si="719"/>
        <v>150</v>
      </c>
      <c r="U1785" s="8">
        <v>39</v>
      </c>
      <c r="V1785" s="8"/>
      <c r="W1785" s="107">
        <f t="shared" si="717"/>
        <v>39</v>
      </c>
      <c r="X1785" s="258"/>
      <c r="Y1785" s="258"/>
      <c r="Z1785" s="258"/>
      <c r="AA1785" s="258"/>
      <c r="AB1785" s="258"/>
      <c r="AC1785" s="258"/>
      <c r="AD1785" s="258"/>
      <c r="AE1785" s="258"/>
      <c r="AF1785" s="258"/>
      <c r="AG1785" s="258"/>
      <c r="AH1785" s="258"/>
      <c r="AI1785" s="258"/>
      <c r="AJ1785" s="258"/>
      <c r="AK1785" s="258"/>
      <c r="AL1785" s="258"/>
      <c r="AM1785" s="258"/>
      <c r="AN1785" s="258"/>
      <c r="AO1785" s="258"/>
      <c r="AP1785" s="258"/>
      <c r="AQ1785" s="258"/>
      <c r="AR1785" s="258"/>
      <c r="AS1785" s="258"/>
      <c r="AT1785" s="258"/>
      <c r="AU1785" s="258"/>
      <c r="AV1785" s="258"/>
      <c r="AW1785" s="258"/>
      <c r="AX1785" s="258"/>
      <c r="AY1785" s="258"/>
      <c r="AZ1785" s="258"/>
      <c r="BA1785" s="258"/>
      <c r="BB1785" s="258"/>
      <c r="BC1785" s="258"/>
      <c r="BD1785" s="258"/>
      <c r="BE1785" s="258"/>
      <c r="BF1785" s="258"/>
      <c r="BG1785" s="258"/>
      <c r="BH1785" s="258"/>
      <c r="BI1785" s="258"/>
      <c r="BJ1785" s="258"/>
      <c r="BK1785" s="258"/>
      <c r="BL1785" s="258"/>
      <c r="BM1785" s="258"/>
      <c r="BN1785" s="258"/>
      <c r="BO1785" s="258"/>
      <c r="BP1785" s="258"/>
      <c r="BQ1785" s="258"/>
      <c r="BR1785" s="258"/>
      <c r="BS1785" s="258"/>
      <c r="BT1785" s="258"/>
      <c r="BU1785" s="258"/>
      <c r="BV1785" s="258"/>
      <c r="BW1785" s="258"/>
      <c r="BX1785" s="258"/>
      <c r="BY1785" s="258"/>
      <c r="BZ1785" s="258"/>
      <c r="CA1785" s="258"/>
      <c r="CB1785" s="258"/>
      <c r="CC1785" s="258"/>
      <c r="CD1785" s="258"/>
      <c r="CE1785" s="258"/>
      <c r="CF1785" s="258"/>
      <c r="CG1785" s="258"/>
      <c r="CH1785" s="258"/>
      <c r="CI1785" s="258"/>
      <c r="CJ1785" s="258"/>
      <c r="CK1785" s="258"/>
      <c r="CL1785" s="258"/>
      <c r="CM1785" s="258"/>
      <c r="CN1785" s="258"/>
      <c r="CO1785" s="258"/>
      <c r="CP1785" s="258"/>
      <c r="CQ1785" s="258"/>
      <c r="CR1785" s="258"/>
      <c r="CS1785" s="258"/>
      <c r="CT1785" s="258"/>
      <c r="CU1785" s="258"/>
      <c r="CV1785" s="258"/>
      <c r="CW1785" s="258"/>
      <c r="CX1785" s="258"/>
    </row>
    <row r="1786" spans="1:102" ht="18">
      <c r="A1786" s="13">
        <v>22</v>
      </c>
      <c r="B1786" s="5" t="s">
        <v>1946</v>
      </c>
      <c r="C1786" s="8">
        <v>2</v>
      </c>
      <c r="D1786" s="8"/>
      <c r="E1786" s="9">
        <f t="shared" si="721"/>
        <v>2</v>
      </c>
      <c r="F1786" s="2">
        <v>10</v>
      </c>
      <c r="G1786" s="2">
        <v>0</v>
      </c>
      <c r="H1786" s="3">
        <f t="shared" si="712"/>
        <v>10</v>
      </c>
      <c r="I1786" s="10">
        <v>0.01</v>
      </c>
      <c r="J1786" s="10"/>
      <c r="K1786" s="213">
        <f t="shared" si="713"/>
        <v>0.01</v>
      </c>
      <c r="L1786" s="65">
        <v>0.01</v>
      </c>
      <c r="M1786" s="65"/>
      <c r="N1786" s="18">
        <f t="shared" si="714"/>
        <v>0.01</v>
      </c>
      <c r="O1786" s="65">
        <v>0.01</v>
      </c>
      <c r="P1786" s="65"/>
      <c r="Q1786" s="18">
        <f t="shared" si="720"/>
        <v>0.01</v>
      </c>
      <c r="R1786" s="65">
        <v>0.01</v>
      </c>
      <c r="S1786" s="8"/>
      <c r="T1786" s="107">
        <f t="shared" si="719"/>
        <v>0.01</v>
      </c>
      <c r="U1786" s="8">
        <v>4.25</v>
      </c>
      <c r="V1786" s="8"/>
      <c r="W1786" s="107">
        <f t="shared" si="717"/>
        <v>4.25</v>
      </c>
    </row>
    <row r="1787" spans="1:102" ht="18">
      <c r="A1787" s="17">
        <v>23</v>
      </c>
      <c r="B1787" s="5" t="s">
        <v>1947</v>
      </c>
      <c r="C1787" s="8">
        <v>100</v>
      </c>
      <c r="D1787" s="8"/>
      <c r="E1787" s="9">
        <f t="shared" si="721"/>
        <v>100</v>
      </c>
      <c r="F1787" s="2">
        <v>89</v>
      </c>
      <c r="G1787" s="2">
        <v>0</v>
      </c>
      <c r="H1787" s="3">
        <f t="shared" si="712"/>
        <v>89</v>
      </c>
      <c r="I1787" s="10">
        <v>0.01</v>
      </c>
      <c r="J1787" s="10"/>
      <c r="K1787" s="213">
        <f t="shared" si="713"/>
        <v>0.01</v>
      </c>
      <c r="L1787" s="65">
        <v>180</v>
      </c>
      <c r="M1787" s="65"/>
      <c r="N1787" s="18">
        <f t="shared" si="714"/>
        <v>180</v>
      </c>
      <c r="O1787" s="65">
        <v>180</v>
      </c>
      <c r="P1787" s="65"/>
      <c r="Q1787" s="18">
        <f t="shared" si="720"/>
        <v>180</v>
      </c>
      <c r="R1787" s="65">
        <v>180</v>
      </c>
      <c r="S1787" s="8"/>
      <c r="T1787" s="107">
        <f t="shared" si="719"/>
        <v>180</v>
      </c>
      <c r="U1787" s="8">
        <v>0.01</v>
      </c>
      <c r="V1787" s="9"/>
      <c r="W1787" s="107">
        <f t="shared" si="717"/>
        <v>0.01</v>
      </c>
    </row>
    <row r="1788" spans="1:102" ht="18">
      <c r="A1788" s="13">
        <v>24</v>
      </c>
      <c r="B1788" s="5" t="s">
        <v>2530</v>
      </c>
      <c r="C1788" s="8"/>
      <c r="D1788" s="8"/>
      <c r="E1788" s="9"/>
      <c r="F1788" s="2"/>
      <c r="G1788" s="2"/>
      <c r="H1788" s="3"/>
      <c r="I1788" s="10"/>
      <c r="J1788" s="10"/>
      <c r="L1788" s="65"/>
      <c r="M1788" s="65"/>
      <c r="O1788" s="65"/>
      <c r="P1788" s="65"/>
      <c r="Q1788" s="18"/>
      <c r="R1788" s="65"/>
      <c r="S1788" s="8"/>
      <c r="T1788" s="107"/>
      <c r="U1788" s="8">
        <v>0.01</v>
      </c>
      <c r="V1788" s="8">
        <v>0.01</v>
      </c>
      <c r="W1788" s="107">
        <f t="shared" si="717"/>
        <v>0.02</v>
      </c>
    </row>
    <row r="1789" spans="1:102" ht="18">
      <c r="A1789" s="17">
        <v>25</v>
      </c>
      <c r="B1789" s="5" t="s">
        <v>2531</v>
      </c>
      <c r="C1789" s="8"/>
      <c r="D1789" s="8"/>
      <c r="E1789" s="9"/>
      <c r="F1789" s="2"/>
      <c r="G1789" s="2"/>
      <c r="H1789" s="3"/>
      <c r="I1789" s="10"/>
      <c r="J1789" s="10"/>
      <c r="L1789" s="65"/>
      <c r="M1789" s="65"/>
      <c r="O1789" s="65"/>
      <c r="P1789" s="65"/>
      <c r="Q1789" s="18"/>
      <c r="R1789" s="65"/>
      <c r="S1789" s="8"/>
      <c r="T1789" s="107"/>
      <c r="U1789" s="8">
        <v>15000</v>
      </c>
      <c r="V1789" s="8"/>
      <c r="W1789" s="107">
        <f t="shared" si="717"/>
        <v>15000</v>
      </c>
    </row>
    <row r="1790" spans="1:102" s="24" customFormat="1" ht="18">
      <c r="A1790" s="13">
        <v>26</v>
      </c>
      <c r="B1790" s="5" t="s">
        <v>1238</v>
      </c>
      <c r="C1790" s="8">
        <v>190</v>
      </c>
      <c r="D1790" s="8"/>
      <c r="E1790" s="9">
        <f t="shared" si="721"/>
        <v>190</v>
      </c>
      <c r="F1790" s="2">
        <v>150</v>
      </c>
      <c r="G1790" s="2">
        <v>0</v>
      </c>
      <c r="H1790" s="3">
        <f t="shared" si="712"/>
        <v>150</v>
      </c>
      <c r="I1790" s="10">
        <v>100</v>
      </c>
      <c r="J1790" s="18"/>
      <c r="K1790" s="213">
        <f t="shared" si="713"/>
        <v>100</v>
      </c>
      <c r="L1790" s="65">
        <v>80.05</v>
      </c>
      <c r="M1790" s="67"/>
      <c r="N1790" s="18">
        <f t="shared" si="714"/>
        <v>80.05</v>
      </c>
      <c r="O1790" s="65">
        <v>66.069999999999993</v>
      </c>
      <c r="P1790" s="67"/>
      <c r="Q1790" s="18">
        <f t="shared" si="720"/>
        <v>66.069999999999993</v>
      </c>
      <c r="R1790" s="65">
        <v>68.11</v>
      </c>
      <c r="S1790" s="9"/>
      <c r="T1790" s="107">
        <f t="shared" si="719"/>
        <v>68.11</v>
      </c>
      <c r="U1790" s="8">
        <v>65</v>
      </c>
      <c r="V1790" s="8"/>
      <c r="W1790" s="107">
        <f t="shared" si="717"/>
        <v>65</v>
      </c>
      <c r="X1790" s="258"/>
      <c r="Y1790" s="258"/>
      <c r="Z1790" s="258"/>
      <c r="AA1790" s="258"/>
      <c r="AB1790" s="258"/>
      <c r="AC1790" s="258"/>
      <c r="AD1790" s="258"/>
      <c r="AE1790" s="258"/>
      <c r="AF1790" s="258"/>
      <c r="AG1790" s="258"/>
      <c r="AH1790" s="258"/>
      <c r="AI1790" s="258"/>
      <c r="AJ1790" s="258"/>
      <c r="AK1790" s="258"/>
      <c r="AL1790" s="258"/>
      <c r="AM1790" s="258"/>
      <c r="AN1790" s="258"/>
      <c r="AO1790" s="258"/>
      <c r="AP1790" s="258"/>
      <c r="AQ1790" s="258"/>
      <c r="AR1790" s="258"/>
      <c r="AS1790" s="258"/>
      <c r="AT1790" s="258"/>
      <c r="AU1790" s="258"/>
      <c r="AV1790" s="258"/>
      <c r="AW1790" s="258"/>
      <c r="AX1790" s="258"/>
      <c r="AY1790" s="258"/>
      <c r="AZ1790" s="258"/>
      <c r="BA1790" s="258"/>
      <c r="BB1790" s="258"/>
      <c r="BC1790" s="258"/>
      <c r="BD1790" s="258"/>
      <c r="BE1790" s="258"/>
      <c r="BF1790" s="258"/>
      <c r="BG1790" s="258"/>
      <c r="BH1790" s="258"/>
      <c r="BI1790" s="258"/>
      <c r="BJ1790" s="258"/>
      <c r="BK1790" s="258"/>
      <c r="BL1790" s="258"/>
      <c r="BM1790" s="258"/>
      <c r="BN1790" s="258"/>
      <c r="BO1790" s="258"/>
      <c r="BP1790" s="258"/>
      <c r="BQ1790" s="258"/>
      <c r="BR1790" s="258"/>
      <c r="BS1790" s="258"/>
      <c r="BT1790" s="258"/>
      <c r="BU1790" s="258"/>
      <c r="BV1790" s="258"/>
      <c r="BW1790" s="258"/>
      <c r="BX1790" s="258"/>
      <c r="BY1790" s="258"/>
      <c r="BZ1790" s="258"/>
      <c r="CA1790" s="258"/>
      <c r="CB1790" s="258"/>
      <c r="CC1790" s="258"/>
      <c r="CD1790" s="258"/>
      <c r="CE1790" s="258"/>
      <c r="CF1790" s="258"/>
      <c r="CG1790" s="258"/>
      <c r="CH1790" s="258"/>
      <c r="CI1790" s="258"/>
      <c r="CJ1790" s="258"/>
      <c r="CK1790" s="258"/>
      <c r="CL1790" s="258"/>
      <c r="CM1790" s="258"/>
      <c r="CN1790" s="258"/>
      <c r="CO1790" s="258"/>
      <c r="CP1790" s="258"/>
      <c r="CQ1790" s="258"/>
      <c r="CR1790" s="258"/>
      <c r="CS1790" s="258"/>
      <c r="CT1790" s="258"/>
      <c r="CU1790" s="258"/>
      <c r="CV1790" s="258"/>
      <c r="CW1790" s="258"/>
      <c r="CX1790" s="258"/>
    </row>
    <row r="1791" spans="1:102" s="24" customFormat="1" ht="18">
      <c r="A1791" s="17">
        <v>27</v>
      </c>
      <c r="B1791" s="5" t="s">
        <v>1508</v>
      </c>
      <c r="C1791" s="8"/>
      <c r="D1791" s="8"/>
      <c r="E1791" s="9"/>
      <c r="F1791" s="2"/>
      <c r="G1791" s="2"/>
      <c r="H1791" s="3"/>
      <c r="I1791" s="10">
        <v>10</v>
      </c>
      <c r="J1791" s="18"/>
      <c r="K1791" s="213">
        <f t="shared" si="713"/>
        <v>10</v>
      </c>
      <c r="L1791" s="65">
        <v>17.5</v>
      </c>
      <c r="M1791" s="67"/>
      <c r="N1791" s="18">
        <f t="shared" si="714"/>
        <v>17.5</v>
      </c>
      <c r="O1791" s="65">
        <v>7.8</v>
      </c>
      <c r="P1791" s="67"/>
      <c r="Q1791" s="18">
        <f t="shared" si="720"/>
        <v>7.8</v>
      </c>
      <c r="R1791" s="65">
        <v>7.8</v>
      </c>
      <c r="S1791" s="9"/>
      <c r="T1791" s="107">
        <f t="shared" si="719"/>
        <v>7.8</v>
      </c>
      <c r="U1791" s="8">
        <v>7.8</v>
      </c>
      <c r="V1791" s="8"/>
      <c r="W1791" s="107">
        <f t="shared" si="717"/>
        <v>7.8</v>
      </c>
      <c r="X1791" s="258"/>
      <c r="Y1791" s="258"/>
      <c r="Z1791" s="258"/>
      <c r="AA1791" s="258"/>
      <c r="AB1791" s="258"/>
      <c r="AC1791" s="258"/>
      <c r="AD1791" s="258"/>
      <c r="AE1791" s="258"/>
      <c r="AF1791" s="258"/>
      <c r="AG1791" s="258"/>
      <c r="AH1791" s="258"/>
      <c r="AI1791" s="258"/>
      <c r="AJ1791" s="258"/>
      <c r="AK1791" s="258"/>
      <c r="AL1791" s="258"/>
      <c r="AM1791" s="258"/>
      <c r="AN1791" s="258"/>
      <c r="AO1791" s="258"/>
      <c r="AP1791" s="258"/>
      <c r="AQ1791" s="258"/>
      <c r="AR1791" s="258"/>
      <c r="AS1791" s="258"/>
      <c r="AT1791" s="258"/>
      <c r="AU1791" s="258"/>
      <c r="AV1791" s="258"/>
      <c r="AW1791" s="258"/>
      <c r="AX1791" s="258"/>
      <c r="AY1791" s="258"/>
      <c r="AZ1791" s="258"/>
      <c r="BA1791" s="258"/>
      <c r="BB1791" s="258"/>
      <c r="BC1791" s="258"/>
      <c r="BD1791" s="258"/>
      <c r="BE1791" s="258"/>
      <c r="BF1791" s="258"/>
      <c r="BG1791" s="258"/>
      <c r="BH1791" s="258"/>
      <c r="BI1791" s="258"/>
      <c r="BJ1791" s="258"/>
      <c r="BK1791" s="258"/>
      <c r="BL1791" s="258"/>
      <c r="BM1791" s="258"/>
      <c r="BN1791" s="258"/>
      <c r="BO1791" s="258"/>
      <c r="BP1791" s="258"/>
      <c r="BQ1791" s="258"/>
      <c r="BR1791" s="258"/>
      <c r="BS1791" s="258"/>
      <c r="BT1791" s="258"/>
      <c r="BU1791" s="258"/>
      <c r="BV1791" s="258"/>
      <c r="BW1791" s="258"/>
      <c r="BX1791" s="258"/>
      <c r="BY1791" s="258"/>
      <c r="BZ1791" s="258"/>
      <c r="CA1791" s="258"/>
      <c r="CB1791" s="258"/>
      <c r="CC1791" s="258"/>
      <c r="CD1791" s="258"/>
      <c r="CE1791" s="258"/>
      <c r="CF1791" s="258"/>
      <c r="CG1791" s="258"/>
      <c r="CH1791" s="258"/>
      <c r="CI1791" s="258"/>
      <c r="CJ1791" s="258"/>
      <c r="CK1791" s="258"/>
      <c r="CL1791" s="258"/>
      <c r="CM1791" s="258"/>
      <c r="CN1791" s="258"/>
      <c r="CO1791" s="258"/>
      <c r="CP1791" s="258"/>
      <c r="CQ1791" s="258"/>
      <c r="CR1791" s="258"/>
      <c r="CS1791" s="258"/>
      <c r="CT1791" s="258"/>
      <c r="CU1791" s="258"/>
      <c r="CV1791" s="258"/>
      <c r="CW1791" s="258"/>
      <c r="CX1791" s="258"/>
    </row>
    <row r="1792" spans="1:102" ht="18">
      <c r="A1792" s="13">
        <v>28</v>
      </c>
      <c r="B1792" s="5" t="s">
        <v>1239</v>
      </c>
      <c r="C1792" s="8">
        <v>180</v>
      </c>
      <c r="D1792" s="8"/>
      <c r="E1792" s="9">
        <f t="shared" si="721"/>
        <v>180</v>
      </c>
      <c r="F1792" s="2">
        <v>30.02</v>
      </c>
      <c r="G1792" s="2">
        <v>0</v>
      </c>
      <c r="H1792" s="3">
        <f t="shared" si="712"/>
        <v>30.02</v>
      </c>
      <c r="I1792" s="10">
        <v>20.02</v>
      </c>
      <c r="J1792" s="10"/>
      <c r="K1792" s="213">
        <f t="shared" si="713"/>
        <v>20.02</v>
      </c>
      <c r="L1792" s="65">
        <v>20.02</v>
      </c>
      <c r="M1792" s="65"/>
      <c r="N1792" s="18">
        <f t="shared" si="714"/>
        <v>20.02</v>
      </c>
      <c r="O1792" s="65">
        <v>20.02</v>
      </c>
      <c r="P1792" s="65"/>
      <c r="Q1792" s="18">
        <f t="shared" si="720"/>
        <v>20.02</v>
      </c>
      <c r="R1792" s="65">
        <v>20.02</v>
      </c>
      <c r="S1792" s="8"/>
      <c r="T1792" s="107">
        <f t="shared" si="719"/>
        <v>20.02</v>
      </c>
      <c r="U1792" s="8">
        <v>0.03</v>
      </c>
      <c r="V1792" s="9"/>
      <c r="W1792" s="107">
        <f t="shared" si="717"/>
        <v>0.03</v>
      </c>
    </row>
    <row r="1793" spans="1:102" ht="18">
      <c r="A1793" s="17">
        <v>29</v>
      </c>
      <c r="B1793" s="5" t="s">
        <v>1948</v>
      </c>
      <c r="C1793" s="8">
        <v>3</v>
      </c>
      <c r="D1793" s="8"/>
      <c r="E1793" s="9">
        <f t="shared" si="721"/>
        <v>3</v>
      </c>
      <c r="F1793" s="2">
        <v>3</v>
      </c>
      <c r="G1793" s="2">
        <v>0</v>
      </c>
      <c r="H1793" s="3">
        <f t="shared" si="712"/>
        <v>3</v>
      </c>
      <c r="I1793" s="10">
        <v>3</v>
      </c>
      <c r="J1793" s="10"/>
      <c r="K1793" s="213">
        <f t="shared" si="713"/>
        <v>3</v>
      </c>
      <c r="L1793" s="65">
        <v>3</v>
      </c>
      <c r="M1793" s="65"/>
      <c r="N1793" s="18">
        <f t="shared" si="714"/>
        <v>3</v>
      </c>
      <c r="O1793" s="65">
        <v>3</v>
      </c>
      <c r="P1793" s="65"/>
      <c r="Q1793" s="18">
        <f t="shared" si="720"/>
        <v>3</v>
      </c>
      <c r="R1793" s="65">
        <v>3</v>
      </c>
      <c r="S1793" s="8"/>
      <c r="T1793" s="107">
        <f t="shared" si="719"/>
        <v>3</v>
      </c>
      <c r="U1793" s="8">
        <v>3</v>
      </c>
      <c r="V1793" s="9"/>
      <c r="W1793" s="107">
        <f t="shared" si="717"/>
        <v>3</v>
      </c>
    </row>
    <row r="1794" spans="1:102" ht="18">
      <c r="A1794" s="13">
        <v>30</v>
      </c>
      <c r="B1794" s="5" t="s">
        <v>1949</v>
      </c>
      <c r="C1794" s="8">
        <v>6</v>
      </c>
      <c r="D1794" s="8"/>
      <c r="E1794" s="9">
        <f t="shared" si="721"/>
        <v>6</v>
      </c>
      <c r="F1794" s="2">
        <v>6</v>
      </c>
      <c r="G1794" s="2">
        <v>0</v>
      </c>
      <c r="H1794" s="3">
        <f t="shared" si="712"/>
        <v>6</v>
      </c>
      <c r="I1794" s="10">
        <v>6</v>
      </c>
      <c r="J1794" s="10"/>
      <c r="K1794" s="213">
        <f t="shared" si="713"/>
        <v>6</v>
      </c>
      <c r="L1794" s="65">
        <v>6</v>
      </c>
      <c r="M1794" s="65"/>
      <c r="N1794" s="18">
        <f t="shared" si="714"/>
        <v>6</v>
      </c>
      <c r="O1794" s="65">
        <v>6</v>
      </c>
      <c r="P1794" s="65"/>
      <c r="Q1794" s="18">
        <f t="shared" si="720"/>
        <v>6</v>
      </c>
      <c r="R1794" s="65">
        <v>6</v>
      </c>
      <c r="S1794" s="8"/>
      <c r="T1794" s="107">
        <f t="shared" si="719"/>
        <v>6</v>
      </c>
      <c r="U1794" s="8">
        <v>6</v>
      </c>
      <c r="V1794" s="8"/>
      <c r="W1794" s="107">
        <f t="shared" si="717"/>
        <v>6</v>
      </c>
    </row>
    <row r="1795" spans="1:102" s="186" customFormat="1" ht="18">
      <c r="A1795" s="187"/>
      <c r="B1795" s="181" t="s">
        <v>6</v>
      </c>
      <c r="C1795" s="182">
        <f>SUM(C1770:C1794)</f>
        <v>639</v>
      </c>
      <c r="D1795" s="188"/>
      <c r="E1795" s="182">
        <f t="shared" si="721"/>
        <v>639</v>
      </c>
      <c r="F1795" s="183">
        <v>803.71</v>
      </c>
      <c r="G1795" s="183">
        <v>0</v>
      </c>
      <c r="H1795" s="194">
        <f t="shared" si="712"/>
        <v>803.71</v>
      </c>
      <c r="I1795" s="184">
        <f>SUM(I1766:I1794)</f>
        <v>919.07999999999993</v>
      </c>
      <c r="J1795" s="184"/>
      <c r="K1795" s="212">
        <f t="shared" si="713"/>
        <v>919.07999999999993</v>
      </c>
      <c r="L1795" s="198">
        <f>SUM(L1766:L1794)</f>
        <v>6930.7900000000009</v>
      </c>
      <c r="M1795" s="198">
        <f>SUM(M1766:M1794)</f>
        <v>0</v>
      </c>
      <c r="N1795" s="184">
        <f t="shared" si="714"/>
        <v>6930.7900000000009</v>
      </c>
      <c r="O1795" s="198">
        <f>SUM(O1766:O1794)</f>
        <v>33524.26</v>
      </c>
      <c r="P1795" s="198"/>
      <c r="Q1795" s="184">
        <f t="shared" si="720"/>
        <v>33524.26</v>
      </c>
      <c r="R1795" s="198">
        <f>SUM(R1765:R1794)</f>
        <v>35130.18</v>
      </c>
      <c r="S1795" s="198">
        <f t="shared" ref="S1795:W1795" si="722">SUM(S1765:S1794)</f>
        <v>0</v>
      </c>
      <c r="T1795" s="198">
        <f t="shared" si="722"/>
        <v>35090.18</v>
      </c>
      <c r="U1795" s="198">
        <f t="shared" si="722"/>
        <v>97349.92</v>
      </c>
      <c r="V1795" s="198">
        <f t="shared" si="722"/>
        <v>0.04</v>
      </c>
      <c r="W1795" s="198">
        <f t="shared" si="722"/>
        <v>97349.96</v>
      </c>
      <c r="X1795" s="264"/>
      <c r="Y1795" s="264"/>
      <c r="Z1795" s="264"/>
      <c r="AA1795" s="264"/>
      <c r="AB1795" s="264"/>
      <c r="AC1795" s="264"/>
      <c r="AD1795" s="264"/>
      <c r="AE1795" s="264"/>
      <c r="AF1795" s="264"/>
      <c r="AG1795" s="264"/>
      <c r="AH1795" s="264"/>
      <c r="AI1795" s="264"/>
      <c r="AJ1795" s="264"/>
      <c r="AK1795" s="264"/>
      <c r="AL1795" s="264"/>
      <c r="AM1795" s="264"/>
      <c r="AN1795" s="264"/>
      <c r="AO1795" s="264"/>
      <c r="AP1795" s="264"/>
      <c r="AQ1795" s="264"/>
      <c r="AR1795" s="264"/>
      <c r="AS1795" s="264"/>
      <c r="AT1795" s="264"/>
      <c r="AU1795" s="264"/>
      <c r="AV1795" s="264"/>
      <c r="AW1795" s="264"/>
      <c r="AX1795" s="264"/>
      <c r="AY1795" s="264"/>
      <c r="AZ1795" s="264"/>
      <c r="BA1795" s="264"/>
      <c r="BB1795" s="264"/>
      <c r="BC1795" s="264"/>
      <c r="BD1795" s="264"/>
      <c r="BE1795" s="264"/>
      <c r="BF1795" s="264"/>
      <c r="BG1795" s="264"/>
      <c r="BH1795" s="264"/>
      <c r="BI1795" s="264"/>
      <c r="BJ1795" s="264"/>
      <c r="BK1795" s="264"/>
      <c r="BL1795" s="264"/>
      <c r="BM1795" s="264"/>
      <c r="BN1795" s="264"/>
      <c r="BO1795" s="264"/>
      <c r="BP1795" s="264"/>
      <c r="BQ1795" s="264"/>
      <c r="BR1795" s="264"/>
      <c r="BS1795" s="264"/>
      <c r="BT1795" s="264"/>
      <c r="BU1795" s="264"/>
      <c r="BV1795" s="264"/>
      <c r="BW1795" s="264"/>
      <c r="BX1795" s="264"/>
      <c r="BY1795" s="264"/>
      <c r="BZ1795" s="264"/>
      <c r="CA1795" s="264"/>
      <c r="CB1795" s="264"/>
      <c r="CC1795" s="264"/>
      <c r="CD1795" s="264"/>
      <c r="CE1795" s="264"/>
      <c r="CF1795" s="264"/>
      <c r="CG1795" s="264"/>
      <c r="CH1795" s="264"/>
      <c r="CI1795" s="264"/>
      <c r="CJ1795" s="264"/>
      <c r="CK1795" s="264"/>
      <c r="CL1795" s="264"/>
      <c r="CM1795" s="264"/>
      <c r="CN1795" s="264"/>
      <c r="CO1795" s="264"/>
      <c r="CP1795" s="264"/>
      <c r="CQ1795" s="264"/>
      <c r="CR1795" s="264"/>
      <c r="CS1795" s="264"/>
      <c r="CT1795" s="264"/>
      <c r="CU1795" s="264"/>
      <c r="CV1795" s="264"/>
      <c r="CW1795" s="264"/>
      <c r="CX1795" s="264"/>
    </row>
    <row r="1796" spans="1:102" s="24" customFormat="1" ht="18">
      <c r="A1796" s="17">
        <v>3</v>
      </c>
      <c r="B1796" s="7" t="s">
        <v>1240</v>
      </c>
      <c r="C1796" s="9"/>
      <c r="D1796" s="9"/>
      <c r="E1796" s="9"/>
      <c r="F1796" s="6"/>
      <c r="G1796" s="6"/>
      <c r="H1796" s="3"/>
      <c r="I1796" s="18"/>
      <c r="J1796" s="18"/>
      <c r="K1796" s="213"/>
      <c r="L1796" s="67"/>
      <c r="M1796" s="67"/>
      <c r="N1796" s="18"/>
      <c r="O1796" s="67"/>
      <c r="P1796" s="67"/>
      <c r="Q1796" s="18"/>
      <c r="R1796" s="67"/>
      <c r="S1796" s="9"/>
      <c r="T1796" s="107"/>
      <c r="U1796" s="9"/>
      <c r="V1796" s="9"/>
      <c r="W1796" s="107"/>
      <c r="X1796" s="258"/>
      <c r="Y1796" s="258"/>
      <c r="Z1796" s="258"/>
      <c r="AA1796" s="258"/>
      <c r="AB1796" s="258"/>
      <c r="AC1796" s="258"/>
      <c r="AD1796" s="258"/>
      <c r="AE1796" s="258"/>
      <c r="AF1796" s="258"/>
      <c r="AG1796" s="258"/>
      <c r="AH1796" s="258"/>
      <c r="AI1796" s="258"/>
      <c r="AJ1796" s="258"/>
      <c r="AK1796" s="258"/>
      <c r="AL1796" s="258"/>
      <c r="AM1796" s="258"/>
      <c r="AN1796" s="258"/>
      <c r="AO1796" s="258"/>
      <c r="AP1796" s="258"/>
      <c r="AQ1796" s="258"/>
      <c r="AR1796" s="258"/>
      <c r="AS1796" s="258"/>
      <c r="AT1796" s="258"/>
      <c r="AU1796" s="258"/>
      <c r="AV1796" s="258"/>
      <c r="AW1796" s="258"/>
      <c r="AX1796" s="258"/>
      <c r="AY1796" s="258"/>
      <c r="AZ1796" s="258"/>
      <c r="BA1796" s="258"/>
      <c r="BB1796" s="258"/>
      <c r="BC1796" s="258"/>
      <c r="BD1796" s="258"/>
      <c r="BE1796" s="258"/>
      <c r="BF1796" s="258"/>
      <c r="BG1796" s="258"/>
      <c r="BH1796" s="258"/>
      <c r="BI1796" s="258"/>
      <c r="BJ1796" s="258"/>
      <c r="BK1796" s="258"/>
      <c r="BL1796" s="258"/>
      <c r="BM1796" s="258"/>
      <c r="BN1796" s="258"/>
      <c r="BO1796" s="258"/>
      <c r="BP1796" s="258"/>
      <c r="BQ1796" s="258"/>
      <c r="BR1796" s="258"/>
      <c r="BS1796" s="258"/>
      <c r="BT1796" s="258"/>
      <c r="BU1796" s="258"/>
      <c r="BV1796" s="258"/>
      <c r="BW1796" s="258"/>
      <c r="BX1796" s="258"/>
      <c r="BY1796" s="258"/>
      <c r="BZ1796" s="258"/>
      <c r="CA1796" s="258"/>
      <c r="CB1796" s="258"/>
      <c r="CC1796" s="258"/>
      <c r="CD1796" s="258"/>
      <c r="CE1796" s="258"/>
      <c r="CF1796" s="258"/>
      <c r="CG1796" s="258"/>
      <c r="CH1796" s="258"/>
      <c r="CI1796" s="258"/>
      <c r="CJ1796" s="258"/>
      <c r="CK1796" s="258"/>
      <c r="CL1796" s="258"/>
      <c r="CM1796" s="258"/>
      <c r="CN1796" s="258"/>
      <c r="CO1796" s="258"/>
      <c r="CP1796" s="258"/>
      <c r="CQ1796" s="258"/>
      <c r="CR1796" s="258"/>
      <c r="CS1796" s="258"/>
      <c r="CT1796" s="258"/>
      <c r="CU1796" s="258"/>
      <c r="CV1796" s="258"/>
      <c r="CW1796" s="258"/>
      <c r="CX1796" s="258"/>
    </row>
    <row r="1797" spans="1:102" ht="18">
      <c r="A1797" s="13">
        <v>1</v>
      </c>
      <c r="B1797" s="5" t="s">
        <v>2094</v>
      </c>
      <c r="C1797" s="8">
        <v>1000</v>
      </c>
      <c r="D1797" s="8"/>
      <c r="E1797" s="9">
        <f>SUM(C1797:D1797)</f>
        <v>1000</v>
      </c>
      <c r="F1797" s="2">
        <v>1650</v>
      </c>
      <c r="G1797" s="2">
        <v>0</v>
      </c>
      <c r="H1797" s="3">
        <f t="shared" ref="H1797:H1813" si="723">SUM(F1797:G1797)</f>
        <v>1650</v>
      </c>
      <c r="I1797" s="10">
        <v>850</v>
      </c>
      <c r="J1797" s="10"/>
      <c r="K1797" s="213">
        <f t="shared" ref="K1797:K1803" si="724">SUM(I1797:J1797)</f>
        <v>850</v>
      </c>
      <c r="L1797" s="65">
        <v>3300</v>
      </c>
      <c r="M1797" s="65"/>
      <c r="N1797" s="18">
        <f t="shared" ref="N1797:N1803" si="725">SUM(L1797:M1797)</f>
        <v>3300</v>
      </c>
      <c r="O1797" s="65">
        <v>5000</v>
      </c>
      <c r="P1797" s="65"/>
      <c r="Q1797" s="18">
        <f t="shared" ref="Q1797:Q1803" si="726">SUM(O1797:P1797)</f>
        <v>5000</v>
      </c>
      <c r="R1797" s="65">
        <v>5000</v>
      </c>
      <c r="S1797" s="8"/>
      <c r="T1797" s="107">
        <f t="shared" ref="T1797:T1803" si="727">SUM(R1797:S1797)</f>
        <v>5000</v>
      </c>
      <c r="U1797" s="8"/>
      <c r="V1797" s="8"/>
      <c r="W1797" s="107"/>
    </row>
    <row r="1798" spans="1:102" ht="18">
      <c r="A1798" s="13">
        <v>2</v>
      </c>
      <c r="B1798" s="5" t="s">
        <v>1510</v>
      </c>
      <c r="C1798" s="8"/>
      <c r="D1798" s="8"/>
      <c r="E1798" s="9"/>
      <c r="F1798" s="2"/>
      <c r="G1798" s="2"/>
      <c r="H1798" s="3"/>
      <c r="I1798" s="10">
        <v>10000</v>
      </c>
      <c r="J1798" s="10"/>
      <c r="K1798" s="213">
        <f t="shared" si="724"/>
        <v>10000</v>
      </c>
      <c r="L1798" s="65">
        <v>10000</v>
      </c>
      <c r="M1798" s="65"/>
      <c r="N1798" s="18">
        <f t="shared" si="725"/>
        <v>10000</v>
      </c>
      <c r="O1798" s="65">
        <v>0.03</v>
      </c>
      <c r="P1798" s="65"/>
      <c r="Q1798" s="18">
        <f t="shared" si="726"/>
        <v>0.03</v>
      </c>
      <c r="R1798" s="65">
        <v>0.03</v>
      </c>
      <c r="S1798" s="8"/>
      <c r="T1798" s="107">
        <f t="shared" si="727"/>
        <v>0.03</v>
      </c>
      <c r="U1798" s="8"/>
      <c r="V1798" s="8"/>
      <c r="W1798" s="107"/>
    </row>
    <row r="1799" spans="1:102" ht="18">
      <c r="A1799" s="13">
        <v>3</v>
      </c>
      <c r="B1799" s="5" t="s">
        <v>2090</v>
      </c>
      <c r="C1799" s="8">
        <v>45000</v>
      </c>
      <c r="D1799" s="8"/>
      <c r="E1799" s="9">
        <f>SUM(C1799:D1799)</f>
        <v>45000</v>
      </c>
      <c r="F1799" s="2">
        <v>45000</v>
      </c>
      <c r="G1799" s="2">
        <v>0</v>
      </c>
      <c r="H1799" s="3">
        <f t="shared" si="723"/>
        <v>45000</v>
      </c>
      <c r="I1799" s="10">
        <v>100000</v>
      </c>
      <c r="J1799" s="10"/>
      <c r="K1799" s="213">
        <f t="shared" si="724"/>
        <v>100000</v>
      </c>
      <c r="L1799" s="65">
        <v>100000</v>
      </c>
      <c r="M1799" s="65"/>
      <c r="N1799" s="18">
        <f t="shared" si="725"/>
        <v>100000</v>
      </c>
      <c r="O1799" s="65">
        <v>100000</v>
      </c>
      <c r="P1799" s="65"/>
      <c r="Q1799" s="18">
        <f t="shared" si="726"/>
        <v>100000</v>
      </c>
      <c r="R1799" s="65">
        <v>100000</v>
      </c>
      <c r="S1799" s="8"/>
      <c r="T1799" s="107">
        <f t="shared" si="727"/>
        <v>100000</v>
      </c>
      <c r="U1799" s="8">
        <v>100000</v>
      </c>
      <c r="V1799" s="8"/>
      <c r="W1799" s="107">
        <f t="shared" ref="W1799:W1803" si="728">SUM(U1799:V1799)</f>
        <v>100000</v>
      </c>
    </row>
    <row r="1800" spans="1:102" ht="18">
      <c r="A1800" s="13">
        <v>4</v>
      </c>
      <c r="B1800" s="22" t="s">
        <v>2091</v>
      </c>
      <c r="C1800" s="8">
        <v>3387</v>
      </c>
      <c r="D1800" s="8">
        <v>7000</v>
      </c>
      <c r="E1800" s="9">
        <f>SUM(C1800:D1800)</f>
        <v>10387</v>
      </c>
      <c r="F1800" s="2">
        <v>3600</v>
      </c>
      <c r="G1800" s="2">
        <v>5400</v>
      </c>
      <c r="H1800" s="3">
        <f t="shared" si="723"/>
        <v>9000</v>
      </c>
      <c r="I1800" s="10">
        <v>3600</v>
      </c>
      <c r="J1800" s="10">
        <v>5400</v>
      </c>
      <c r="K1800" s="213">
        <f t="shared" si="724"/>
        <v>9000</v>
      </c>
      <c r="L1800" s="65">
        <v>0.03</v>
      </c>
      <c r="M1800" s="65">
        <v>0.03</v>
      </c>
      <c r="N1800" s="18">
        <f t="shared" si="725"/>
        <v>0.06</v>
      </c>
      <c r="O1800" s="65">
        <v>0.03</v>
      </c>
      <c r="P1800" s="65">
        <v>0.03</v>
      </c>
      <c r="Q1800" s="18">
        <f t="shared" si="726"/>
        <v>0.06</v>
      </c>
      <c r="R1800" s="65">
        <v>0.03</v>
      </c>
      <c r="S1800" s="8">
        <v>0.03</v>
      </c>
      <c r="T1800" s="107">
        <f t="shared" si="727"/>
        <v>0.06</v>
      </c>
      <c r="U1800" s="8"/>
      <c r="V1800" s="8"/>
      <c r="W1800" s="107"/>
    </row>
    <row r="1801" spans="1:102" s="24" customFormat="1" ht="18">
      <c r="A1801" s="13">
        <v>5</v>
      </c>
      <c r="B1801" s="5" t="s">
        <v>2092</v>
      </c>
      <c r="C1801" s="8">
        <v>2568</v>
      </c>
      <c r="D1801" s="8">
        <v>3853</v>
      </c>
      <c r="E1801" s="9">
        <f>SUM(C1801:D1801)</f>
        <v>6421</v>
      </c>
      <c r="F1801" s="2">
        <v>2435</v>
      </c>
      <c r="G1801" s="2">
        <v>3652.6</v>
      </c>
      <c r="H1801" s="3">
        <f t="shared" si="723"/>
        <v>6087.6</v>
      </c>
      <c r="I1801" s="10">
        <v>2768.6</v>
      </c>
      <c r="J1801" s="10">
        <v>4152.8999999999996</v>
      </c>
      <c r="K1801" s="213">
        <f t="shared" si="724"/>
        <v>6921.5</v>
      </c>
      <c r="L1801" s="65">
        <v>0.03</v>
      </c>
      <c r="M1801" s="65">
        <v>50.03</v>
      </c>
      <c r="N1801" s="18">
        <f t="shared" si="725"/>
        <v>50.06</v>
      </c>
      <c r="O1801" s="65">
        <v>0.03</v>
      </c>
      <c r="P1801" s="65">
        <v>0.05</v>
      </c>
      <c r="Q1801" s="18">
        <f t="shared" si="726"/>
        <v>0.08</v>
      </c>
      <c r="R1801" s="65">
        <v>0.03</v>
      </c>
      <c r="S1801" s="8">
        <v>0.05</v>
      </c>
      <c r="T1801" s="107">
        <f t="shared" si="727"/>
        <v>0.08</v>
      </c>
      <c r="U1801" s="8">
        <v>0.03</v>
      </c>
      <c r="V1801" s="8">
        <v>0.05</v>
      </c>
      <c r="W1801" s="107">
        <f t="shared" si="728"/>
        <v>0.08</v>
      </c>
      <c r="X1801" s="258"/>
      <c r="Y1801" s="258"/>
      <c r="Z1801" s="258"/>
      <c r="AA1801" s="258"/>
      <c r="AB1801" s="258"/>
      <c r="AC1801" s="258"/>
      <c r="AD1801" s="258"/>
      <c r="AE1801" s="258"/>
      <c r="AF1801" s="258"/>
      <c r="AG1801" s="258"/>
      <c r="AH1801" s="258"/>
      <c r="AI1801" s="258"/>
      <c r="AJ1801" s="258"/>
      <c r="AK1801" s="258"/>
      <c r="AL1801" s="258"/>
      <c r="AM1801" s="258"/>
      <c r="AN1801" s="258"/>
      <c r="AO1801" s="258"/>
      <c r="AP1801" s="258"/>
      <c r="AQ1801" s="258"/>
      <c r="AR1801" s="258"/>
      <c r="AS1801" s="258"/>
      <c r="AT1801" s="258"/>
      <c r="AU1801" s="258"/>
      <c r="AV1801" s="258"/>
      <c r="AW1801" s="258"/>
      <c r="AX1801" s="258"/>
      <c r="AY1801" s="258"/>
      <c r="AZ1801" s="258"/>
      <c r="BA1801" s="258"/>
      <c r="BB1801" s="258"/>
      <c r="BC1801" s="258"/>
      <c r="BD1801" s="258"/>
      <c r="BE1801" s="258"/>
      <c r="BF1801" s="258"/>
      <c r="BG1801" s="258"/>
      <c r="BH1801" s="258"/>
      <c r="BI1801" s="258"/>
      <c r="BJ1801" s="258"/>
      <c r="BK1801" s="258"/>
      <c r="BL1801" s="258"/>
      <c r="BM1801" s="258"/>
      <c r="BN1801" s="258"/>
      <c r="BO1801" s="258"/>
      <c r="BP1801" s="258"/>
      <c r="BQ1801" s="258"/>
      <c r="BR1801" s="258"/>
      <c r="BS1801" s="258"/>
      <c r="BT1801" s="258"/>
      <c r="BU1801" s="258"/>
      <c r="BV1801" s="258"/>
      <c r="BW1801" s="258"/>
      <c r="BX1801" s="258"/>
      <c r="BY1801" s="258"/>
      <c r="BZ1801" s="258"/>
      <c r="CA1801" s="258"/>
      <c r="CB1801" s="258"/>
      <c r="CC1801" s="258"/>
      <c r="CD1801" s="258"/>
      <c r="CE1801" s="258"/>
      <c r="CF1801" s="258"/>
      <c r="CG1801" s="258"/>
      <c r="CH1801" s="258"/>
      <c r="CI1801" s="258"/>
      <c r="CJ1801" s="258"/>
      <c r="CK1801" s="258"/>
      <c r="CL1801" s="258"/>
      <c r="CM1801" s="258"/>
      <c r="CN1801" s="258"/>
      <c r="CO1801" s="258"/>
      <c r="CP1801" s="258"/>
      <c r="CQ1801" s="258"/>
      <c r="CR1801" s="258"/>
      <c r="CS1801" s="258"/>
      <c r="CT1801" s="258"/>
      <c r="CU1801" s="258"/>
      <c r="CV1801" s="258"/>
      <c r="CW1801" s="258"/>
      <c r="CX1801" s="258"/>
    </row>
    <row r="1802" spans="1:102" ht="18">
      <c r="A1802" s="13">
        <v>6</v>
      </c>
      <c r="B1802" s="5" t="s">
        <v>2093</v>
      </c>
      <c r="C1802" s="8">
        <v>15</v>
      </c>
      <c r="D1802" s="8"/>
      <c r="E1802" s="9">
        <f>SUM(C1802:D1802)</f>
        <v>15</v>
      </c>
      <c r="F1802" s="2">
        <v>15</v>
      </c>
      <c r="G1802" s="2">
        <v>0</v>
      </c>
      <c r="H1802" s="3">
        <f t="shared" si="723"/>
        <v>15</v>
      </c>
      <c r="I1802" s="10">
        <v>15</v>
      </c>
      <c r="J1802" s="10"/>
      <c r="K1802" s="213">
        <f t="shared" si="724"/>
        <v>15</v>
      </c>
      <c r="L1802" s="65"/>
      <c r="M1802" s="65"/>
      <c r="N1802" s="18">
        <f t="shared" si="725"/>
        <v>0</v>
      </c>
      <c r="O1802" s="65"/>
      <c r="P1802" s="65"/>
      <c r="Q1802" s="18">
        <f t="shared" si="726"/>
        <v>0</v>
      </c>
      <c r="R1802" s="65"/>
      <c r="S1802" s="8"/>
      <c r="T1802" s="107">
        <f t="shared" si="727"/>
        <v>0</v>
      </c>
      <c r="U1802" s="8"/>
      <c r="V1802" s="8"/>
      <c r="W1802" s="107"/>
    </row>
    <row r="1803" spans="1:102" s="191" customFormat="1" ht="18">
      <c r="A1803" s="180"/>
      <c r="B1803" s="181" t="s">
        <v>153</v>
      </c>
      <c r="C1803" s="182">
        <f t="shared" ref="C1803:H1803" si="729">SUM(C1797:C1802)</f>
        <v>51970</v>
      </c>
      <c r="D1803" s="182">
        <f t="shared" si="729"/>
        <v>10853</v>
      </c>
      <c r="E1803" s="182">
        <f t="shared" si="729"/>
        <v>62823</v>
      </c>
      <c r="F1803" s="182">
        <f t="shared" si="729"/>
        <v>52700</v>
      </c>
      <c r="G1803" s="182">
        <f t="shared" si="729"/>
        <v>9052.6</v>
      </c>
      <c r="H1803" s="197">
        <f t="shared" si="729"/>
        <v>61752.6</v>
      </c>
      <c r="I1803" s="184">
        <f>SUM(I1797:I1802)</f>
        <v>117233.60000000001</v>
      </c>
      <c r="J1803" s="184">
        <f>SUM(J1797:J1802)</f>
        <v>9552.9</v>
      </c>
      <c r="K1803" s="212">
        <f t="shared" si="724"/>
        <v>126786.5</v>
      </c>
      <c r="L1803" s="198">
        <f>SUM(L1797:L1802)</f>
        <v>113300.06</v>
      </c>
      <c r="M1803" s="198">
        <f>SUM(M1797:M1802)</f>
        <v>50.06</v>
      </c>
      <c r="N1803" s="184">
        <f t="shared" si="725"/>
        <v>113350.12</v>
      </c>
      <c r="O1803" s="198">
        <f>SUM(O1797:O1802)</f>
        <v>105000.09</v>
      </c>
      <c r="P1803" s="198">
        <f>SUM(P1797:P1802)</f>
        <v>0.08</v>
      </c>
      <c r="Q1803" s="184">
        <f t="shared" si="726"/>
        <v>105000.17</v>
      </c>
      <c r="R1803" s="198">
        <f>SUM(R1797:R1802)</f>
        <v>105000.09</v>
      </c>
      <c r="S1803" s="182">
        <f>SUM(S1797:S1802)</f>
        <v>0.08</v>
      </c>
      <c r="T1803" s="185">
        <f t="shared" si="727"/>
        <v>105000.17</v>
      </c>
      <c r="U1803" s="182">
        <f>SUM(U1797:U1802)</f>
        <v>100000.03</v>
      </c>
      <c r="V1803" s="182">
        <f>SUM(V1797:V1802)</f>
        <v>0.05</v>
      </c>
      <c r="W1803" s="185">
        <f t="shared" si="728"/>
        <v>100000.08</v>
      </c>
      <c r="X1803" s="263"/>
      <c r="Y1803" s="263"/>
      <c r="Z1803" s="263"/>
      <c r="AA1803" s="263"/>
      <c r="AB1803" s="263"/>
      <c r="AC1803" s="263"/>
      <c r="AD1803" s="263"/>
      <c r="AE1803" s="263"/>
      <c r="AF1803" s="263"/>
      <c r="AG1803" s="263"/>
      <c r="AH1803" s="263"/>
      <c r="AI1803" s="263"/>
      <c r="AJ1803" s="263"/>
      <c r="AK1803" s="263"/>
      <c r="AL1803" s="263"/>
      <c r="AM1803" s="263"/>
      <c r="AN1803" s="263"/>
      <c r="AO1803" s="263"/>
      <c r="AP1803" s="263"/>
      <c r="AQ1803" s="263"/>
      <c r="AR1803" s="263"/>
      <c r="AS1803" s="263"/>
      <c r="AT1803" s="263"/>
      <c r="AU1803" s="263"/>
      <c r="AV1803" s="263"/>
      <c r="AW1803" s="263"/>
      <c r="AX1803" s="263"/>
      <c r="AY1803" s="263"/>
      <c r="AZ1803" s="263"/>
      <c r="BA1803" s="263"/>
      <c r="BB1803" s="263"/>
      <c r="BC1803" s="263"/>
      <c r="BD1803" s="263"/>
      <c r="BE1803" s="263"/>
      <c r="BF1803" s="263"/>
      <c r="BG1803" s="263"/>
      <c r="BH1803" s="263"/>
      <c r="BI1803" s="263"/>
      <c r="BJ1803" s="263"/>
      <c r="BK1803" s="263"/>
      <c r="BL1803" s="263"/>
      <c r="BM1803" s="263"/>
      <c r="BN1803" s="263"/>
      <c r="BO1803" s="263"/>
      <c r="BP1803" s="263"/>
      <c r="BQ1803" s="263"/>
      <c r="BR1803" s="263"/>
      <c r="BS1803" s="263"/>
      <c r="BT1803" s="263"/>
      <c r="BU1803" s="263"/>
      <c r="BV1803" s="263"/>
      <c r="BW1803" s="263"/>
      <c r="BX1803" s="263"/>
      <c r="BY1803" s="263"/>
      <c r="BZ1803" s="263"/>
      <c r="CA1803" s="263"/>
      <c r="CB1803" s="263"/>
      <c r="CC1803" s="263"/>
      <c r="CD1803" s="263"/>
      <c r="CE1803" s="263"/>
      <c r="CF1803" s="263"/>
      <c r="CG1803" s="263"/>
      <c r="CH1803" s="263"/>
      <c r="CI1803" s="263"/>
      <c r="CJ1803" s="263"/>
      <c r="CK1803" s="263"/>
      <c r="CL1803" s="263"/>
      <c r="CM1803" s="263"/>
      <c r="CN1803" s="263"/>
      <c r="CO1803" s="263"/>
      <c r="CP1803" s="263"/>
      <c r="CQ1803" s="263"/>
      <c r="CR1803" s="263"/>
      <c r="CS1803" s="263"/>
      <c r="CT1803" s="263"/>
      <c r="CU1803" s="263"/>
      <c r="CV1803" s="263"/>
      <c r="CW1803" s="263"/>
      <c r="CX1803" s="263"/>
    </row>
    <row r="1804" spans="1:102" s="24" customFormat="1" ht="18">
      <c r="A1804" s="17">
        <v>4</v>
      </c>
      <c r="B1804" s="7" t="s">
        <v>1241</v>
      </c>
      <c r="C1804" s="9"/>
      <c r="D1804" s="9"/>
      <c r="E1804" s="9"/>
      <c r="F1804" s="6"/>
      <c r="G1804" s="6"/>
      <c r="H1804" s="3"/>
      <c r="I1804" s="18"/>
      <c r="J1804" s="18"/>
      <c r="K1804" s="213"/>
      <c r="L1804" s="67"/>
      <c r="M1804" s="67"/>
      <c r="N1804" s="18"/>
      <c r="O1804" s="67"/>
      <c r="P1804" s="67"/>
      <c r="Q1804" s="18"/>
      <c r="R1804" s="67"/>
      <c r="S1804" s="9"/>
      <c r="T1804" s="107"/>
      <c r="U1804" s="9"/>
      <c r="V1804" s="9"/>
      <c r="W1804" s="107"/>
      <c r="X1804" s="258"/>
      <c r="Y1804" s="258"/>
      <c r="Z1804" s="258"/>
      <c r="AA1804" s="258"/>
      <c r="AB1804" s="258"/>
      <c r="AC1804" s="258"/>
      <c r="AD1804" s="258"/>
      <c r="AE1804" s="258"/>
      <c r="AF1804" s="258"/>
      <c r="AG1804" s="258"/>
      <c r="AH1804" s="258"/>
      <c r="AI1804" s="258"/>
      <c r="AJ1804" s="258"/>
      <c r="AK1804" s="258"/>
      <c r="AL1804" s="258"/>
      <c r="AM1804" s="258"/>
      <c r="AN1804" s="258"/>
      <c r="AO1804" s="258"/>
      <c r="AP1804" s="258"/>
      <c r="AQ1804" s="258"/>
      <c r="AR1804" s="258"/>
      <c r="AS1804" s="258"/>
      <c r="AT1804" s="258"/>
      <c r="AU1804" s="258"/>
      <c r="AV1804" s="258"/>
      <c r="AW1804" s="258"/>
      <c r="AX1804" s="258"/>
      <c r="AY1804" s="258"/>
      <c r="AZ1804" s="258"/>
      <c r="BA1804" s="258"/>
      <c r="BB1804" s="258"/>
      <c r="BC1804" s="258"/>
      <c r="BD1804" s="258"/>
      <c r="BE1804" s="258"/>
      <c r="BF1804" s="258"/>
      <c r="BG1804" s="258"/>
      <c r="BH1804" s="258"/>
      <c r="BI1804" s="258"/>
      <c r="BJ1804" s="258"/>
      <c r="BK1804" s="258"/>
      <c r="BL1804" s="258"/>
      <c r="BM1804" s="258"/>
      <c r="BN1804" s="258"/>
      <c r="BO1804" s="258"/>
      <c r="BP1804" s="258"/>
      <c r="BQ1804" s="258"/>
      <c r="BR1804" s="258"/>
      <c r="BS1804" s="258"/>
      <c r="BT1804" s="258"/>
      <c r="BU1804" s="258"/>
      <c r="BV1804" s="258"/>
      <c r="BW1804" s="258"/>
      <c r="BX1804" s="258"/>
      <c r="BY1804" s="258"/>
      <c r="BZ1804" s="258"/>
      <c r="CA1804" s="258"/>
      <c r="CB1804" s="258"/>
      <c r="CC1804" s="258"/>
      <c r="CD1804" s="258"/>
      <c r="CE1804" s="258"/>
      <c r="CF1804" s="258"/>
      <c r="CG1804" s="258"/>
      <c r="CH1804" s="258"/>
      <c r="CI1804" s="258"/>
      <c r="CJ1804" s="258"/>
      <c r="CK1804" s="258"/>
      <c r="CL1804" s="258"/>
      <c r="CM1804" s="258"/>
      <c r="CN1804" s="258"/>
      <c r="CO1804" s="258"/>
      <c r="CP1804" s="258"/>
      <c r="CQ1804" s="258"/>
      <c r="CR1804" s="258"/>
      <c r="CS1804" s="258"/>
      <c r="CT1804" s="258"/>
      <c r="CU1804" s="258"/>
      <c r="CV1804" s="258"/>
      <c r="CW1804" s="258"/>
      <c r="CX1804" s="258"/>
    </row>
    <row r="1805" spans="1:102" ht="18">
      <c r="A1805" s="13">
        <v>1</v>
      </c>
      <c r="B1805" s="5" t="s">
        <v>1242</v>
      </c>
      <c r="C1805" s="8">
        <v>63.1</v>
      </c>
      <c r="D1805" s="8"/>
      <c r="E1805" s="9">
        <f>SUM(C1805:D1805)</f>
        <v>63.1</v>
      </c>
      <c r="F1805" s="2">
        <v>63.1</v>
      </c>
      <c r="G1805" s="2">
        <v>0</v>
      </c>
      <c r="H1805" s="3">
        <f t="shared" si="723"/>
        <v>63.1</v>
      </c>
      <c r="I1805" s="10">
        <v>74.33</v>
      </c>
      <c r="J1805" s="10"/>
      <c r="K1805" s="213">
        <f>SUM(I1805:J1805)</f>
        <v>74.33</v>
      </c>
      <c r="L1805" s="65">
        <v>122.33</v>
      </c>
      <c r="M1805" s="67"/>
      <c r="N1805" s="18">
        <f>SUM(L1805:M1805)</f>
        <v>122.33</v>
      </c>
      <c r="O1805" s="65">
        <v>125</v>
      </c>
      <c r="P1805" s="67"/>
      <c r="Q1805" s="18">
        <f>SUM(O1805:P1805)</f>
        <v>125</v>
      </c>
      <c r="R1805" s="65">
        <v>125</v>
      </c>
      <c r="S1805" s="9"/>
      <c r="T1805" s="107">
        <f>SUM(R1805:S1805)</f>
        <v>125</v>
      </c>
      <c r="U1805" s="8">
        <v>137.6</v>
      </c>
      <c r="V1805" s="9"/>
      <c r="W1805" s="107">
        <f>SUM(U1805:V1805)</f>
        <v>137.6</v>
      </c>
    </row>
    <row r="1806" spans="1:102" s="191" customFormat="1" ht="18">
      <c r="A1806" s="180"/>
      <c r="B1806" s="181" t="s">
        <v>154</v>
      </c>
      <c r="C1806" s="182">
        <f>SUM(C1805)</f>
        <v>63.1</v>
      </c>
      <c r="D1806" s="188"/>
      <c r="E1806" s="182">
        <f>SUM(C1806:D1806)</f>
        <v>63.1</v>
      </c>
      <c r="F1806" s="183">
        <v>63.1</v>
      </c>
      <c r="G1806" s="183">
        <v>0</v>
      </c>
      <c r="H1806" s="194">
        <f t="shared" si="723"/>
        <v>63.1</v>
      </c>
      <c r="I1806" s="184">
        <f>SUM(I1805)</f>
        <v>74.33</v>
      </c>
      <c r="J1806" s="189"/>
      <c r="K1806" s="212">
        <f>SUM(I1806:J1806)</f>
        <v>74.33</v>
      </c>
      <c r="L1806" s="198">
        <f>SUM(L1805)</f>
        <v>122.33</v>
      </c>
      <c r="M1806" s="198"/>
      <c r="N1806" s="184">
        <f>SUM(L1806:M1806)</f>
        <v>122.33</v>
      </c>
      <c r="O1806" s="198">
        <f>SUM(O1805)</f>
        <v>125</v>
      </c>
      <c r="P1806" s="198"/>
      <c r="Q1806" s="184">
        <f>SUM(O1806:P1806)</f>
        <v>125</v>
      </c>
      <c r="R1806" s="198">
        <f>SUM(R1805)</f>
        <v>125</v>
      </c>
      <c r="S1806" s="182"/>
      <c r="T1806" s="185">
        <f>SUM(R1806:S1806)</f>
        <v>125</v>
      </c>
      <c r="U1806" s="182">
        <f>SUM(U1805)</f>
        <v>137.6</v>
      </c>
      <c r="V1806" s="182"/>
      <c r="W1806" s="185">
        <f>SUM(U1806:V1806)</f>
        <v>137.6</v>
      </c>
      <c r="X1806" s="263"/>
      <c r="Y1806" s="263"/>
      <c r="Z1806" s="263"/>
      <c r="AA1806" s="263"/>
      <c r="AB1806" s="263"/>
      <c r="AC1806" s="263"/>
      <c r="AD1806" s="263"/>
      <c r="AE1806" s="263"/>
      <c r="AF1806" s="263"/>
      <c r="AG1806" s="263"/>
      <c r="AH1806" s="263"/>
      <c r="AI1806" s="263"/>
      <c r="AJ1806" s="263"/>
      <c r="AK1806" s="263"/>
      <c r="AL1806" s="263"/>
      <c r="AM1806" s="263"/>
      <c r="AN1806" s="263"/>
      <c r="AO1806" s="263"/>
      <c r="AP1806" s="263"/>
      <c r="AQ1806" s="263"/>
      <c r="AR1806" s="263"/>
      <c r="AS1806" s="263"/>
      <c r="AT1806" s="263"/>
      <c r="AU1806" s="263"/>
      <c r="AV1806" s="263"/>
      <c r="AW1806" s="263"/>
      <c r="AX1806" s="263"/>
      <c r="AY1806" s="263"/>
      <c r="AZ1806" s="263"/>
      <c r="BA1806" s="263"/>
      <c r="BB1806" s="263"/>
      <c r="BC1806" s="263"/>
      <c r="BD1806" s="263"/>
      <c r="BE1806" s="263"/>
      <c r="BF1806" s="263"/>
      <c r="BG1806" s="263"/>
      <c r="BH1806" s="263"/>
      <c r="BI1806" s="263"/>
      <c r="BJ1806" s="263"/>
      <c r="BK1806" s="263"/>
      <c r="BL1806" s="263"/>
      <c r="BM1806" s="263"/>
      <c r="BN1806" s="263"/>
      <c r="BO1806" s="263"/>
      <c r="BP1806" s="263"/>
      <c r="BQ1806" s="263"/>
      <c r="BR1806" s="263"/>
      <c r="BS1806" s="263"/>
      <c r="BT1806" s="263"/>
      <c r="BU1806" s="263"/>
      <c r="BV1806" s="263"/>
      <c r="BW1806" s="263"/>
      <c r="BX1806" s="263"/>
      <c r="BY1806" s="263"/>
      <c r="BZ1806" s="263"/>
      <c r="CA1806" s="263"/>
      <c r="CB1806" s="263"/>
      <c r="CC1806" s="263"/>
      <c r="CD1806" s="263"/>
      <c r="CE1806" s="263"/>
      <c r="CF1806" s="263"/>
      <c r="CG1806" s="263"/>
      <c r="CH1806" s="263"/>
      <c r="CI1806" s="263"/>
      <c r="CJ1806" s="263"/>
      <c r="CK1806" s="263"/>
      <c r="CL1806" s="263"/>
      <c r="CM1806" s="263"/>
      <c r="CN1806" s="263"/>
      <c r="CO1806" s="263"/>
      <c r="CP1806" s="263"/>
      <c r="CQ1806" s="263"/>
      <c r="CR1806" s="263"/>
      <c r="CS1806" s="263"/>
      <c r="CT1806" s="263"/>
      <c r="CU1806" s="263"/>
      <c r="CV1806" s="263"/>
      <c r="CW1806" s="263"/>
      <c r="CX1806" s="263"/>
    </row>
    <row r="1807" spans="1:102" s="24" customFormat="1" ht="18">
      <c r="A1807" s="17">
        <v>5</v>
      </c>
      <c r="B1807" s="7" t="s">
        <v>1243</v>
      </c>
      <c r="C1807" s="9"/>
      <c r="D1807" s="9"/>
      <c r="E1807" s="9"/>
      <c r="F1807" s="6"/>
      <c r="G1807" s="6"/>
      <c r="H1807" s="3"/>
      <c r="I1807" s="18"/>
      <c r="J1807" s="18"/>
      <c r="K1807" s="213"/>
      <c r="L1807" s="67"/>
      <c r="M1807" s="67"/>
      <c r="N1807" s="18"/>
      <c r="O1807" s="67"/>
      <c r="P1807" s="67"/>
      <c r="Q1807" s="18"/>
      <c r="R1807" s="67"/>
      <c r="S1807" s="9"/>
      <c r="T1807" s="107"/>
      <c r="U1807" s="9"/>
      <c r="V1807" s="9"/>
      <c r="W1807" s="107"/>
      <c r="X1807" s="258"/>
      <c r="Y1807" s="258"/>
      <c r="Z1807" s="258"/>
      <c r="AA1807" s="258"/>
      <c r="AB1807" s="258"/>
      <c r="AC1807" s="258"/>
      <c r="AD1807" s="258"/>
      <c r="AE1807" s="258"/>
      <c r="AF1807" s="258"/>
      <c r="AG1807" s="258"/>
      <c r="AH1807" s="258"/>
      <c r="AI1807" s="258"/>
      <c r="AJ1807" s="258"/>
      <c r="AK1807" s="258"/>
      <c r="AL1807" s="258"/>
      <c r="AM1807" s="258"/>
      <c r="AN1807" s="258"/>
      <c r="AO1807" s="258"/>
      <c r="AP1807" s="258"/>
      <c r="AQ1807" s="258"/>
      <c r="AR1807" s="258"/>
      <c r="AS1807" s="258"/>
      <c r="AT1807" s="258"/>
      <c r="AU1807" s="258"/>
      <c r="AV1807" s="258"/>
      <c r="AW1807" s="258"/>
      <c r="AX1807" s="258"/>
      <c r="AY1807" s="258"/>
      <c r="AZ1807" s="258"/>
      <c r="BA1807" s="258"/>
      <c r="BB1807" s="258"/>
      <c r="BC1807" s="258"/>
      <c r="BD1807" s="258"/>
      <c r="BE1807" s="258"/>
      <c r="BF1807" s="258"/>
      <c r="BG1807" s="258"/>
      <c r="BH1807" s="258"/>
      <c r="BI1807" s="258"/>
      <c r="BJ1807" s="258"/>
      <c r="BK1807" s="258"/>
      <c r="BL1807" s="258"/>
      <c r="BM1807" s="258"/>
      <c r="BN1807" s="258"/>
      <c r="BO1807" s="258"/>
      <c r="BP1807" s="258"/>
      <c r="BQ1807" s="258"/>
      <c r="BR1807" s="258"/>
      <c r="BS1807" s="258"/>
      <c r="BT1807" s="258"/>
      <c r="BU1807" s="258"/>
      <c r="BV1807" s="258"/>
      <c r="BW1807" s="258"/>
      <c r="BX1807" s="258"/>
      <c r="BY1807" s="258"/>
      <c r="BZ1807" s="258"/>
      <c r="CA1807" s="258"/>
      <c r="CB1807" s="258"/>
      <c r="CC1807" s="258"/>
      <c r="CD1807" s="258"/>
      <c r="CE1807" s="258"/>
      <c r="CF1807" s="258"/>
      <c r="CG1807" s="258"/>
      <c r="CH1807" s="258"/>
      <c r="CI1807" s="258"/>
      <c r="CJ1807" s="258"/>
      <c r="CK1807" s="258"/>
      <c r="CL1807" s="258"/>
      <c r="CM1807" s="258"/>
      <c r="CN1807" s="258"/>
      <c r="CO1807" s="258"/>
      <c r="CP1807" s="258"/>
      <c r="CQ1807" s="258"/>
      <c r="CR1807" s="258"/>
      <c r="CS1807" s="258"/>
      <c r="CT1807" s="258"/>
      <c r="CU1807" s="258"/>
      <c r="CV1807" s="258"/>
      <c r="CW1807" s="258"/>
      <c r="CX1807" s="258"/>
    </row>
    <row r="1808" spans="1:102" ht="18">
      <c r="A1808" s="13">
        <v>1</v>
      </c>
      <c r="B1808" s="5" t="s">
        <v>1244</v>
      </c>
      <c r="C1808" s="8">
        <v>2706.66</v>
      </c>
      <c r="D1808" s="8"/>
      <c r="E1808" s="9">
        <f>SUM(C1808:D1808)</f>
        <v>2706.66</v>
      </c>
      <c r="F1808" s="2">
        <v>2859.29</v>
      </c>
      <c r="G1808" s="2">
        <v>0</v>
      </c>
      <c r="H1808" s="3">
        <f t="shared" si="723"/>
        <v>2859.29</v>
      </c>
      <c r="I1808" s="10">
        <v>3362.31</v>
      </c>
      <c r="J1808" s="10"/>
      <c r="K1808" s="213">
        <f>SUM(I1808:J1808)</f>
        <v>3362.31</v>
      </c>
      <c r="L1808" s="65">
        <v>3299.65</v>
      </c>
      <c r="M1808" s="65"/>
      <c r="N1808" s="18">
        <f>SUM(L1808:M1808)</f>
        <v>3299.65</v>
      </c>
      <c r="O1808" s="65">
        <v>4094.02</v>
      </c>
      <c r="P1808" s="65"/>
      <c r="Q1808" s="18">
        <f>SUM(O1808:P1808)</f>
        <v>4094.02</v>
      </c>
      <c r="R1808" s="65">
        <v>4094.02</v>
      </c>
      <c r="S1808" s="8"/>
      <c r="T1808" s="107">
        <f>SUM(R1808:S1808)</f>
        <v>4094.02</v>
      </c>
      <c r="U1808" s="8">
        <v>4444.21</v>
      </c>
      <c r="V1808" s="8"/>
      <c r="W1808" s="107">
        <f>SUM(U1808:V1808)</f>
        <v>4444.21</v>
      </c>
    </row>
    <row r="1809" spans="1:102" ht="18">
      <c r="A1809" s="13"/>
      <c r="B1809" s="5" t="s">
        <v>2532</v>
      </c>
      <c r="C1809" s="8"/>
      <c r="D1809" s="8"/>
      <c r="E1809" s="9"/>
      <c r="F1809" s="2"/>
      <c r="G1809" s="2"/>
      <c r="H1809" s="3"/>
      <c r="I1809" s="10"/>
      <c r="J1809" s="10"/>
      <c r="L1809" s="65"/>
      <c r="M1809" s="65"/>
      <c r="O1809" s="65"/>
      <c r="P1809" s="65"/>
      <c r="Q1809" s="18"/>
      <c r="R1809" s="65"/>
      <c r="S1809" s="8"/>
      <c r="T1809" s="107"/>
      <c r="U1809" s="8">
        <v>0.01</v>
      </c>
      <c r="V1809" s="8">
        <v>0.01</v>
      </c>
      <c r="W1809" s="107">
        <f>SUM(U1809:V1809)</f>
        <v>0.02</v>
      </c>
    </row>
    <row r="1810" spans="1:102" s="191" customFormat="1" ht="18">
      <c r="A1810" s="180"/>
      <c r="B1810" s="181" t="s">
        <v>155</v>
      </c>
      <c r="C1810" s="182">
        <f>SUM(C1808)</f>
        <v>2706.66</v>
      </c>
      <c r="D1810" s="188"/>
      <c r="E1810" s="182">
        <f>SUM(C1810:D1810)</f>
        <v>2706.66</v>
      </c>
      <c r="F1810" s="183">
        <v>2859.29</v>
      </c>
      <c r="G1810" s="183">
        <v>0</v>
      </c>
      <c r="H1810" s="194">
        <f t="shared" si="723"/>
        <v>2859.29</v>
      </c>
      <c r="I1810" s="184">
        <f>SUM(I1808)</f>
        <v>3362.31</v>
      </c>
      <c r="J1810" s="189"/>
      <c r="K1810" s="212">
        <f>SUM(I1810:J1810)</f>
        <v>3362.31</v>
      </c>
      <c r="L1810" s="198">
        <f>SUM(L1808)</f>
        <v>3299.65</v>
      </c>
      <c r="M1810" s="198"/>
      <c r="N1810" s="184">
        <f>SUM(L1810:M1810)</f>
        <v>3299.65</v>
      </c>
      <c r="O1810" s="198">
        <f>SUM(O1808)</f>
        <v>4094.02</v>
      </c>
      <c r="P1810" s="198"/>
      <c r="Q1810" s="184">
        <f>SUM(O1810:P1810)</f>
        <v>4094.02</v>
      </c>
      <c r="R1810" s="198">
        <f>SUM(R1808:R1809)</f>
        <v>4094.02</v>
      </c>
      <c r="S1810" s="198">
        <f t="shared" ref="S1810:W1810" si="730">SUM(S1808:S1809)</f>
        <v>0</v>
      </c>
      <c r="T1810" s="198">
        <f t="shared" si="730"/>
        <v>4094.02</v>
      </c>
      <c r="U1810" s="198">
        <f t="shared" si="730"/>
        <v>4444.22</v>
      </c>
      <c r="V1810" s="198">
        <f t="shared" si="730"/>
        <v>0.01</v>
      </c>
      <c r="W1810" s="198">
        <f t="shared" si="730"/>
        <v>4444.2300000000005</v>
      </c>
      <c r="X1810" s="263"/>
      <c r="Y1810" s="263"/>
      <c r="Z1810" s="263"/>
      <c r="AA1810" s="263"/>
      <c r="AB1810" s="263"/>
      <c r="AC1810" s="263"/>
      <c r="AD1810" s="263"/>
      <c r="AE1810" s="263"/>
      <c r="AF1810" s="263"/>
      <c r="AG1810" s="263"/>
      <c r="AH1810" s="263"/>
      <c r="AI1810" s="263"/>
      <c r="AJ1810" s="263"/>
      <c r="AK1810" s="263"/>
      <c r="AL1810" s="263"/>
      <c r="AM1810" s="263"/>
      <c r="AN1810" s="263"/>
      <c r="AO1810" s="263"/>
      <c r="AP1810" s="263"/>
      <c r="AQ1810" s="263"/>
      <c r="AR1810" s="263"/>
      <c r="AS1810" s="263"/>
      <c r="AT1810" s="263"/>
      <c r="AU1810" s="263"/>
      <c r="AV1810" s="263"/>
      <c r="AW1810" s="263"/>
      <c r="AX1810" s="263"/>
      <c r="AY1810" s="263"/>
      <c r="AZ1810" s="263"/>
      <c r="BA1810" s="263"/>
      <c r="BB1810" s="263"/>
      <c r="BC1810" s="263"/>
      <c r="BD1810" s="263"/>
      <c r="BE1810" s="263"/>
      <c r="BF1810" s="263"/>
      <c r="BG1810" s="263"/>
      <c r="BH1810" s="263"/>
      <c r="BI1810" s="263"/>
      <c r="BJ1810" s="263"/>
      <c r="BK1810" s="263"/>
      <c r="BL1810" s="263"/>
      <c r="BM1810" s="263"/>
      <c r="BN1810" s="263"/>
      <c r="BO1810" s="263"/>
      <c r="BP1810" s="263"/>
      <c r="BQ1810" s="263"/>
      <c r="BR1810" s="263"/>
      <c r="BS1810" s="263"/>
      <c r="BT1810" s="263"/>
      <c r="BU1810" s="263"/>
      <c r="BV1810" s="263"/>
      <c r="BW1810" s="263"/>
      <c r="BX1810" s="263"/>
      <c r="BY1810" s="263"/>
      <c r="BZ1810" s="263"/>
      <c r="CA1810" s="263"/>
      <c r="CB1810" s="263"/>
      <c r="CC1810" s="263"/>
      <c r="CD1810" s="263"/>
      <c r="CE1810" s="263"/>
      <c r="CF1810" s="263"/>
      <c r="CG1810" s="263"/>
      <c r="CH1810" s="263"/>
      <c r="CI1810" s="263"/>
      <c r="CJ1810" s="263"/>
      <c r="CK1810" s="263"/>
      <c r="CL1810" s="263"/>
      <c r="CM1810" s="263"/>
      <c r="CN1810" s="263"/>
      <c r="CO1810" s="263"/>
      <c r="CP1810" s="263"/>
      <c r="CQ1810" s="263"/>
      <c r="CR1810" s="263"/>
      <c r="CS1810" s="263"/>
      <c r="CT1810" s="263"/>
      <c r="CU1810" s="263"/>
      <c r="CV1810" s="263"/>
      <c r="CW1810" s="263"/>
      <c r="CX1810" s="263"/>
    </row>
    <row r="1811" spans="1:102" s="24" customFormat="1" ht="18">
      <c r="A1811" s="17">
        <v>6</v>
      </c>
      <c r="B1811" s="7" t="s">
        <v>1245</v>
      </c>
      <c r="C1811" s="9"/>
      <c r="D1811" s="9"/>
      <c r="E1811" s="9"/>
      <c r="F1811" s="6"/>
      <c r="G1811" s="6"/>
      <c r="H1811" s="3"/>
      <c r="I1811" s="18"/>
      <c r="J1811" s="18"/>
      <c r="K1811" s="213"/>
      <c r="L1811" s="67"/>
      <c r="M1811" s="67"/>
      <c r="N1811" s="18"/>
      <c r="O1811" s="67"/>
      <c r="P1811" s="67"/>
      <c r="Q1811" s="18"/>
      <c r="R1811" s="67"/>
      <c r="S1811" s="9"/>
      <c r="T1811" s="107"/>
      <c r="U1811" s="9"/>
      <c r="V1811" s="9"/>
      <c r="W1811" s="107"/>
      <c r="X1811" s="258"/>
      <c r="Y1811" s="258"/>
      <c r="Z1811" s="258"/>
      <c r="AA1811" s="258"/>
      <c r="AB1811" s="258"/>
      <c r="AC1811" s="258"/>
      <c r="AD1811" s="258"/>
      <c r="AE1811" s="258"/>
      <c r="AF1811" s="258"/>
      <c r="AG1811" s="258"/>
      <c r="AH1811" s="258"/>
      <c r="AI1811" s="258"/>
      <c r="AJ1811" s="258"/>
      <c r="AK1811" s="258"/>
      <c r="AL1811" s="258"/>
      <c r="AM1811" s="258"/>
      <c r="AN1811" s="258"/>
      <c r="AO1811" s="258"/>
      <c r="AP1811" s="258"/>
      <c r="AQ1811" s="258"/>
      <c r="AR1811" s="258"/>
      <c r="AS1811" s="258"/>
      <c r="AT1811" s="258"/>
      <c r="AU1811" s="258"/>
      <c r="AV1811" s="258"/>
      <c r="AW1811" s="258"/>
      <c r="AX1811" s="258"/>
      <c r="AY1811" s="258"/>
      <c r="AZ1811" s="258"/>
      <c r="BA1811" s="258"/>
      <c r="BB1811" s="258"/>
      <c r="BC1811" s="258"/>
      <c r="BD1811" s="258"/>
      <c r="BE1811" s="258"/>
      <c r="BF1811" s="258"/>
      <c r="BG1811" s="258"/>
      <c r="BH1811" s="258"/>
      <c r="BI1811" s="258"/>
      <c r="BJ1811" s="258"/>
      <c r="BK1811" s="258"/>
      <c r="BL1811" s="258"/>
      <c r="BM1811" s="258"/>
      <c r="BN1811" s="258"/>
      <c r="BO1811" s="258"/>
      <c r="BP1811" s="258"/>
      <c r="BQ1811" s="258"/>
      <c r="BR1811" s="258"/>
      <c r="BS1811" s="258"/>
      <c r="BT1811" s="258"/>
      <c r="BU1811" s="258"/>
      <c r="BV1811" s="258"/>
      <c r="BW1811" s="258"/>
      <c r="BX1811" s="258"/>
      <c r="BY1811" s="258"/>
      <c r="BZ1811" s="258"/>
      <c r="CA1811" s="258"/>
      <c r="CB1811" s="258"/>
      <c r="CC1811" s="258"/>
      <c r="CD1811" s="258"/>
      <c r="CE1811" s="258"/>
      <c r="CF1811" s="258"/>
      <c r="CG1811" s="258"/>
      <c r="CH1811" s="258"/>
      <c r="CI1811" s="258"/>
      <c r="CJ1811" s="258"/>
      <c r="CK1811" s="258"/>
      <c r="CL1811" s="258"/>
      <c r="CM1811" s="258"/>
      <c r="CN1811" s="258"/>
      <c r="CO1811" s="258"/>
      <c r="CP1811" s="258"/>
      <c r="CQ1811" s="258"/>
      <c r="CR1811" s="258"/>
      <c r="CS1811" s="258"/>
      <c r="CT1811" s="258"/>
      <c r="CU1811" s="258"/>
      <c r="CV1811" s="258"/>
      <c r="CW1811" s="258"/>
      <c r="CX1811" s="258"/>
    </row>
    <row r="1812" spans="1:102" ht="18">
      <c r="A1812" s="13">
        <v>1</v>
      </c>
      <c r="B1812" s="5" t="s">
        <v>1246</v>
      </c>
      <c r="C1812" s="8">
        <v>10300.65</v>
      </c>
      <c r="D1812" s="8"/>
      <c r="E1812" s="9">
        <f>SUM(C1812:D1812)</f>
        <v>10300.65</v>
      </c>
      <c r="F1812" s="2">
        <v>311.41000000000003</v>
      </c>
      <c r="G1812" s="2">
        <v>0</v>
      </c>
      <c r="H1812" s="3">
        <f t="shared" si="723"/>
        <v>311.41000000000003</v>
      </c>
      <c r="I1812" s="10">
        <v>288.08999999999997</v>
      </c>
      <c r="J1812" s="10"/>
      <c r="K1812" s="213">
        <f>SUM(I1812:J1812)</f>
        <v>288.08999999999997</v>
      </c>
      <c r="L1812" s="65">
        <v>225.53</v>
      </c>
      <c r="M1812" s="65"/>
      <c r="N1812" s="18">
        <f>SUM(L1812:M1812)</f>
        <v>225.53</v>
      </c>
      <c r="O1812" s="65">
        <v>223.51</v>
      </c>
      <c r="P1812" s="65"/>
      <c r="Q1812" s="18">
        <f>SUM(O1812:P1812)</f>
        <v>223.51</v>
      </c>
      <c r="R1812" s="65">
        <v>223.51</v>
      </c>
      <c r="S1812" s="8"/>
      <c r="T1812" s="107">
        <f>SUM(R1812:S1812)</f>
        <v>223.51</v>
      </c>
      <c r="U1812" s="8">
        <v>166.15</v>
      </c>
      <c r="V1812" s="8"/>
      <c r="W1812" s="107">
        <f>SUM(U1812:V1812)</f>
        <v>166.15</v>
      </c>
    </row>
    <row r="1813" spans="1:102" s="191" customFormat="1" ht="18">
      <c r="A1813" s="180"/>
      <c r="B1813" s="181" t="s">
        <v>156</v>
      </c>
      <c r="C1813" s="182">
        <f>SUM(C1812)</f>
        <v>10300.65</v>
      </c>
      <c r="D1813" s="188"/>
      <c r="E1813" s="182">
        <f>SUM(C1813:D1813)</f>
        <v>10300.65</v>
      </c>
      <c r="F1813" s="183">
        <v>311.41000000000003</v>
      </c>
      <c r="G1813" s="183">
        <v>0</v>
      </c>
      <c r="H1813" s="194">
        <f t="shared" si="723"/>
        <v>311.41000000000003</v>
      </c>
      <c r="I1813" s="184">
        <f>SUM(I1812)</f>
        <v>288.08999999999997</v>
      </c>
      <c r="J1813" s="189"/>
      <c r="K1813" s="212">
        <f>SUM(I1813:J1813)</f>
        <v>288.08999999999997</v>
      </c>
      <c r="L1813" s="198">
        <f>SUM(L1812)</f>
        <v>225.53</v>
      </c>
      <c r="M1813" s="198"/>
      <c r="N1813" s="184">
        <f>SUM(L1813:M1813)</f>
        <v>225.53</v>
      </c>
      <c r="O1813" s="198">
        <f>SUM(O1812)</f>
        <v>223.51</v>
      </c>
      <c r="P1813" s="198"/>
      <c r="Q1813" s="184">
        <f>SUM(O1813:P1813)</f>
        <v>223.51</v>
      </c>
      <c r="R1813" s="198">
        <f>SUM(R1812)</f>
        <v>223.51</v>
      </c>
      <c r="S1813" s="182"/>
      <c r="T1813" s="185">
        <f>SUM(R1813:S1813)</f>
        <v>223.51</v>
      </c>
      <c r="U1813" s="182">
        <f>SUM(U1812)</f>
        <v>166.15</v>
      </c>
      <c r="V1813" s="182"/>
      <c r="W1813" s="185">
        <f>SUM(U1813:V1813)</f>
        <v>166.15</v>
      </c>
      <c r="X1813" s="263"/>
      <c r="Y1813" s="263"/>
      <c r="Z1813" s="263"/>
      <c r="AA1813" s="263"/>
      <c r="AB1813" s="263"/>
      <c r="AC1813" s="263"/>
      <c r="AD1813" s="263"/>
      <c r="AE1813" s="263"/>
      <c r="AF1813" s="263"/>
      <c r="AG1813" s="263"/>
      <c r="AH1813" s="263"/>
      <c r="AI1813" s="263"/>
      <c r="AJ1813" s="263"/>
      <c r="AK1813" s="263"/>
      <c r="AL1813" s="263"/>
      <c r="AM1813" s="263"/>
      <c r="AN1813" s="263"/>
      <c r="AO1813" s="263"/>
      <c r="AP1813" s="263"/>
      <c r="AQ1813" s="263"/>
      <c r="AR1813" s="263"/>
      <c r="AS1813" s="263"/>
      <c r="AT1813" s="263"/>
      <c r="AU1813" s="263"/>
      <c r="AV1813" s="263"/>
      <c r="AW1813" s="263"/>
      <c r="AX1813" s="263"/>
      <c r="AY1813" s="263"/>
      <c r="AZ1813" s="263"/>
      <c r="BA1813" s="263"/>
      <c r="BB1813" s="263"/>
      <c r="BC1813" s="263"/>
      <c r="BD1813" s="263"/>
      <c r="BE1813" s="263"/>
      <c r="BF1813" s="263"/>
      <c r="BG1813" s="263"/>
      <c r="BH1813" s="263"/>
      <c r="BI1813" s="263"/>
      <c r="BJ1813" s="263"/>
      <c r="BK1813" s="263"/>
      <c r="BL1813" s="263"/>
      <c r="BM1813" s="263"/>
      <c r="BN1813" s="263"/>
      <c r="BO1813" s="263"/>
      <c r="BP1813" s="263"/>
      <c r="BQ1813" s="263"/>
      <c r="BR1813" s="263"/>
      <c r="BS1813" s="263"/>
      <c r="BT1813" s="263"/>
      <c r="BU1813" s="263"/>
      <c r="BV1813" s="263"/>
      <c r="BW1813" s="263"/>
      <c r="BX1813" s="263"/>
      <c r="BY1813" s="263"/>
      <c r="BZ1813" s="263"/>
      <c r="CA1813" s="263"/>
      <c r="CB1813" s="263"/>
      <c r="CC1813" s="263"/>
      <c r="CD1813" s="263"/>
      <c r="CE1813" s="263"/>
      <c r="CF1813" s="263"/>
      <c r="CG1813" s="263"/>
      <c r="CH1813" s="263"/>
      <c r="CI1813" s="263"/>
      <c r="CJ1813" s="263"/>
      <c r="CK1813" s="263"/>
      <c r="CL1813" s="263"/>
      <c r="CM1813" s="263"/>
      <c r="CN1813" s="263"/>
      <c r="CO1813" s="263"/>
      <c r="CP1813" s="263"/>
      <c r="CQ1813" s="263"/>
      <c r="CR1813" s="263"/>
      <c r="CS1813" s="263"/>
      <c r="CT1813" s="263"/>
      <c r="CU1813" s="263"/>
      <c r="CV1813" s="263"/>
      <c r="CW1813" s="263"/>
      <c r="CX1813" s="263"/>
    </row>
    <row r="1814" spans="1:102" ht="18">
      <c r="A1814" s="17">
        <v>7</v>
      </c>
      <c r="B1814" s="7" t="s">
        <v>2290</v>
      </c>
      <c r="C1814" s="9"/>
      <c r="D1814" s="8"/>
      <c r="E1814" s="9"/>
      <c r="F1814" s="6"/>
      <c r="G1814" s="6"/>
      <c r="H1814" s="3"/>
      <c r="I1814" s="18"/>
      <c r="J1814" s="10"/>
      <c r="L1814" s="65"/>
      <c r="M1814" s="65"/>
      <c r="O1814" s="65"/>
      <c r="P1814" s="65"/>
      <c r="Q1814" s="18"/>
      <c r="R1814" s="65"/>
      <c r="S1814" s="8"/>
      <c r="T1814" s="107"/>
      <c r="U1814" s="8"/>
      <c r="V1814" s="8"/>
      <c r="W1814" s="107"/>
    </row>
    <row r="1815" spans="1:102" ht="18">
      <c r="A1815" s="13">
        <v>1</v>
      </c>
      <c r="B1815" s="5" t="s">
        <v>1511</v>
      </c>
      <c r="C1815" s="9"/>
      <c r="D1815" s="8"/>
      <c r="E1815" s="9"/>
      <c r="F1815" s="6"/>
      <c r="G1815" s="6"/>
      <c r="H1815" s="3"/>
      <c r="I1815" s="10">
        <v>0.01</v>
      </c>
      <c r="J1815" s="10"/>
      <c r="K1815" s="213">
        <f>SUM(I1815:J1815)</f>
        <v>0.01</v>
      </c>
      <c r="L1815" s="65">
        <v>0.01</v>
      </c>
      <c r="M1815" s="65"/>
      <c r="N1815" s="18">
        <f>SUM(L1815:M1815)</f>
        <v>0.01</v>
      </c>
      <c r="O1815" s="65">
        <v>0.01</v>
      </c>
      <c r="P1815" s="65"/>
      <c r="Q1815" s="18">
        <f>SUM(O1815:P1815)</f>
        <v>0.01</v>
      </c>
      <c r="R1815" s="65">
        <v>0.01</v>
      </c>
      <c r="S1815" s="8"/>
      <c r="T1815" s="107">
        <f>SUM(R1815:S1815)</f>
        <v>0.01</v>
      </c>
      <c r="U1815" s="8">
        <v>0.01</v>
      </c>
      <c r="V1815" s="8"/>
      <c r="W1815" s="107">
        <f>SUM(U1815:V1815)</f>
        <v>0.01</v>
      </c>
    </row>
    <row r="1816" spans="1:102" s="191" customFormat="1" ht="18">
      <c r="A1816" s="180"/>
      <c r="B1816" s="181" t="s">
        <v>2289</v>
      </c>
      <c r="C1816" s="182"/>
      <c r="D1816" s="188"/>
      <c r="E1816" s="182"/>
      <c r="F1816" s="183"/>
      <c r="G1816" s="183"/>
      <c r="H1816" s="194"/>
      <c r="I1816" s="184">
        <f>SUM(I1815)</f>
        <v>0.01</v>
      </c>
      <c r="J1816" s="189"/>
      <c r="K1816" s="212">
        <f>SUM(I1816:J1816)</f>
        <v>0.01</v>
      </c>
      <c r="L1816" s="198">
        <f>SUM(L1815)</f>
        <v>0.01</v>
      </c>
      <c r="M1816" s="198"/>
      <c r="N1816" s="184">
        <f>SUM(L1816:M1816)</f>
        <v>0.01</v>
      </c>
      <c r="O1816" s="198">
        <f>SUM(O1815)</f>
        <v>0.01</v>
      </c>
      <c r="P1816" s="198"/>
      <c r="Q1816" s="184">
        <f>SUM(O1816:P1816)</f>
        <v>0.01</v>
      </c>
      <c r="R1816" s="198">
        <f>SUM(R1815)</f>
        <v>0.01</v>
      </c>
      <c r="S1816" s="182"/>
      <c r="T1816" s="185">
        <f>SUM(R1816:S1816)</f>
        <v>0.01</v>
      </c>
      <c r="U1816" s="182">
        <f>SUM(U1815)</f>
        <v>0.01</v>
      </c>
      <c r="V1816" s="182"/>
      <c r="W1816" s="185">
        <f>SUM(U1816:V1816)</f>
        <v>0.01</v>
      </c>
      <c r="X1816" s="263"/>
      <c r="Y1816" s="263"/>
      <c r="Z1816" s="263"/>
      <c r="AA1816" s="263"/>
      <c r="AB1816" s="263"/>
      <c r="AC1816" s="263"/>
      <c r="AD1816" s="263"/>
      <c r="AE1816" s="263"/>
      <c r="AF1816" s="263"/>
      <c r="AG1816" s="263"/>
      <c r="AH1816" s="263"/>
      <c r="AI1816" s="263"/>
      <c r="AJ1816" s="263"/>
      <c r="AK1816" s="263"/>
      <c r="AL1816" s="263"/>
      <c r="AM1816" s="263"/>
      <c r="AN1816" s="263"/>
      <c r="AO1816" s="263"/>
      <c r="AP1816" s="263"/>
      <c r="AQ1816" s="263"/>
      <c r="AR1816" s="263"/>
      <c r="AS1816" s="263"/>
      <c r="AT1816" s="263"/>
      <c r="AU1816" s="263"/>
      <c r="AV1816" s="263"/>
      <c r="AW1816" s="263"/>
      <c r="AX1816" s="263"/>
      <c r="AY1816" s="263"/>
      <c r="AZ1816" s="263"/>
      <c r="BA1816" s="263"/>
      <c r="BB1816" s="263"/>
      <c r="BC1816" s="263"/>
      <c r="BD1816" s="263"/>
      <c r="BE1816" s="263"/>
      <c r="BF1816" s="263"/>
      <c r="BG1816" s="263"/>
      <c r="BH1816" s="263"/>
      <c r="BI1816" s="263"/>
      <c r="BJ1816" s="263"/>
      <c r="BK1816" s="263"/>
      <c r="BL1816" s="263"/>
      <c r="BM1816" s="263"/>
      <c r="BN1816" s="263"/>
      <c r="BO1816" s="263"/>
      <c r="BP1816" s="263"/>
      <c r="BQ1816" s="263"/>
      <c r="BR1816" s="263"/>
      <c r="BS1816" s="263"/>
      <c r="BT1816" s="263"/>
      <c r="BU1816" s="263"/>
      <c r="BV1816" s="263"/>
      <c r="BW1816" s="263"/>
      <c r="BX1816" s="263"/>
      <c r="BY1816" s="263"/>
      <c r="BZ1816" s="263"/>
      <c r="CA1816" s="263"/>
      <c r="CB1816" s="263"/>
      <c r="CC1816" s="263"/>
      <c r="CD1816" s="263"/>
      <c r="CE1816" s="263"/>
      <c r="CF1816" s="263"/>
      <c r="CG1816" s="263"/>
      <c r="CH1816" s="263"/>
      <c r="CI1816" s="263"/>
      <c r="CJ1816" s="263"/>
      <c r="CK1816" s="263"/>
      <c r="CL1816" s="263"/>
      <c r="CM1816" s="263"/>
      <c r="CN1816" s="263"/>
      <c r="CO1816" s="263"/>
      <c r="CP1816" s="263"/>
      <c r="CQ1816" s="263"/>
      <c r="CR1816" s="263"/>
      <c r="CS1816" s="263"/>
      <c r="CT1816" s="263"/>
      <c r="CU1816" s="263"/>
      <c r="CV1816" s="263"/>
      <c r="CW1816" s="263"/>
      <c r="CX1816" s="263"/>
    </row>
    <row r="1817" spans="1:102" s="24" customFormat="1" ht="18">
      <c r="A1817" s="17">
        <v>8</v>
      </c>
      <c r="B1817" s="7" t="s">
        <v>1247</v>
      </c>
      <c r="C1817" s="9"/>
      <c r="D1817" s="9"/>
      <c r="E1817" s="9"/>
      <c r="F1817" s="6"/>
      <c r="G1817" s="6"/>
      <c r="H1817" s="3"/>
      <c r="I1817" s="18"/>
      <c r="J1817" s="18"/>
      <c r="K1817" s="213"/>
      <c r="L1817" s="67"/>
      <c r="M1817" s="67"/>
      <c r="N1817" s="18"/>
      <c r="O1817" s="67"/>
      <c r="P1817" s="67"/>
      <c r="Q1817" s="18"/>
      <c r="R1817" s="67"/>
      <c r="S1817" s="9"/>
      <c r="T1817" s="107"/>
      <c r="U1817" s="9"/>
      <c r="V1817" s="9"/>
      <c r="W1817" s="107"/>
      <c r="X1817" s="258"/>
      <c r="Y1817" s="258"/>
      <c r="Z1817" s="258"/>
      <c r="AA1817" s="258"/>
      <c r="AB1817" s="258"/>
      <c r="AC1817" s="258"/>
      <c r="AD1817" s="258"/>
      <c r="AE1817" s="258"/>
      <c r="AF1817" s="258"/>
      <c r="AG1817" s="258"/>
      <c r="AH1817" s="258"/>
      <c r="AI1817" s="258"/>
      <c r="AJ1817" s="258"/>
      <c r="AK1817" s="258"/>
      <c r="AL1817" s="258"/>
      <c r="AM1817" s="258"/>
      <c r="AN1817" s="258"/>
      <c r="AO1817" s="258"/>
      <c r="AP1817" s="258"/>
      <c r="AQ1817" s="258"/>
      <c r="AR1817" s="258"/>
      <c r="AS1817" s="258"/>
      <c r="AT1817" s="258"/>
      <c r="AU1817" s="258"/>
      <c r="AV1817" s="258"/>
      <c r="AW1817" s="258"/>
      <c r="AX1817" s="258"/>
      <c r="AY1817" s="258"/>
      <c r="AZ1817" s="258"/>
      <c r="BA1817" s="258"/>
      <c r="BB1817" s="258"/>
      <c r="BC1817" s="258"/>
      <c r="BD1817" s="258"/>
      <c r="BE1817" s="258"/>
      <c r="BF1817" s="258"/>
      <c r="BG1817" s="258"/>
      <c r="BH1817" s="258"/>
      <c r="BI1817" s="258"/>
      <c r="BJ1817" s="258"/>
      <c r="BK1817" s="258"/>
      <c r="BL1817" s="258"/>
      <c r="BM1817" s="258"/>
      <c r="BN1817" s="258"/>
      <c r="BO1817" s="258"/>
      <c r="BP1817" s="258"/>
      <c r="BQ1817" s="258"/>
      <c r="BR1817" s="258"/>
      <c r="BS1817" s="258"/>
      <c r="BT1817" s="258"/>
      <c r="BU1817" s="258"/>
      <c r="BV1817" s="258"/>
      <c r="BW1817" s="258"/>
      <c r="BX1817" s="258"/>
      <c r="BY1817" s="258"/>
      <c r="BZ1817" s="258"/>
      <c r="CA1817" s="258"/>
      <c r="CB1817" s="258"/>
      <c r="CC1817" s="258"/>
      <c r="CD1817" s="258"/>
      <c r="CE1817" s="258"/>
      <c r="CF1817" s="258"/>
      <c r="CG1817" s="258"/>
      <c r="CH1817" s="258"/>
      <c r="CI1817" s="258"/>
      <c r="CJ1817" s="258"/>
      <c r="CK1817" s="258"/>
      <c r="CL1817" s="258"/>
      <c r="CM1817" s="258"/>
      <c r="CN1817" s="258"/>
      <c r="CO1817" s="258"/>
      <c r="CP1817" s="258"/>
      <c r="CQ1817" s="258"/>
      <c r="CR1817" s="258"/>
      <c r="CS1817" s="258"/>
      <c r="CT1817" s="258"/>
      <c r="CU1817" s="258"/>
      <c r="CV1817" s="258"/>
      <c r="CW1817" s="258"/>
      <c r="CX1817" s="258"/>
    </row>
    <row r="1818" spans="1:102" ht="18">
      <c r="A1818" s="13">
        <v>1</v>
      </c>
      <c r="B1818" s="5" t="s">
        <v>1980</v>
      </c>
      <c r="C1818" s="8">
        <v>0</v>
      </c>
      <c r="D1818" s="8"/>
      <c r="E1818" s="8">
        <f>SUM(C1818:D1818)</f>
        <v>0</v>
      </c>
      <c r="F1818" s="2">
        <v>1500</v>
      </c>
      <c r="G1818" s="2">
        <v>0</v>
      </c>
      <c r="H1818" s="3">
        <f t="shared" ref="H1818:H1829" si="731">SUM(F1818:G1818)</f>
        <v>1500</v>
      </c>
      <c r="I1818" s="10">
        <v>1500</v>
      </c>
      <c r="J1818" s="18"/>
      <c r="K1818" s="213">
        <f>SUM(I1818:J1818)</f>
        <v>1500</v>
      </c>
      <c r="L1818" s="65">
        <v>1500</v>
      </c>
      <c r="M1818" s="67"/>
      <c r="N1818" s="18">
        <f>SUM(L1818:M1818)</f>
        <v>1500</v>
      </c>
      <c r="O1818" s="65">
        <v>1000</v>
      </c>
      <c r="P1818" s="67"/>
      <c r="Q1818" s="18">
        <f>SUM(O1818:P1818)</f>
        <v>1000</v>
      </c>
      <c r="R1818" s="65">
        <v>1000</v>
      </c>
      <c r="S1818" s="9"/>
      <c r="T1818" s="107">
        <f>SUM(R1818:S1818)</f>
        <v>1000</v>
      </c>
      <c r="U1818" s="8">
        <v>1000</v>
      </c>
      <c r="V1818" s="9"/>
      <c r="W1818" s="107">
        <f>SUM(U1818:V1818)</f>
        <v>1000</v>
      </c>
    </row>
    <row r="1819" spans="1:102" s="191" customFormat="1" ht="18">
      <c r="A1819" s="180"/>
      <c r="B1819" s="181" t="s">
        <v>157</v>
      </c>
      <c r="C1819" s="182">
        <f t="shared" ref="C1819:H1819" si="732">SUM(C1818)</f>
        <v>0</v>
      </c>
      <c r="D1819" s="182">
        <f t="shared" si="732"/>
        <v>0</v>
      </c>
      <c r="E1819" s="182">
        <f t="shared" si="732"/>
        <v>0</v>
      </c>
      <c r="F1819" s="182">
        <f t="shared" si="732"/>
        <v>1500</v>
      </c>
      <c r="G1819" s="182">
        <f t="shared" si="732"/>
        <v>0</v>
      </c>
      <c r="H1819" s="197">
        <f t="shared" si="732"/>
        <v>1500</v>
      </c>
      <c r="I1819" s="184">
        <f>SUM(I1818)</f>
        <v>1500</v>
      </c>
      <c r="J1819" s="189"/>
      <c r="K1819" s="212">
        <f>SUM(I1819:J1819)</f>
        <v>1500</v>
      </c>
      <c r="L1819" s="198">
        <f>SUM(L1818)</f>
        <v>1500</v>
      </c>
      <c r="M1819" s="198"/>
      <c r="N1819" s="184">
        <f>SUM(L1819:M1819)</f>
        <v>1500</v>
      </c>
      <c r="O1819" s="198">
        <f>SUM(O1818)</f>
        <v>1000</v>
      </c>
      <c r="P1819" s="198"/>
      <c r="Q1819" s="184">
        <f>SUM(O1819:P1819)</f>
        <v>1000</v>
      </c>
      <c r="R1819" s="198">
        <f>SUM(R1818)</f>
        <v>1000</v>
      </c>
      <c r="S1819" s="182"/>
      <c r="T1819" s="185">
        <f>SUM(R1819:S1819)</f>
        <v>1000</v>
      </c>
      <c r="U1819" s="182">
        <f>SUM(U1818)</f>
        <v>1000</v>
      </c>
      <c r="V1819" s="182"/>
      <c r="W1819" s="185">
        <f>SUM(U1819:V1819)</f>
        <v>1000</v>
      </c>
      <c r="X1819" s="263"/>
      <c r="Y1819" s="263"/>
      <c r="Z1819" s="263"/>
      <c r="AA1819" s="263"/>
      <c r="AB1819" s="263"/>
      <c r="AC1819" s="263"/>
      <c r="AD1819" s="263"/>
      <c r="AE1819" s="263"/>
      <c r="AF1819" s="263"/>
      <c r="AG1819" s="263"/>
      <c r="AH1819" s="263"/>
      <c r="AI1819" s="263"/>
      <c r="AJ1819" s="263"/>
      <c r="AK1819" s="263"/>
      <c r="AL1819" s="263"/>
      <c r="AM1819" s="263"/>
      <c r="AN1819" s="263"/>
      <c r="AO1819" s="263"/>
      <c r="AP1819" s="263"/>
      <c r="AQ1819" s="263"/>
      <c r="AR1819" s="263"/>
      <c r="AS1819" s="263"/>
      <c r="AT1819" s="263"/>
      <c r="AU1819" s="263"/>
      <c r="AV1819" s="263"/>
      <c r="AW1819" s="263"/>
      <c r="AX1819" s="263"/>
      <c r="AY1819" s="263"/>
      <c r="AZ1819" s="263"/>
      <c r="BA1819" s="263"/>
      <c r="BB1819" s="263"/>
      <c r="BC1819" s="263"/>
      <c r="BD1819" s="263"/>
      <c r="BE1819" s="263"/>
      <c r="BF1819" s="263"/>
      <c r="BG1819" s="263"/>
      <c r="BH1819" s="263"/>
      <c r="BI1819" s="263"/>
      <c r="BJ1819" s="263"/>
      <c r="BK1819" s="263"/>
      <c r="BL1819" s="263"/>
      <c r="BM1819" s="263"/>
      <c r="BN1819" s="263"/>
      <c r="BO1819" s="263"/>
      <c r="BP1819" s="263"/>
      <c r="BQ1819" s="263"/>
      <c r="BR1819" s="263"/>
      <c r="BS1819" s="263"/>
      <c r="BT1819" s="263"/>
      <c r="BU1819" s="263"/>
      <c r="BV1819" s="263"/>
      <c r="BW1819" s="263"/>
      <c r="BX1819" s="263"/>
      <c r="BY1819" s="263"/>
      <c r="BZ1819" s="263"/>
      <c r="CA1819" s="263"/>
      <c r="CB1819" s="263"/>
      <c r="CC1819" s="263"/>
      <c r="CD1819" s="263"/>
      <c r="CE1819" s="263"/>
      <c r="CF1819" s="263"/>
      <c r="CG1819" s="263"/>
      <c r="CH1819" s="263"/>
      <c r="CI1819" s="263"/>
      <c r="CJ1819" s="263"/>
      <c r="CK1819" s="263"/>
      <c r="CL1819" s="263"/>
      <c r="CM1819" s="263"/>
      <c r="CN1819" s="263"/>
      <c r="CO1819" s="263"/>
      <c r="CP1819" s="263"/>
      <c r="CQ1819" s="263"/>
      <c r="CR1819" s="263"/>
      <c r="CS1819" s="263"/>
      <c r="CT1819" s="263"/>
      <c r="CU1819" s="263"/>
      <c r="CV1819" s="263"/>
      <c r="CW1819" s="263"/>
      <c r="CX1819" s="263"/>
    </row>
    <row r="1820" spans="1:102" s="24" customFormat="1" ht="18">
      <c r="A1820" s="17">
        <v>9</v>
      </c>
      <c r="B1820" s="7" t="s">
        <v>498</v>
      </c>
      <c r="C1820" s="9"/>
      <c r="D1820" s="9"/>
      <c r="E1820" s="9"/>
      <c r="F1820" s="6"/>
      <c r="G1820" s="6"/>
      <c r="H1820" s="3"/>
      <c r="I1820" s="31"/>
      <c r="J1820" s="31"/>
      <c r="K1820" s="31"/>
      <c r="L1820" s="67"/>
      <c r="M1820" s="67"/>
      <c r="N1820" s="18"/>
      <c r="O1820" s="67"/>
      <c r="P1820" s="67"/>
      <c r="Q1820" s="18"/>
      <c r="R1820" s="67"/>
      <c r="S1820" s="9"/>
      <c r="T1820" s="107"/>
      <c r="U1820" s="9"/>
      <c r="V1820" s="9"/>
      <c r="W1820" s="107"/>
      <c r="X1820" s="258"/>
      <c r="Y1820" s="258"/>
      <c r="Z1820" s="258"/>
      <c r="AA1820" s="258"/>
      <c r="AB1820" s="258"/>
      <c r="AC1820" s="258"/>
      <c r="AD1820" s="258"/>
      <c r="AE1820" s="258"/>
      <c r="AF1820" s="258"/>
      <c r="AG1820" s="258"/>
      <c r="AH1820" s="258"/>
      <c r="AI1820" s="258"/>
      <c r="AJ1820" s="258"/>
      <c r="AK1820" s="258"/>
      <c r="AL1820" s="258"/>
      <c r="AM1820" s="258"/>
      <c r="AN1820" s="258"/>
      <c r="AO1820" s="258"/>
      <c r="AP1820" s="258"/>
      <c r="AQ1820" s="258"/>
      <c r="AR1820" s="258"/>
      <c r="AS1820" s="258"/>
      <c r="AT1820" s="258"/>
      <c r="AU1820" s="258"/>
      <c r="AV1820" s="258"/>
      <c r="AW1820" s="258"/>
      <c r="AX1820" s="258"/>
      <c r="AY1820" s="258"/>
      <c r="AZ1820" s="258"/>
      <c r="BA1820" s="258"/>
      <c r="BB1820" s="258"/>
      <c r="BC1820" s="258"/>
      <c r="BD1820" s="258"/>
      <c r="BE1820" s="258"/>
      <c r="BF1820" s="258"/>
      <c r="BG1820" s="258"/>
      <c r="BH1820" s="258"/>
      <c r="BI1820" s="258"/>
      <c r="BJ1820" s="258"/>
      <c r="BK1820" s="258"/>
      <c r="BL1820" s="258"/>
      <c r="BM1820" s="258"/>
      <c r="BN1820" s="258"/>
      <c r="BO1820" s="258"/>
      <c r="BP1820" s="258"/>
      <c r="BQ1820" s="258"/>
      <c r="BR1820" s="258"/>
      <c r="BS1820" s="258"/>
      <c r="BT1820" s="258"/>
      <c r="BU1820" s="258"/>
      <c r="BV1820" s="258"/>
      <c r="BW1820" s="258"/>
      <c r="BX1820" s="258"/>
      <c r="BY1820" s="258"/>
      <c r="BZ1820" s="258"/>
      <c r="CA1820" s="258"/>
      <c r="CB1820" s="258"/>
      <c r="CC1820" s="258"/>
      <c r="CD1820" s="258"/>
      <c r="CE1820" s="258"/>
      <c r="CF1820" s="258"/>
      <c r="CG1820" s="258"/>
      <c r="CH1820" s="258"/>
      <c r="CI1820" s="258"/>
      <c r="CJ1820" s="258"/>
      <c r="CK1820" s="258"/>
      <c r="CL1820" s="258"/>
      <c r="CM1820" s="258"/>
      <c r="CN1820" s="258"/>
      <c r="CO1820" s="258"/>
      <c r="CP1820" s="258"/>
      <c r="CQ1820" s="258"/>
      <c r="CR1820" s="258"/>
      <c r="CS1820" s="258"/>
      <c r="CT1820" s="258"/>
      <c r="CU1820" s="258"/>
      <c r="CV1820" s="258"/>
      <c r="CW1820" s="258"/>
      <c r="CX1820" s="258"/>
    </row>
    <row r="1821" spans="1:102" s="24" customFormat="1" ht="18">
      <c r="A1821" s="13">
        <v>1</v>
      </c>
      <c r="B1821" s="5" t="s">
        <v>1248</v>
      </c>
      <c r="C1821" s="9"/>
      <c r="D1821" s="9"/>
      <c r="E1821" s="9"/>
      <c r="F1821" s="2">
        <v>0.01</v>
      </c>
      <c r="G1821" s="2">
        <v>0</v>
      </c>
      <c r="H1821" s="3">
        <f t="shared" si="731"/>
        <v>0.01</v>
      </c>
      <c r="I1821" s="10">
        <v>0.01</v>
      </c>
      <c r="J1821" s="10"/>
      <c r="K1821" s="213">
        <f>SUM(I1821:J1821)</f>
        <v>0.01</v>
      </c>
      <c r="L1821" s="65">
        <v>0.01</v>
      </c>
      <c r="M1821" s="65"/>
      <c r="N1821" s="18">
        <f>SUM(L1821:M1821)</f>
        <v>0.01</v>
      </c>
      <c r="O1821" s="65">
        <v>0.01</v>
      </c>
      <c r="P1821" s="65"/>
      <c r="Q1821" s="18">
        <f>SUM(O1821:P1821)</f>
        <v>0.01</v>
      </c>
      <c r="R1821" s="65">
        <v>0.01</v>
      </c>
      <c r="S1821" s="8"/>
      <c r="T1821" s="107">
        <f>SUM(R1821:S1821)</f>
        <v>0.01</v>
      </c>
      <c r="U1821" s="8">
        <v>0.01</v>
      </c>
      <c r="V1821" s="8"/>
      <c r="W1821" s="107">
        <f>SUM(U1821:V1821)</f>
        <v>0.01</v>
      </c>
      <c r="X1821" s="258"/>
      <c r="Y1821" s="258"/>
      <c r="Z1821" s="258"/>
      <c r="AA1821" s="258"/>
      <c r="AB1821" s="258"/>
      <c r="AC1821" s="258"/>
      <c r="AD1821" s="258"/>
      <c r="AE1821" s="258"/>
      <c r="AF1821" s="258"/>
      <c r="AG1821" s="258"/>
      <c r="AH1821" s="258"/>
      <c r="AI1821" s="258"/>
      <c r="AJ1821" s="258"/>
      <c r="AK1821" s="258"/>
      <c r="AL1821" s="258"/>
      <c r="AM1821" s="258"/>
      <c r="AN1821" s="258"/>
      <c r="AO1821" s="258"/>
      <c r="AP1821" s="258"/>
      <c r="AQ1821" s="258"/>
      <c r="AR1821" s="258"/>
      <c r="AS1821" s="258"/>
      <c r="AT1821" s="258"/>
      <c r="AU1821" s="258"/>
      <c r="AV1821" s="258"/>
      <c r="AW1821" s="258"/>
      <c r="AX1821" s="258"/>
      <c r="AY1821" s="258"/>
      <c r="AZ1821" s="258"/>
      <c r="BA1821" s="258"/>
      <c r="BB1821" s="258"/>
      <c r="BC1821" s="258"/>
      <c r="BD1821" s="258"/>
      <c r="BE1821" s="258"/>
      <c r="BF1821" s="258"/>
      <c r="BG1821" s="258"/>
      <c r="BH1821" s="258"/>
      <c r="BI1821" s="258"/>
      <c r="BJ1821" s="258"/>
      <c r="BK1821" s="258"/>
      <c r="BL1821" s="258"/>
      <c r="BM1821" s="258"/>
      <c r="BN1821" s="258"/>
      <c r="BO1821" s="258"/>
      <c r="BP1821" s="258"/>
      <c r="BQ1821" s="258"/>
      <c r="BR1821" s="258"/>
      <c r="BS1821" s="258"/>
      <c r="BT1821" s="258"/>
      <c r="BU1821" s="258"/>
      <c r="BV1821" s="258"/>
      <c r="BW1821" s="258"/>
      <c r="BX1821" s="258"/>
      <c r="BY1821" s="258"/>
      <c r="BZ1821" s="258"/>
      <c r="CA1821" s="258"/>
      <c r="CB1821" s="258"/>
      <c r="CC1821" s="258"/>
      <c r="CD1821" s="258"/>
      <c r="CE1821" s="258"/>
      <c r="CF1821" s="258"/>
      <c r="CG1821" s="258"/>
      <c r="CH1821" s="258"/>
      <c r="CI1821" s="258"/>
      <c r="CJ1821" s="258"/>
      <c r="CK1821" s="258"/>
      <c r="CL1821" s="258"/>
      <c r="CM1821" s="258"/>
      <c r="CN1821" s="258"/>
      <c r="CO1821" s="258"/>
      <c r="CP1821" s="258"/>
      <c r="CQ1821" s="258"/>
      <c r="CR1821" s="258"/>
      <c r="CS1821" s="258"/>
      <c r="CT1821" s="258"/>
      <c r="CU1821" s="258"/>
      <c r="CV1821" s="258"/>
      <c r="CW1821" s="258"/>
      <c r="CX1821" s="258"/>
    </row>
    <row r="1822" spans="1:102" ht="18">
      <c r="A1822" s="13">
        <v>2</v>
      </c>
      <c r="B1822" s="5" t="s">
        <v>1249</v>
      </c>
      <c r="C1822" s="8">
        <v>124.82</v>
      </c>
      <c r="D1822" s="8"/>
      <c r="E1822" s="9">
        <f>SUM(C1822:D1822)</f>
        <v>124.82</v>
      </c>
      <c r="F1822" s="2">
        <v>62.41</v>
      </c>
      <c r="G1822" s="2">
        <v>0</v>
      </c>
      <c r="H1822" s="3">
        <f t="shared" si="731"/>
        <v>62.41</v>
      </c>
      <c r="I1822" s="10">
        <v>0.01</v>
      </c>
      <c r="J1822" s="18"/>
      <c r="K1822" s="213">
        <f>SUM(I1822:J1822)</f>
        <v>0.01</v>
      </c>
      <c r="L1822" s="65">
        <v>0.01</v>
      </c>
      <c r="M1822" s="65"/>
      <c r="N1822" s="18">
        <f>SUM(L1822:M1822)</f>
        <v>0.01</v>
      </c>
      <c r="O1822" s="65">
        <v>0.01</v>
      </c>
      <c r="P1822" s="65"/>
      <c r="Q1822" s="18">
        <f>SUM(O1822:P1822)</f>
        <v>0.01</v>
      </c>
      <c r="R1822" s="65">
        <v>0.01</v>
      </c>
      <c r="S1822" s="8"/>
      <c r="T1822" s="107">
        <f>SUM(R1822:S1822)</f>
        <v>0.01</v>
      </c>
      <c r="U1822" s="8">
        <v>0.01</v>
      </c>
      <c r="V1822" s="8"/>
      <c r="W1822" s="107">
        <f>SUM(U1822:V1822)</f>
        <v>0.01</v>
      </c>
    </row>
    <row r="1823" spans="1:102" s="191" customFormat="1" ht="18">
      <c r="A1823" s="180"/>
      <c r="B1823" s="181" t="s">
        <v>10</v>
      </c>
      <c r="C1823" s="182">
        <f>SUM(C1822)</f>
        <v>124.82</v>
      </c>
      <c r="D1823" s="188"/>
      <c r="E1823" s="182">
        <f>SUM(C1823:D1823)</f>
        <v>124.82</v>
      </c>
      <c r="F1823" s="183">
        <v>62.42</v>
      </c>
      <c r="G1823" s="183">
        <v>0</v>
      </c>
      <c r="H1823" s="194">
        <f t="shared" si="731"/>
        <v>62.42</v>
      </c>
      <c r="I1823" s="184">
        <f>SUM(I1821:I1822)</f>
        <v>0.02</v>
      </c>
      <c r="J1823" s="189"/>
      <c r="K1823" s="212">
        <f>SUM(I1823:J1823)</f>
        <v>0.02</v>
      </c>
      <c r="L1823" s="198">
        <f>SUM(L1821:L1822)</f>
        <v>0.02</v>
      </c>
      <c r="M1823" s="198"/>
      <c r="N1823" s="184">
        <f>SUM(L1823:M1823)</f>
        <v>0.02</v>
      </c>
      <c r="O1823" s="198">
        <f>SUM(O1821:O1822)</f>
        <v>0.02</v>
      </c>
      <c r="P1823" s="198"/>
      <c r="Q1823" s="184">
        <f>SUM(O1823:P1823)</f>
        <v>0.02</v>
      </c>
      <c r="R1823" s="198">
        <f>SUM(R1821:R1822)</f>
        <v>0.02</v>
      </c>
      <c r="S1823" s="182"/>
      <c r="T1823" s="185">
        <f>SUM(R1823:S1823)</f>
        <v>0.02</v>
      </c>
      <c r="U1823" s="182">
        <f>SUM(U1821:U1822)</f>
        <v>0.02</v>
      </c>
      <c r="V1823" s="182"/>
      <c r="W1823" s="185">
        <f>SUM(U1823:V1823)</f>
        <v>0.02</v>
      </c>
      <c r="X1823" s="263"/>
      <c r="Y1823" s="263"/>
      <c r="Z1823" s="263"/>
      <c r="AA1823" s="263"/>
      <c r="AB1823" s="263"/>
      <c r="AC1823" s="263"/>
      <c r="AD1823" s="263"/>
      <c r="AE1823" s="263"/>
      <c r="AF1823" s="263"/>
      <c r="AG1823" s="263"/>
      <c r="AH1823" s="263"/>
      <c r="AI1823" s="263"/>
      <c r="AJ1823" s="263"/>
      <c r="AK1823" s="263"/>
      <c r="AL1823" s="263"/>
      <c r="AM1823" s="263"/>
      <c r="AN1823" s="263"/>
      <c r="AO1823" s="263"/>
      <c r="AP1823" s="263"/>
      <c r="AQ1823" s="263"/>
      <c r="AR1823" s="263"/>
      <c r="AS1823" s="263"/>
      <c r="AT1823" s="263"/>
      <c r="AU1823" s="263"/>
      <c r="AV1823" s="263"/>
      <c r="AW1823" s="263"/>
      <c r="AX1823" s="263"/>
      <c r="AY1823" s="263"/>
      <c r="AZ1823" s="263"/>
      <c r="BA1823" s="263"/>
      <c r="BB1823" s="263"/>
      <c r="BC1823" s="263"/>
      <c r="BD1823" s="263"/>
      <c r="BE1823" s="263"/>
      <c r="BF1823" s="263"/>
      <c r="BG1823" s="263"/>
      <c r="BH1823" s="263"/>
      <c r="BI1823" s="263"/>
      <c r="BJ1823" s="263"/>
      <c r="BK1823" s="263"/>
      <c r="BL1823" s="263"/>
      <c r="BM1823" s="263"/>
      <c r="BN1823" s="263"/>
      <c r="BO1823" s="263"/>
      <c r="BP1823" s="263"/>
      <c r="BQ1823" s="263"/>
      <c r="BR1823" s="263"/>
      <c r="BS1823" s="263"/>
      <c r="BT1823" s="263"/>
      <c r="BU1823" s="263"/>
      <c r="BV1823" s="263"/>
      <c r="BW1823" s="263"/>
      <c r="BX1823" s="263"/>
      <c r="BY1823" s="263"/>
      <c r="BZ1823" s="263"/>
      <c r="CA1823" s="263"/>
      <c r="CB1823" s="263"/>
      <c r="CC1823" s="263"/>
      <c r="CD1823" s="263"/>
      <c r="CE1823" s="263"/>
      <c r="CF1823" s="263"/>
      <c r="CG1823" s="263"/>
      <c r="CH1823" s="263"/>
      <c r="CI1823" s="263"/>
      <c r="CJ1823" s="263"/>
      <c r="CK1823" s="263"/>
      <c r="CL1823" s="263"/>
      <c r="CM1823" s="263"/>
      <c r="CN1823" s="263"/>
      <c r="CO1823" s="263"/>
      <c r="CP1823" s="263"/>
      <c r="CQ1823" s="263"/>
      <c r="CR1823" s="263"/>
      <c r="CS1823" s="263"/>
      <c r="CT1823" s="263"/>
      <c r="CU1823" s="263"/>
      <c r="CV1823" s="263"/>
      <c r="CW1823" s="263"/>
      <c r="CX1823" s="263"/>
    </row>
    <row r="1824" spans="1:102" s="24" customFormat="1" ht="18">
      <c r="A1824" s="17">
        <v>10</v>
      </c>
      <c r="B1824" s="7" t="s">
        <v>507</v>
      </c>
      <c r="C1824" s="9"/>
      <c r="D1824" s="9"/>
      <c r="E1824" s="9"/>
      <c r="F1824" s="6"/>
      <c r="G1824" s="6"/>
      <c r="H1824" s="3"/>
      <c r="I1824" s="18"/>
      <c r="J1824" s="18"/>
      <c r="K1824" s="213"/>
      <c r="L1824" s="67"/>
      <c r="M1824" s="67"/>
      <c r="N1824" s="18"/>
      <c r="O1824" s="67"/>
      <c r="P1824" s="67"/>
      <c r="Q1824" s="18"/>
      <c r="R1824" s="67"/>
      <c r="S1824" s="9"/>
      <c r="T1824" s="107"/>
      <c r="U1824" s="9"/>
      <c r="V1824" s="9"/>
      <c r="W1824" s="107"/>
      <c r="X1824" s="258"/>
      <c r="Y1824" s="258"/>
      <c r="Z1824" s="258"/>
      <c r="AA1824" s="258"/>
      <c r="AB1824" s="258"/>
      <c r="AC1824" s="258"/>
      <c r="AD1824" s="258"/>
      <c r="AE1824" s="258"/>
      <c r="AF1824" s="258"/>
      <c r="AG1824" s="258"/>
      <c r="AH1824" s="258"/>
      <c r="AI1824" s="258"/>
      <c r="AJ1824" s="258"/>
      <c r="AK1824" s="258"/>
      <c r="AL1824" s="258"/>
      <c r="AM1824" s="258"/>
      <c r="AN1824" s="258"/>
      <c r="AO1824" s="258"/>
      <c r="AP1824" s="258"/>
      <c r="AQ1824" s="258"/>
      <c r="AR1824" s="258"/>
      <c r="AS1824" s="258"/>
      <c r="AT1824" s="258"/>
      <c r="AU1824" s="258"/>
      <c r="AV1824" s="258"/>
      <c r="AW1824" s="258"/>
      <c r="AX1824" s="258"/>
      <c r="AY1824" s="258"/>
      <c r="AZ1824" s="258"/>
      <c r="BA1824" s="258"/>
      <c r="BB1824" s="258"/>
      <c r="BC1824" s="258"/>
      <c r="BD1824" s="258"/>
      <c r="BE1824" s="258"/>
      <c r="BF1824" s="258"/>
      <c r="BG1824" s="258"/>
      <c r="BH1824" s="258"/>
      <c r="BI1824" s="258"/>
      <c r="BJ1824" s="258"/>
      <c r="BK1824" s="258"/>
      <c r="BL1824" s="258"/>
      <c r="BM1824" s="258"/>
      <c r="BN1824" s="258"/>
      <c r="BO1824" s="258"/>
      <c r="BP1824" s="258"/>
      <c r="BQ1824" s="258"/>
      <c r="BR1824" s="258"/>
      <c r="BS1824" s="258"/>
      <c r="BT1824" s="258"/>
      <c r="BU1824" s="258"/>
      <c r="BV1824" s="258"/>
      <c r="BW1824" s="258"/>
      <c r="BX1824" s="258"/>
      <c r="BY1824" s="258"/>
      <c r="BZ1824" s="258"/>
      <c r="CA1824" s="258"/>
      <c r="CB1824" s="258"/>
      <c r="CC1824" s="258"/>
      <c r="CD1824" s="258"/>
      <c r="CE1824" s="258"/>
      <c r="CF1824" s="258"/>
      <c r="CG1824" s="258"/>
      <c r="CH1824" s="258"/>
      <c r="CI1824" s="258"/>
      <c r="CJ1824" s="258"/>
      <c r="CK1824" s="258"/>
      <c r="CL1824" s="258"/>
      <c r="CM1824" s="258"/>
      <c r="CN1824" s="258"/>
      <c r="CO1824" s="258"/>
      <c r="CP1824" s="258"/>
      <c r="CQ1824" s="258"/>
      <c r="CR1824" s="258"/>
      <c r="CS1824" s="258"/>
      <c r="CT1824" s="258"/>
      <c r="CU1824" s="258"/>
      <c r="CV1824" s="258"/>
      <c r="CW1824" s="258"/>
      <c r="CX1824" s="258"/>
    </row>
    <row r="1825" spans="1:102" ht="18">
      <c r="A1825" s="13">
        <v>1</v>
      </c>
      <c r="B1825" s="5" t="s">
        <v>2291</v>
      </c>
      <c r="C1825" s="8">
        <v>50065.01</v>
      </c>
      <c r="D1825" s="8"/>
      <c r="E1825" s="9">
        <f>SUM(C1825:D1825)</f>
        <v>50065.01</v>
      </c>
      <c r="F1825" s="2">
        <v>0.01</v>
      </c>
      <c r="G1825" s="2">
        <v>0</v>
      </c>
      <c r="H1825" s="3">
        <f t="shared" si="731"/>
        <v>0.01</v>
      </c>
      <c r="I1825" s="10">
        <v>10000</v>
      </c>
      <c r="J1825" s="10"/>
      <c r="K1825" s="213">
        <f>SUM(I1825:J1825)</f>
        <v>10000</v>
      </c>
      <c r="L1825" s="65">
        <v>5000</v>
      </c>
      <c r="M1825" s="67"/>
      <c r="N1825" s="18">
        <f>SUM(L1825:M1825)</f>
        <v>5000</v>
      </c>
      <c r="O1825" s="65">
        <v>0.01</v>
      </c>
      <c r="P1825" s="67"/>
      <c r="Q1825" s="18">
        <f>SUM(O1825:P1825)</f>
        <v>0.01</v>
      </c>
      <c r="R1825" s="65">
        <v>0.01</v>
      </c>
      <c r="S1825" s="9"/>
      <c r="T1825" s="107">
        <f>SUM(R1825:S1825)</f>
        <v>0.01</v>
      </c>
      <c r="U1825" s="8">
        <v>0.01</v>
      </c>
      <c r="V1825" s="9"/>
      <c r="W1825" s="107">
        <f>SUM(U1825:V1825)</f>
        <v>0.01</v>
      </c>
    </row>
    <row r="1826" spans="1:102" s="191" customFormat="1" ht="18">
      <c r="A1826" s="180"/>
      <c r="B1826" s="181" t="s">
        <v>44</v>
      </c>
      <c r="C1826" s="182">
        <f>SUM(C1825)</f>
        <v>50065.01</v>
      </c>
      <c r="D1826" s="188"/>
      <c r="E1826" s="182">
        <f>SUM(C1826:D1826)</f>
        <v>50065.01</v>
      </c>
      <c r="F1826" s="183">
        <v>0.01</v>
      </c>
      <c r="G1826" s="183">
        <v>0</v>
      </c>
      <c r="H1826" s="194">
        <f t="shared" si="731"/>
        <v>0.01</v>
      </c>
      <c r="I1826" s="184">
        <f>SUM(I1825)</f>
        <v>10000</v>
      </c>
      <c r="J1826" s="189"/>
      <c r="K1826" s="212">
        <f>SUM(I1826:J1826)</f>
        <v>10000</v>
      </c>
      <c r="L1826" s="198">
        <f>SUM(L1825)</f>
        <v>5000</v>
      </c>
      <c r="M1826" s="198"/>
      <c r="N1826" s="184">
        <f>SUM(L1826:M1826)</f>
        <v>5000</v>
      </c>
      <c r="O1826" s="198">
        <f>SUM(O1825)</f>
        <v>0.01</v>
      </c>
      <c r="P1826" s="198"/>
      <c r="Q1826" s="184">
        <f>SUM(O1826:P1826)</f>
        <v>0.01</v>
      </c>
      <c r="R1826" s="198">
        <f>SUM(R1825)</f>
        <v>0.01</v>
      </c>
      <c r="S1826" s="182"/>
      <c r="T1826" s="185">
        <f>SUM(R1826:S1826)</f>
        <v>0.01</v>
      </c>
      <c r="U1826" s="182">
        <f>SUM(U1825)</f>
        <v>0.01</v>
      </c>
      <c r="V1826" s="182"/>
      <c r="W1826" s="185">
        <f>SUM(U1826:V1826)</f>
        <v>0.01</v>
      </c>
      <c r="X1826" s="263"/>
      <c r="Y1826" s="263"/>
      <c r="Z1826" s="263"/>
      <c r="AA1826" s="263"/>
      <c r="AB1826" s="263"/>
      <c r="AC1826" s="263"/>
      <c r="AD1826" s="263"/>
      <c r="AE1826" s="263"/>
      <c r="AF1826" s="263"/>
      <c r="AG1826" s="263"/>
      <c r="AH1826" s="263"/>
      <c r="AI1826" s="263"/>
      <c r="AJ1826" s="263"/>
      <c r="AK1826" s="263"/>
      <c r="AL1826" s="263"/>
      <c r="AM1826" s="263"/>
      <c r="AN1826" s="263"/>
      <c r="AO1826" s="263"/>
      <c r="AP1826" s="263"/>
      <c r="AQ1826" s="263"/>
      <c r="AR1826" s="263"/>
      <c r="AS1826" s="263"/>
      <c r="AT1826" s="263"/>
      <c r="AU1826" s="263"/>
      <c r="AV1826" s="263"/>
      <c r="AW1826" s="263"/>
      <c r="AX1826" s="263"/>
      <c r="AY1826" s="263"/>
      <c r="AZ1826" s="263"/>
      <c r="BA1826" s="263"/>
      <c r="BB1826" s="263"/>
      <c r="BC1826" s="263"/>
      <c r="BD1826" s="263"/>
      <c r="BE1826" s="263"/>
      <c r="BF1826" s="263"/>
      <c r="BG1826" s="263"/>
      <c r="BH1826" s="263"/>
      <c r="BI1826" s="263"/>
      <c r="BJ1826" s="263"/>
      <c r="BK1826" s="263"/>
      <c r="BL1826" s="263"/>
      <c r="BM1826" s="263"/>
      <c r="BN1826" s="263"/>
      <c r="BO1826" s="263"/>
      <c r="BP1826" s="263"/>
      <c r="BQ1826" s="263"/>
      <c r="BR1826" s="263"/>
      <c r="BS1826" s="263"/>
      <c r="BT1826" s="263"/>
      <c r="BU1826" s="263"/>
      <c r="BV1826" s="263"/>
      <c r="BW1826" s="263"/>
      <c r="BX1826" s="263"/>
      <c r="BY1826" s="263"/>
      <c r="BZ1826" s="263"/>
      <c r="CA1826" s="263"/>
      <c r="CB1826" s="263"/>
      <c r="CC1826" s="263"/>
      <c r="CD1826" s="263"/>
      <c r="CE1826" s="263"/>
      <c r="CF1826" s="263"/>
      <c r="CG1826" s="263"/>
      <c r="CH1826" s="263"/>
      <c r="CI1826" s="263"/>
      <c r="CJ1826" s="263"/>
      <c r="CK1826" s="263"/>
      <c r="CL1826" s="263"/>
      <c r="CM1826" s="263"/>
      <c r="CN1826" s="263"/>
      <c r="CO1826" s="263"/>
      <c r="CP1826" s="263"/>
      <c r="CQ1826" s="263"/>
      <c r="CR1826" s="263"/>
      <c r="CS1826" s="263"/>
      <c r="CT1826" s="263"/>
      <c r="CU1826" s="263"/>
      <c r="CV1826" s="263"/>
      <c r="CW1826" s="263"/>
      <c r="CX1826" s="263"/>
    </row>
    <row r="1827" spans="1:102" s="24" customFormat="1" ht="18">
      <c r="A1827" s="17">
        <v>11</v>
      </c>
      <c r="B1827" s="7" t="s">
        <v>1250</v>
      </c>
      <c r="C1827" s="9"/>
      <c r="D1827" s="9"/>
      <c r="E1827" s="9"/>
      <c r="F1827" s="6"/>
      <c r="G1827" s="6"/>
      <c r="H1827" s="3"/>
      <c r="I1827" s="18"/>
      <c r="J1827" s="18"/>
      <c r="K1827" s="213"/>
      <c r="L1827" s="67"/>
      <c r="M1827" s="67"/>
      <c r="N1827" s="18"/>
      <c r="O1827" s="67"/>
      <c r="P1827" s="67"/>
      <c r="Q1827" s="18"/>
      <c r="R1827" s="67"/>
      <c r="S1827" s="9"/>
      <c r="T1827" s="107"/>
      <c r="U1827" s="9"/>
      <c r="V1827" s="9"/>
      <c r="W1827" s="107"/>
      <c r="X1827" s="258"/>
      <c r="Y1827" s="258"/>
      <c r="Z1827" s="258"/>
      <c r="AA1827" s="258"/>
      <c r="AB1827" s="258"/>
      <c r="AC1827" s="258"/>
      <c r="AD1827" s="258"/>
      <c r="AE1827" s="258"/>
      <c r="AF1827" s="258"/>
      <c r="AG1827" s="258"/>
      <c r="AH1827" s="258"/>
      <c r="AI1827" s="258"/>
      <c r="AJ1827" s="258"/>
      <c r="AK1827" s="258"/>
      <c r="AL1827" s="258"/>
      <c r="AM1827" s="258"/>
      <c r="AN1827" s="258"/>
      <c r="AO1827" s="258"/>
      <c r="AP1827" s="258"/>
      <c r="AQ1827" s="258"/>
      <c r="AR1827" s="258"/>
      <c r="AS1827" s="258"/>
      <c r="AT1827" s="258"/>
      <c r="AU1827" s="258"/>
      <c r="AV1827" s="258"/>
      <c r="AW1827" s="258"/>
      <c r="AX1827" s="258"/>
      <c r="AY1827" s="258"/>
      <c r="AZ1827" s="258"/>
      <c r="BA1827" s="258"/>
      <c r="BB1827" s="258"/>
      <c r="BC1827" s="258"/>
      <c r="BD1827" s="258"/>
      <c r="BE1827" s="258"/>
      <c r="BF1827" s="258"/>
      <c r="BG1827" s="258"/>
      <c r="BH1827" s="258"/>
      <c r="BI1827" s="258"/>
      <c r="BJ1827" s="258"/>
      <c r="BK1827" s="258"/>
      <c r="BL1827" s="258"/>
      <c r="BM1827" s="258"/>
      <c r="BN1827" s="258"/>
      <c r="BO1827" s="258"/>
      <c r="BP1827" s="258"/>
      <c r="BQ1827" s="258"/>
      <c r="BR1827" s="258"/>
      <c r="BS1827" s="258"/>
      <c r="BT1827" s="258"/>
      <c r="BU1827" s="258"/>
      <c r="BV1827" s="258"/>
      <c r="BW1827" s="258"/>
      <c r="BX1827" s="258"/>
      <c r="BY1827" s="258"/>
      <c r="BZ1827" s="258"/>
      <c r="CA1827" s="258"/>
      <c r="CB1827" s="258"/>
      <c r="CC1827" s="258"/>
      <c r="CD1827" s="258"/>
      <c r="CE1827" s="258"/>
      <c r="CF1827" s="258"/>
      <c r="CG1827" s="258"/>
      <c r="CH1827" s="258"/>
      <c r="CI1827" s="258"/>
      <c r="CJ1827" s="258"/>
      <c r="CK1827" s="258"/>
      <c r="CL1827" s="258"/>
      <c r="CM1827" s="258"/>
      <c r="CN1827" s="258"/>
      <c r="CO1827" s="258"/>
      <c r="CP1827" s="258"/>
      <c r="CQ1827" s="258"/>
      <c r="CR1827" s="258"/>
      <c r="CS1827" s="258"/>
      <c r="CT1827" s="258"/>
      <c r="CU1827" s="258"/>
      <c r="CV1827" s="258"/>
      <c r="CW1827" s="258"/>
      <c r="CX1827" s="258"/>
    </row>
    <row r="1828" spans="1:102" s="24" customFormat="1" ht="18">
      <c r="A1828" s="17"/>
      <c r="B1828" s="5" t="s">
        <v>158</v>
      </c>
      <c r="C1828" s="27"/>
      <c r="D1828" s="27"/>
      <c r="E1828" s="27"/>
      <c r="F1828" s="2">
        <v>50042.12</v>
      </c>
      <c r="G1828" s="2">
        <v>0</v>
      </c>
      <c r="H1828" s="3">
        <f t="shared" si="731"/>
        <v>50042.12</v>
      </c>
      <c r="I1828" s="10">
        <v>149504.74</v>
      </c>
      <c r="J1828" s="18"/>
      <c r="K1828" s="213">
        <f>SUM(I1828:J1828)</f>
        <v>149504.74</v>
      </c>
      <c r="L1828" s="65">
        <v>124448.84</v>
      </c>
      <c r="M1828" s="65"/>
      <c r="N1828" s="18">
        <f>SUM(L1828:M1828)</f>
        <v>124448.84</v>
      </c>
      <c r="O1828" s="65">
        <v>89191.79</v>
      </c>
      <c r="P1828" s="65"/>
      <c r="Q1828" s="18">
        <f>SUM(O1828:P1828)</f>
        <v>89191.79</v>
      </c>
      <c r="R1828" s="65">
        <v>108691.79</v>
      </c>
      <c r="S1828" s="8"/>
      <c r="T1828" s="107">
        <f>SUM(R1828:S1828)</f>
        <v>108691.79</v>
      </c>
      <c r="U1828" s="8">
        <v>68704.289999999994</v>
      </c>
      <c r="V1828" s="8"/>
      <c r="W1828" s="107">
        <f>SUM(U1828:V1828)</f>
        <v>68704.289999999994</v>
      </c>
      <c r="X1828" s="258"/>
      <c r="Y1828" s="258"/>
      <c r="Z1828" s="258"/>
      <c r="AA1828" s="258"/>
      <c r="AB1828" s="258"/>
      <c r="AC1828" s="258"/>
      <c r="AD1828" s="258"/>
      <c r="AE1828" s="258"/>
      <c r="AF1828" s="258"/>
      <c r="AG1828" s="258"/>
      <c r="AH1828" s="258"/>
      <c r="AI1828" s="258"/>
      <c r="AJ1828" s="258"/>
      <c r="AK1828" s="258"/>
      <c r="AL1828" s="258"/>
      <c r="AM1828" s="258"/>
      <c r="AN1828" s="258"/>
      <c r="AO1828" s="258"/>
      <c r="AP1828" s="258"/>
      <c r="AQ1828" s="258"/>
      <c r="AR1828" s="258"/>
      <c r="AS1828" s="258"/>
      <c r="AT1828" s="258"/>
      <c r="AU1828" s="258"/>
      <c r="AV1828" s="258"/>
      <c r="AW1828" s="258"/>
      <c r="AX1828" s="258"/>
      <c r="AY1828" s="258"/>
      <c r="AZ1828" s="258"/>
      <c r="BA1828" s="258"/>
      <c r="BB1828" s="258"/>
      <c r="BC1828" s="258"/>
      <c r="BD1828" s="258"/>
      <c r="BE1828" s="258"/>
      <c r="BF1828" s="258"/>
      <c r="BG1828" s="258"/>
      <c r="BH1828" s="258"/>
      <c r="BI1828" s="258"/>
      <c r="BJ1828" s="258"/>
      <c r="BK1828" s="258"/>
      <c r="BL1828" s="258"/>
      <c r="BM1828" s="258"/>
      <c r="BN1828" s="258"/>
      <c r="BO1828" s="258"/>
      <c r="BP1828" s="258"/>
      <c r="BQ1828" s="258"/>
      <c r="BR1828" s="258"/>
      <c r="BS1828" s="258"/>
      <c r="BT1828" s="258"/>
      <c r="BU1828" s="258"/>
      <c r="BV1828" s="258"/>
      <c r="BW1828" s="258"/>
      <c r="BX1828" s="258"/>
      <c r="BY1828" s="258"/>
      <c r="BZ1828" s="258"/>
      <c r="CA1828" s="258"/>
      <c r="CB1828" s="258"/>
      <c r="CC1828" s="258"/>
      <c r="CD1828" s="258"/>
      <c r="CE1828" s="258"/>
      <c r="CF1828" s="258"/>
      <c r="CG1828" s="258"/>
      <c r="CH1828" s="258"/>
      <c r="CI1828" s="258"/>
      <c r="CJ1828" s="258"/>
      <c r="CK1828" s="258"/>
      <c r="CL1828" s="258"/>
      <c r="CM1828" s="258"/>
      <c r="CN1828" s="258"/>
      <c r="CO1828" s="258"/>
      <c r="CP1828" s="258"/>
      <c r="CQ1828" s="258"/>
      <c r="CR1828" s="258"/>
      <c r="CS1828" s="258"/>
      <c r="CT1828" s="258"/>
      <c r="CU1828" s="258"/>
      <c r="CV1828" s="258"/>
      <c r="CW1828" s="258"/>
      <c r="CX1828" s="258"/>
    </row>
    <row r="1829" spans="1:102" s="191" customFormat="1" ht="18">
      <c r="A1829" s="180"/>
      <c r="B1829" s="181" t="s">
        <v>159</v>
      </c>
      <c r="C1829" s="188"/>
      <c r="D1829" s="188"/>
      <c r="E1829" s="188"/>
      <c r="F1829" s="183">
        <v>50042.12</v>
      </c>
      <c r="G1829" s="183">
        <v>0</v>
      </c>
      <c r="H1829" s="194">
        <f t="shared" si="731"/>
        <v>50042.12</v>
      </c>
      <c r="I1829" s="184">
        <f>SUM(I1828)</f>
        <v>149504.74</v>
      </c>
      <c r="J1829" s="189"/>
      <c r="K1829" s="212">
        <f>SUM(I1829:J1829)</f>
        <v>149504.74</v>
      </c>
      <c r="L1829" s="198">
        <f>SUM(L1828)</f>
        <v>124448.84</v>
      </c>
      <c r="M1829" s="198"/>
      <c r="N1829" s="184">
        <f>SUM(L1829:M1829)</f>
        <v>124448.84</v>
      </c>
      <c r="O1829" s="198">
        <f>SUM(O1828)</f>
        <v>89191.79</v>
      </c>
      <c r="P1829" s="198"/>
      <c r="Q1829" s="184">
        <f>SUM(O1829:P1829)</f>
        <v>89191.79</v>
      </c>
      <c r="R1829" s="198">
        <f>SUM(R1828)</f>
        <v>108691.79</v>
      </c>
      <c r="S1829" s="182"/>
      <c r="T1829" s="185">
        <f>SUM(R1829:S1829)</f>
        <v>108691.79</v>
      </c>
      <c r="U1829" s="182">
        <f>SUM(U1828)</f>
        <v>68704.289999999994</v>
      </c>
      <c r="V1829" s="182"/>
      <c r="W1829" s="185">
        <f>SUM(U1829:V1829)</f>
        <v>68704.289999999994</v>
      </c>
      <c r="X1829" s="263"/>
      <c r="Y1829" s="263"/>
      <c r="Z1829" s="263"/>
      <c r="AA1829" s="263"/>
      <c r="AB1829" s="263"/>
      <c r="AC1829" s="263"/>
      <c r="AD1829" s="263"/>
      <c r="AE1829" s="263"/>
      <c r="AF1829" s="263"/>
      <c r="AG1829" s="263"/>
      <c r="AH1829" s="263"/>
      <c r="AI1829" s="263"/>
      <c r="AJ1829" s="263"/>
      <c r="AK1829" s="263"/>
      <c r="AL1829" s="263"/>
      <c r="AM1829" s="263"/>
      <c r="AN1829" s="263"/>
      <c r="AO1829" s="263"/>
      <c r="AP1829" s="263"/>
      <c r="AQ1829" s="263"/>
      <c r="AR1829" s="263"/>
      <c r="AS1829" s="263"/>
      <c r="AT1829" s="263"/>
      <c r="AU1829" s="263"/>
      <c r="AV1829" s="263"/>
      <c r="AW1829" s="263"/>
      <c r="AX1829" s="263"/>
      <c r="AY1829" s="263"/>
      <c r="AZ1829" s="263"/>
      <c r="BA1829" s="263"/>
      <c r="BB1829" s="263"/>
      <c r="BC1829" s="263"/>
      <c r="BD1829" s="263"/>
      <c r="BE1829" s="263"/>
      <c r="BF1829" s="263"/>
      <c r="BG1829" s="263"/>
      <c r="BH1829" s="263"/>
      <c r="BI1829" s="263"/>
      <c r="BJ1829" s="263"/>
      <c r="BK1829" s="263"/>
      <c r="BL1829" s="263"/>
      <c r="BM1829" s="263"/>
      <c r="BN1829" s="263"/>
      <c r="BO1829" s="263"/>
      <c r="BP1829" s="263"/>
      <c r="BQ1829" s="263"/>
      <c r="BR1829" s="263"/>
      <c r="BS1829" s="263"/>
      <c r="BT1829" s="263"/>
      <c r="BU1829" s="263"/>
      <c r="BV1829" s="263"/>
      <c r="BW1829" s="263"/>
      <c r="BX1829" s="263"/>
      <c r="BY1829" s="263"/>
      <c r="BZ1829" s="263"/>
      <c r="CA1829" s="263"/>
      <c r="CB1829" s="263"/>
      <c r="CC1829" s="263"/>
      <c r="CD1829" s="263"/>
      <c r="CE1829" s="263"/>
      <c r="CF1829" s="263"/>
      <c r="CG1829" s="263"/>
      <c r="CH1829" s="263"/>
      <c r="CI1829" s="263"/>
      <c r="CJ1829" s="263"/>
      <c r="CK1829" s="263"/>
      <c r="CL1829" s="263"/>
      <c r="CM1829" s="263"/>
      <c r="CN1829" s="263"/>
      <c r="CO1829" s="263"/>
      <c r="CP1829" s="263"/>
      <c r="CQ1829" s="263"/>
      <c r="CR1829" s="263"/>
      <c r="CS1829" s="263"/>
      <c r="CT1829" s="263"/>
      <c r="CU1829" s="263"/>
      <c r="CV1829" s="263"/>
      <c r="CW1829" s="263"/>
      <c r="CX1829" s="263"/>
    </row>
    <row r="1830" spans="1:102" s="24" customFormat="1" ht="18">
      <c r="A1830" s="17">
        <v>12</v>
      </c>
      <c r="B1830" s="7" t="s">
        <v>1251</v>
      </c>
      <c r="C1830" s="9"/>
      <c r="D1830" s="9"/>
      <c r="E1830" s="9"/>
      <c r="F1830" s="6"/>
      <c r="G1830" s="6"/>
      <c r="H1830" s="3"/>
      <c r="I1830" s="18"/>
      <c r="J1830" s="18"/>
      <c r="K1830" s="213"/>
      <c r="L1830" s="67"/>
      <c r="M1830" s="67"/>
      <c r="N1830" s="18"/>
      <c r="O1830" s="67"/>
      <c r="P1830" s="67"/>
      <c r="Q1830" s="18"/>
      <c r="R1830" s="67"/>
      <c r="S1830" s="9"/>
      <c r="T1830" s="107"/>
      <c r="U1830" s="9"/>
      <c r="V1830" s="9"/>
      <c r="W1830" s="107"/>
      <c r="X1830" s="258"/>
      <c r="Y1830" s="258"/>
      <c r="Z1830" s="258"/>
      <c r="AA1830" s="258"/>
      <c r="AB1830" s="258"/>
      <c r="AC1830" s="258"/>
      <c r="AD1830" s="258"/>
      <c r="AE1830" s="258"/>
      <c r="AF1830" s="258"/>
      <c r="AG1830" s="258"/>
      <c r="AH1830" s="258"/>
      <c r="AI1830" s="258"/>
      <c r="AJ1830" s="258"/>
      <c r="AK1830" s="258"/>
      <c r="AL1830" s="258"/>
      <c r="AM1830" s="258"/>
      <c r="AN1830" s="258"/>
      <c r="AO1830" s="258"/>
      <c r="AP1830" s="258"/>
      <c r="AQ1830" s="258"/>
      <c r="AR1830" s="258"/>
      <c r="AS1830" s="258"/>
      <c r="AT1830" s="258"/>
      <c r="AU1830" s="258"/>
      <c r="AV1830" s="258"/>
      <c r="AW1830" s="258"/>
      <c r="AX1830" s="258"/>
      <c r="AY1830" s="258"/>
      <c r="AZ1830" s="258"/>
      <c r="BA1830" s="258"/>
      <c r="BB1830" s="258"/>
      <c r="BC1830" s="258"/>
      <c r="BD1830" s="258"/>
      <c r="BE1830" s="258"/>
      <c r="BF1830" s="258"/>
      <c r="BG1830" s="258"/>
      <c r="BH1830" s="258"/>
      <c r="BI1830" s="258"/>
      <c r="BJ1830" s="258"/>
      <c r="BK1830" s="258"/>
      <c r="BL1830" s="258"/>
      <c r="BM1830" s="258"/>
      <c r="BN1830" s="258"/>
      <c r="BO1830" s="258"/>
      <c r="BP1830" s="258"/>
      <c r="BQ1830" s="258"/>
      <c r="BR1830" s="258"/>
      <c r="BS1830" s="258"/>
      <c r="BT1830" s="258"/>
      <c r="BU1830" s="258"/>
      <c r="BV1830" s="258"/>
      <c r="BW1830" s="258"/>
      <c r="BX1830" s="258"/>
      <c r="BY1830" s="258"/>
      <c r="BZ1830" s="258"/>
      <c r="CA1830" s="258"/>
      <c r="CB1830" s="258"/>
      <c r="CC1830" s="258"/>
      <c r="CD1830" s="258"/>
      <c r="CE1830" s="258"/>
      <c r="CF1830" s="258"/>
      <c r="CG1830" s="258"/>
      <c r="CH1830" s="258"/>
      <c r="CI1830" s="258"/>
      <c r="CJ1830" s="258"/>
      <c r="CK1830" s="258"/>
      <c r="CL1830" s="258"/>
      <c r="CM1830" s="258"/>
      <c r="CN1830" s="258"/>
      <c r="CO1830" s="258"/>
      <c r="CP1830" s="258"/>
      <c r="CQ1830" s="258"/>
      <c r="CR1830" s="258"/>
      <c r="CS1830" s="258"/>
      <c r="CT1830" s="258"/>
      <c r="CU1830" s="258"/>
      <c r="CV1830" s="258"/>
      <c r="CW1830" s="258"/>
      <c r="CX1830" s="258"/>
    </row>
    <row r="1831" spans="1:102" s="24" customFormat="1" ht="18">
      <c r="A1831" s="17">
        <v>1</v>
      </c>
      <c r="B1831" s="5" t="s">
        <v>1981</v>
      </c>
      <c r="C1831" s="8">
        <v>70.86</v>
      </c>
      <c r="D1831" s="8">
        <v>0.03</v>
      </c>
      <c r="E1831" s="9">
        <f>D1831+C1831</f>
        <v>70.89</v>
      </c>
      <c r="F1831" s="2">
        <v>70.010000000000005</v>
      </c>
      <c r="G1831" s="2">
        <v>0.03</v>
      </c>
      <c r="H1831" s="3">
        <f>SUM(F1831:G1831)</f>
        <v>70.040000000000006</v>
      </c>
      <c r="I1831" s="10">
        <v>50.01</v>
      </c>
      <c r="J1831" s="10">
        <v>0.03</v>
      </c>
      <c r="K1831" s="213">
        <f>SUM(I1831:J1831)</f>
        <v>50.04</v>
      </c>
      <c r="L1831" s="65">
        <v>0.02</v>
      </c>
      <c r="M1831" s="65">
        <v>0.03</v>
      </c>
      <c r="N1831" s="18">
        <f>SUM(L1831:M1831)</f>
        <v>0.05</v>
      </c>
      <c r="O1831" s="65">
        <v>0.02</v>
      </c>
      <c r="P1831" s="65">
        <v>0.03</v>
      </c>
      <c r="Q1831" s="18">
        <f>SUM(O1831:P1831)</f>
        <v>0.05</v>
      </c>
      <c r="R1831" s="65">
        <v>0.02</v>
      </c>
      <c r="S1831" s="8">
        <v>0.03</v>
      </c>
      <c r="T1831" s="107">
        <f>SUM(R1831:S1831)</f>
        <v>0.05</v>
      </c>
      <c r="U1831" s="8">
        <v>0.02</v>
      </c>
      <c r="V1831" s="8">
        <v>0.03</v>
      </c>
      <c r="W1831" s="107">
        <f>SUM(U1831:V1831)</f>
        <v>0.05</v>
      </c>
      <c r="X1831" s="258"/>
      <c r="Y1831" s="258"/>
      <c r="Z1831" s="258"/>
      <c r="AA1831" s="258"/>
      <c r="AB1831" s="258"/>
      <c r="AC1831" s="258"/>
      <c r="AD1831" s="258"/>
      <c r="AE1831" s="258"/>
      <c r="AF1831" s="258"/>
      <c r="AG1831" s="258"/>
      <c r="AH1831" s="258"/>
      <c r="AI1831" s="258"/>
      <c r="AJ1831" s="258"/>
      <c r="AK1831" s="258"/>
      <c r="AL1831" s="258"/>
      <c r="AM1831" s="258"/>
      <c r="AN1831" s="258"/>
      <c r="AO1831" s="258"/>
      <c r="AP1831" s="258"/>
      <c r="AQ1831" s="258"/>
      <c r="AR1831" s="258"/>
      <c r="AS1831" s="258"/>
      <c r="AT1831" s="258"/>
      <c r="AU1831" s="258"/>
      <c r="AV1831" s="258"/>
      <c r="AW1831" s="258"/>
      <c r="AX1831" s="258"/>
      <c r="AY1831" s="258"/>
      <c r="AZ1831" s="258"/>
      <c r="BA1831" s="258"/>
      <c r="BB1831" s="258"/>
      <c r="BC1831" s="258"/>
      <c r="BD1831" s="258"/>
      <c r="BE1831" s="258"/>
      <c r="BF1831" s="258"/>
      <c r="BG1831" s="258"/>
      <c r="BH1831" s="258"/>
      <c r="BI1831" s="258"/>
      <c r="BJ1831" s="258"/>
      <c r="BK1831" s="258"/>
      <c r="BL1831" s="258"/>
      <c r="BM1831" s="258"/>
      <c r="BN1831" s="258"/>
      <c r="BO1831" s="258"/>
      <c r="BP1831" s="258"/>
      <c r="BQ1831" s="258"/>
      <c r="BR1831" s="258"/>
      <c r="BS1831" s="258"/>
      <c r="BT1831" s="258"/>
      <c r="BU1831" s="258"/>
      <c r="BV1831" s="258"/>
      <c r="BW1831" s="258"/>
      <c r="BX1831" s="258"/>
      <c r="BY1831" s="258"/>
      <c r="BZ1831" s="258"/>
      <c r="CA1831" s="258"/>
      <c r="CB1831" s="258"/>
      <c r="CC1831" s="258"/>
      <c r="CD1831" s="258"/>
      <c r="CE1831" s="258"/>
      <c r="CF1831" s="258"/>
      <c r="CG1831" s="258"/>
      <c r="CH1831" s="258"/>
      <c r="CI1831" s="258"/>
      <c r="CJ1831" s="258"/>
      <c r="CK1831" s="258"/>
      <c r="CL1831" s="258"/>
      <c r="CM1831" s="258"/>
      <c r="CN1831" s="258"/>
      <c r="CO1831" s="258"/>
      <c r="CP1831" s="258"/>
      <c r="CQ1831" s="258"/>
      <c r="CR1831" s="258"/>
      <c r="CS1831" s="258"/>
      <c r="CT1831" s="258"/>
      <c r="CU1831" s="258"/>
      <c r="CV1831" s="258"/>
      <c r="CW1831" s="258"/>
      <c r="CX1831" s="258"/>
    </row>
    <row r="1832" spans="1:102" s="191" customFormat="1" ht="18">
      <c r="A1832" s="180"/>
      <c r="B1832" s="181" t="s">
        <v>160</v>
      </c>
      <c r="C1832" s="182">
        <f>SUM(C1831)</f>
        <v>70.86</v>
      </c>
      <c r="D1832" s="182">
        <f>SUM(D1831)</f>
        <v>0.03</v>
      </c>
      <c r="E1832" s="182">
        <f>SUM(E1831)</f>
        <v>70.89</v>
      </c>
      <c r="F1832" s="182">
        <f>SUM(F1831)</f>
        <v>70.010000000000005</v>
      </c>
      <c r="G1832" s="182">
        <f>SUM(G1831)</f>
        <v>0.03</v>
      </c>
      <c r="H1832" s="194">
        <f>SUM(F1832:G1832)</f>
        <v>70.040000000000006</v>
      </c>
      <c r="I1832" s="184">
        <f>SUM(I1831)</f>
        <v>50.01</v>
      </c>
      <c r="J1832" s="184">
        <f>SUM(J1831)</f>
        <v>0.03</v>
      </c>
      <c r="K1832" s="212">
        <f>SUM(I1832:J1832)</f>
        <v>50.04</v>
      </c>
      <c r="L1832" s="198">
        <f>SUM(L1831)</f>
        <v>0.02</v>
      </c>
      <c r="M1832" s="198">
        <f>SUM(M1831)</f>
        <v>0.03</v>
      </c>
      <c r="N1832" s="184">
        <f>SUM(L1832:M1832)</f>
        <v>0.05</v>
      </c>
      <c r="O1832" s="198">
        <f>SUM(O1831)</f>
        <v>0.02</v>
      </c>
      <c r="P1832" s="198">
        <f>SUM(P1831)</f>
        <v>0.03</v>
      </c>
      <c r="Q1832" s="184">
        <f>SUM(O1832:P1832)</f>
        <v>0.05</v>
      </c>
      <c r="R1832" s="198">
        <f>SUM(R1831)</f>
        <v>0.02</v>
      </c>
      <c r="S1832" s="182">
        <f>SUM(S1831)</f>
        <v>0.03</v>
      </c>
      <c r="T1832" s="185">
        <f>SUM(R1832:S1832)</f>
        <v>0.05</v>
      </c>
      <c r="U1832" s="182">
        <f>SUM(U1831)</f>
        <v>0.02</v>
      </c>
      <c r="V1832" s="182">
        <f>SUM(V1831)</f>
        <v>0.03</v>
      </c>
      <c r="W1832" s="185">
        <f>SUM(U1832:V1832)</f>
        <v>0.05</v>
      </c>
      <c r="X1832" s="263"/>
      <c r="Y1832" s="263"/>
      <c r="Z1832" s="263"/>
      <c r="AA1832" s="263"/>
      <c r="AB1832" s="263"/>
      <c r="AC1832" s="263"/>
      <c r="AD1832" s="263"/>
      <c r="AE1832" s="263"/>
      <c r="AF1832" s="263"/>
      <c r="AG1832" s="263"/>
      <c r="AH1832" s="263"/>
      <c r="AI1832" s="263"/>
      <c r="AJ1832" s="263"/>
      <c r="AK1832" s="263"/>
      <c r="AL1832" s="263"/>
      <c r="AM1832" s="263"/>
      <c r="AN1832" s="263"/>
      <c r="AO1832" s="263"/>
      <c r="AP1832" s="263"/>
      <c r="AQ1832" s="263"/>
      <c r="AR1832" s="263"/>
      <c r="AS1832" s="263"/>
      <c r="AT1832" s="263"/>
      <c r="AU1832" s="263"/>
      <c r="AV1832" s="263"/>
      <c r="AW1832" s="263"/>
      <c r="AX1832" s="263"/>
      <c r="AY1832" s="263"/>
      <c r="AZ1832" s="263"/>
      <c r="BA1832" s="263"/>
      <c r="BB1832" s="263"/>
      <c r="BC1832" s="263"/>
      <c r="BD1832" s="263"/>
      <c r="BE1832" s="263"/>
      <c r="BF1832" s="263"/>
      <c r="BG1832" s="263"/>
      <c r="BH1832" s="263"/>
      <c r="BI1832" s="263"/>
      <c r="BJ1832" s="263"/>
      <c r="BK1832" s="263"/>
      <c r="BL1832" s="263"/>
      <c r="BM1832" s="263"/>
      <c r="BN1832" s="263"/>
      <c r="BO1832" s="263"/>
      <c r="BP1832" s="263"/>
      <c r="BQ1832" s="263"/>
      <c r="BR1832" s="263"/>
      <c r="BS1832" s="263"/>
      <c r="BT1832" s="263"/>
      <c r="BU1832" s="263"/>
      <c r="BV1832" s="263"/>
      <c r="BW1832" s="263"/>
      <c r="BX1832" s="263"/>
      <c r="BY1832" s="263"/>
      <c r="BZ1832" s="263"/>
      <c r="CA1832" s="263"/>
      <c r="CB1832" s="263"/>
      <c r="CC1832" s="263"/>
      <c r="CD1832" s="263"/>
      <c r="CE1832" s="263"/>
      <c r="CF1832" s="263"/>
      <c r="CG1832" s="263"/>
      <c r="CH1832" s="263"/>
      <c r="CI1832" s="263"/>
      <c r="CJ1832" s="263"/>
      <c r="CK1832" s="263"/>
      <c r="CL1832" s="263"/>
      <c r="CM1832" s="263"/>
      <c r="CN1832" s="263"/>
      <c r="CO1832" s="263"/>
      <c r="CP1832" s="263"/>
      <c r="CQ1832" s="263"/>
      <c r="CR1832" s="263"/>
      <c r="CS1832" s="263"/>
      <c r="CT1832" s="263"/>
      <c r="CU1832" s="263"/>
      <c r="CV1832" s="263"/>
      <c r="CW1832" s="263"/>
      <c r="CX1832" s="263"/>
    </row>
    <row r="1833" spans="1:102" s="24" customFormat="1" ht="18">
      <c r="A1833" s="17">
        <v>13</v>
      </c>
      <c r="B1833" s="7" t="s">
        <v>1191</v>
      </c>
      <c r="C1833" s="9"/>
      <c r="D1833" s="9"/>
      <c r="E1833" s="9"/>
      <c r="F1833" s="6"/>
      <c r="G1833" s="6"/>
      <c r="H1833" s="3"/>
      <c r="I1833" s="18"/>
      <c r="J1833" s="18"/>
      <c r="K1833" s="213"/>
      <c r="L1833" s="67"/>
      <c r="M1833" s="67"/>
      <c r="N1833" s="18"/>
      <c r="O1833" s="67"/>
      <c r="P1833" s="67"/>
      <c r="Q1833" s="18"/>
      <c r="R1833" s="67"/>
      <c r="S1833" s="9"/>
      <c r="T1833" s="107"/>
      <c r="U1833" s="9"/>
      <c r="V1833" s="9"/>
      <c r="W1833" s="107"/>
      <c r="X1833" s="258"/>
      <c r="Y1833" s="258"/>
      <c r="Z1833" s="258"/>
      <c r="AA1833" s="258"/>
      <c r="AB1833" s="258"/>
      <c r="AC1833" s="258"/>
      <c r="AD1833" s="258"/>
      <c r="AE1833" s="258"/>
      <c r="AF1833" s="258"/>
      <c r="AG1833" s="258"/>
      <c r="AH1833" s="258"/>
      <c r="AI1833" s="258"/>
      <c r="AJ1833" s="258"/>
      <c r="AK1833" s="258"/>
      <c r="AL1833" s="258"/>
      <c r="AM1833" s="258"/>
      <c r="AN1833" s="258"/>
      <c r="AO1833" s="258"/>
      <c r="AP1833" s="258"/>
      <c r="AQ1833" s="258"/>
      <c r="AR1833" s="258"/>
      <c r="AS1833" s="258"/>
      <c r="AT1833" s="258"/>
      <c r="AU1833" s="258"/>
      <c r="AV1833" s="258"/>
      <c r="AW1833" s="258"/>
      <c r="AX1833" s="258"/>
      <c r="AY1833" s="258"/>
      <c r="AZ1833" s="258"/>
      <c r="BA1833" s="258"/>
      <c r="BB1833" s="258"/>
      <c r="BC1833" s="258"/>
      <c r="BD1833" s="258"/>
      <c r="BE1833" s="258"/>
      <c r="BF1833" s="258"/>
      <c r="BG1833" s="258"/>
      <c r="BH1833" s="258"/>
      <c r="BI1833" s="258"/>
      <c r="BJ1833" s="258"/>
      <c r="BK1833" s="258"/>
      <c r="BL1833" s="258"/>
      <c r="BM1833" s="258"/>
      <c r="BN1833" s="258"/>
      <c r="BO1833" s="258"/>
      <c r="BP1833" s="258"/>
      <c r="BQ1833" s="258"/>
      <c r="BR1833" s="258"/>
      <c r="BS1833" s="258"/>
      <c r="BT1833" s="258"/>
      <c r="BU1833" s="258"/>
      <c r="BV1833" s="258"/>
      <c r="BW1833" s="258"/>
      <c r="BX1833" s="258"/>
      <c r="BY1833" s="258"/>
      <c r="BZ1833" s="258"/>
      <c r="CA1833" s="258"/>
      <c r="CB1833" s="258"/>
      <c r="CC1833" s="258"/>
      <c r="CD1833" s="258"/>
      <c r="CE1833" s="258"/>
      <c r="CF1833" s="258"/>
      <c r="CG1833" s="258"/>
      <c r="CH1833" s="258"/>
      <c r="CI1833" s="258"/>
      <c r="CJ1833" s="258"/>
      <c r="CK1833" s="258"/>
      <c r="CL1833" s="258"/>
      <c r="CM1833" s="258"/>
      <c r="CN1833" s="258"/>
      <c r="CO1833" s="258"/>
      <c r="CP1833" s="258"/>
      <c r="CQ1833" s="258"/>
      <c r="CR1833" s="258"/>
      <c r="CS1833" s="258"/>
      <c r="CT1833" s="258"/>
      <c r="CU1833" s="258"/>
      <c r="CV1833" s="258"/>
      <c r="CW1833" s="258"/>
      <c r="CX1833" s="258"/>
    </row>
    <row r="1834" spans="1:102" s="24" customFormat="1" ht="18">
      <c r="A1834" s="13">
        <v>1</v>
      </c>
      <c r="B1834" s="5" t="s">
        <v>1252</v>
      </c>
      <c r="C1834" s="27">
        <v>0</v>
      </c>
      <c r="D1834" s="27"/>
      <c r="E1834" s="27">
        <f>SUM(C1834:D1834)</f>
        <v>0</v>
      </c>
      <c r="F1834" s="45">
        <v>750</v>
      </c>
      <c r="G1834" s="46"/>
      <c r="H1834" s="27">
        <f>SUM(F1834:G1834)</f>
        <v>750</v>
      </c>
      <c r="I1834" s="10">
        <v>1200</v>
      </c>
      <c r="J1834" s="18"/>
      <c r="K1834" s="213">
        <f>SUM(I1834:J1834)</f>
        <v>1200</v>
      </c>
      <c r="L1834" s="65">
        <v>3000</v>
      </c>
      <c r="M1834" s="65"/>
      <c r="N1834" s="18">
        <f>SUM(L1834:M1834)</f>
        <v>3000</v>
      </c>
      <c r="O1834" s="65">
        <v>2000</v>
      </c>
      <c r="P1834" s="65"/>
      <c r="Q1834" s="18">
        <f>SUM(O1834:P1834)</f>
        <v>2000</v>
      </c>
      <c r="R1834" s="65">
        <v>2000</v>
      </c>
      <c r="S1834" s="8"/>
      <c r="T1834" s="107">
        <f>SUM(R1834:S1834)</f>
        <v>2000</v>
      </c>
      <c r="U1834" s="8">
        <v>3000</v>
      </c>
      <c r="V1834" s="8"/>
      <c r="W1834" s="107">
        <f>SUM(U1834:V1834)</f>
        <v>3000</v>
      </c>
      <c r="X1834" s="258"/>
      <c r="Y1834" s="258"/>
      <c r="Z1834" s="258"/>
      <c r="AA1834" s="258"/>
      <c r="AB1834" s="258"/>
      <c r="AC1834" s="258"/>
      <c r="AD1834" s="258"/>
      <c r="AE1834" s="258"/>
      <c r="AF1834" s="258"/>
      <c r="AG1834" s="258"/>
      <c r="AH1834" s="258"/>
      <c r="AI1834" s="258"/>
      <c r="AJ1834" s="258"/>
      <c r="AK1834" s="258"/>
      <c r="AL1834" s="258"/>
      <c r="AM1834" s="258"/>
      <c r="AN1834" s="258"/>
      <c r="AO1834" s="258"/>
      <c r="AP1834" s="258"/>
      <c r="AQ1834" s="258"/>
      <c r="AR1834" s="258"/>
      <c r="AS1834" s="258"/>
      <c r="AT1834" s="258"/>
      <c r="AU1834" s="258"/>
      <c r="AV1834" s="258"/>
      <c r="AW1834" s="258"/>
      <c r="AX1834" s="258"/>
      <c r="AY1834" s="258"/>
      <c r="AZ1834" s="258"/>
      <c r="BA1834" s="258"/>
      <c r="BB1834" s="258"/>
      <c r="BC1834" s="258"/>
      <c r="BD1834" s="258"/>
      <c r="BE1834" s="258"/>
      <c r="BF1834" s="258"/>
      <c r="BG1834" s="258"/>
      <c r="BH1834" s="258"/>
      <c r="BI1834" s="258"/>
      <c r="BJ1834" s="258"/>
      <c r="BK1834" s="258"/>
      <c r="BL1834" s="258"/>
      <c r="BM1834" s="258"/>
      <c r="BN1834" s="258"/>
      <c r="BO1834" s="258"/>
      <c r="BP1834" s="258"/>
      <c r="BQ1834" s="258"/>
      <c r="BR1834" s="258"/>
      <c r="BS1834" s="258"/>
      <c r="BT1834" s="258"/>
      <c r="BU1834" s="258"/>
      <c r="BV1834" s="258"/>
      <c r="BW1834" s="258"/>
      <c r="BX1834" s="258"/>
      <c r="BY1834" s="258"/>
      <c r="BZ1834" s="258"/>
      <c r="CA1834" s="258"/>
      <c r="CB1834" s="258"/>
      <c r="CC1834" s="258"/>
      <c r="CD1834" s="258"/>
      <c r="CE1834" s="258"/>
      <c r="CF1834" s="258"/>
      <c r="CG1834" s="258"/>
      <c r="CH1834" s="258"/>
      <c r="CI1834" s="258"/>
      <c r="CJ1834" s="258"/>
      <c r="CK1834" s="258"/>
      <c r="CL1834" s="258"/>
      <c r="CM1834" s="258"/>
      <c r="CN1834" s="258"/>
      <c r="CO1834" s="258"/>
      <c r="CP1834" s="258"/>
      <c r="CQ1834" s="258"/>
      <c r="CR1834" s="258"/>
      <c r="CS1834" s="258"/>
      <c r="CT1834" s="258"/>
      <c r="CU1834" s="258"/>
      <c r="CV1834" s="258"/>
      <c r="CW1834" s="258"/>
      <c r="CX1834" s="258"/>
    </row>
    <row r="1835" spans="1:102" ht="18">
      <c r="A1835" s="13">
        <v>2</v>
      </c>
      <c r="B1835" s="5" t="s">
        <v>1253</v>
      </c>
      <c r="C1835" s="8">
        <v>0</v>
      </c>
      <c r="D1835" s="8"/>
      <c r="E1835" s="8">
        <f>SUM(C1835:D1835)</f>
        <v>0</v>
      </c>
      <c r="F1835" s="20">
        <v>1500</v>
      </c>
      <c r="G1835" s="8"/>
      <c r="H1835" s="23">
        <f>SUM(F1835:G1835)</f>
        <v>1500</v>
      </c>
      <c r="I1835" s="10">
        <v>1625</v>
      </c>
      <c r="J1835" s="10"/>
      <c r="K1835" s="213">
        <f>SUM(I1835:J1835)</f>
        <v>1625</v>
      </c>
      <c r="L1835" s="65">
        <v>1330</v>
      </c>
      <c r="M1835" s="65"/>
      <c r="N1835" s="18">
        <f>SUM(L1835:M1835)</f>
        <v>1330</v>
      </c>
      <c r="O1835" s="65">
        <v>1230</v>
      </c>
      <c r="P1835" s="65"/>
      <c r="Q1835" s="18">
        <f>SUM(O1835:P1835)</f>
        <v>1230</v>
      </c>
      <c r="R1835" s="65">
        <v>1230</v>
      </c>
      <c r="S1835" s="8"/>
      <c r="T1835" s="107">
        <f>SUM(R1835:S1835)</f>
        <v>1230</v>
      </c>
      <c r="U1835" s="8">
        <v>1250</v>
      </c>
      <c r="V1835" s="8"/>
      <c r="W1835" s="107">
        <f>SUM(U1835:V1835)</f>
        <v>1250</v>
      </c>
    </row>
    <row r="1836" spans="1:102" s="191" customFormat="1" ht="18">
      <c r="A1836" s="180"/>
      <c r="B1836" s="181" t="s">
        <v>145</v>
      </c>
      <c r="C1836" s="182">
        <f t="shared" ref="C1836:H1836" si="733">SUM(C1834:C1835)</f>
        <v>0</v>
      </c>
      <c r="D1836" s="182">
        <f t="shared" si="733"/>
        <v>0</v>
      </c>
      <c r="E1836" s="182">
        <f t="shared" si="733"/>
        <v>0</v>
      </c>
      <c r="F1836" s="192">
        <f t="shared" si="733"/>
        <v>2250</v>
      </c>
      <c r="G1836" s="182">
        <f t="shared" si="733"/>
        <v>0</v>
      </c>
      <c r="H1836" s="197">
        <f t="shared" si="733"/>
        <v>2250</v>
      </c>
      <c r="I1836" s="184">
        <f>SUM(I1834:I1835)</f>
        <v>2825</v>
      </c>
      <c r="J1836" s="189"/>
      <c r="K1836" s="212">
        <f>SUM(I1836:J1836)</f>
        <v>2825</v>
      </c>
      <c r="L1836" s="198">
        <f>SUM(L1834:L1835)</f>
        <v>4330</v>
      </c>
      <c r="M1836" s="198">
        <f>SUM(M1834:M1835)</f>
        <v>0</v>
      </c>
      <c r="N1836" s="184">
        <f>SUM(L1836:M1836)</f>
        <v>4330</v>
      </c>
      <c r="O1836" s="198">
        <f>SUM(O1834:O1835)</f>
        <v>3230</v>
      </c>
      <c r="P1836" s="198"/>
      <c r="Q1836" s="184">
        <f>SUM(O1836:P1836)</f>
        <v>3230</v>
      </c>
      <c r="R1836" s="198">
        <f>SUM(R1834:R1835)</f>
        <v>3230</v>
      </c>
      <c r="S1836" s="182"/>
      <c r="T1836" s="185">
        <f>SUM(R1836:S1836)</f>
        <v>3230</v>
      </c>
      <c r="U1836" s="182">
        <f>SUM(U1834:U1835)</f>
        <v>4250</v>
      </c>
      <c r="V1836" s="182"/>
      <c r="W1836" s="185">
        <f>SUM(U1836:V1836)</f>
        <v>4250</v>
      </c>
      <c r="X1836" s="263"/>
      <c r="Y1836" s="263"/>
      <c r="Z1836" s="263"/>
      <c r="AA1836" s="263"/>
      <c r="AB1836" s="263"/>
      <c r="AC1836" s="263"/>
      <c r="AD1836" s="263"/>
      <c r="AE1836" s="263"/>
      <c r="AF1836" s="263"/>
      <c r="AG1836" s="263"/>
      <c r="AH1836" s="263"/>
      <c r="AI1836" s="263"/>
      <c r="AJ1836" s="263"/>
      <c r="AK1836" s="263"/>
      <c r="AL1836" s="263"/>
      <c r="AM1836" s="263"/>
      <c r="AN1836" s="263"/>
      <c r="AO1836" s="263"/>
      <c r="AP1836" s="263"/>
      <c r="AQ1836" s="263"/>
      <c r="AR1836" s="263"/>
      <c r="AS1836" s="263"/>
      <c r="AT1836" s="263"/>
      <c r="AU1836" s="263"/>
      <c r="AV1836" s="263"/>
      <c r="AW1836" s="263"/>
      <c r="AX1836" s="263"/>
      <c r="AY1836" s="263"/>
      <c r="AZ1836" s="263"/>
      <c r="BA1836" s="263"/>
      <c r="BB1836" s="263"/>
      <c r="BC1836" s="263"/>
      <c r="BD1836" s="263"/>
      <c r="BE1836" s="263"/>
      <c r="BF1836" s="263"/>
      <c r="BG1836" s="263"/>
      <c r="BH1836" s="263"/>
      <c r="BI1836" s="263"/>
      <c r="BJ1836" s="263"/>
      <c r="BK1836" s="263"/>
      <c r="BL1836" s="263"/>
      <c r="BM1836" s="263"/>
      <c r="BN1836" s="263"/>
      <c r="BO1836" s="263"/>
      <c r="BP1836" s="263"/>
      <c r="BQ1836" s="263"/>
      <c r="BR1836" s="263"/>
      <c r="BS1836" s="263"/>
      <c r="BT1836" s="263"/>
      <c r="BU1836" s="263"/>
      <c r="BV1836" s="263"/>
      <c r="BW1836" s="263"/>
      <c r="BX1836" s="263"/>
      <c r="BY1836" s="263"/>
      <c r="BZ1836" s="263"/>
      <c r="CA1836" s="263"/>
      <c r="CB1836" s="263"/>
      <c r="CC1836" s="263"/>
      <c r="CD1836" s="263"/>
      <c r="CE1836" s="263"/>
      <c r="CF1836" s="263"/>
      <c r="CG1836" s="263"/>
      <c r="CH1836" s="263"/>
      <c r="CI1836" s="263"/>
      <c r="CJ1836" s="263"/>
      <c r="CK1836" s="263"/>
      <c r="CL1836" s="263"/>
      <c r="CM1836" s="263"/>
      <c r="CN1836" s="263"/>
      <c r="CO1836" s="263"/>
      <c r="CP1836" s="263"/>
      <c r="CQ1836" s="263"/>
      <c r="CR1836" s="263"/>
      <c r="CS1836" s="263"/>
      <c r="CT1836" s="263"/>
      <c r="CU1836" s="263"/>
      <c r="CV1836" s="263"/>
      <c r="CW1836" s="263"/>
      <c r="CX1836" s="263"/>
    </row>
    <row r="1837" spans="1:102" s="24" customFormat="1" ht="18">
      <c r="A1837" s="17">
        <v>14</v>
      </c>
      <c r="B1837" s="7" t="s">
        <v>1254</v>
      </c>
      <c r="C1837" s="9"/>
      <c r="D1837" s="9"/>
      <c r="E1837" s="9"/>
      <c r="F1837" s="6"/>
      <c r="G1837" s="6"/>
      <c r="H1837" s="3"/>
      <c r="I1837" s="18"/>
      <c r="J1837" s="18"/>
      <c r="K1837" s="213"/>
      <c r="L1837" s="67"/>
      <c r="M1837" s="67"/>
      <c r="N1837" s="18"/>
      <c r="O1837" s="67"/>
      <c r="P1837" s="67"/>
      <c r="Q1837" s="18"/>
      <c r="R1837" s="67"/>
      <c r="S1837" s="9"/>
      <c r="T1837" s="107"/>
      <c r="U1837" s="9"/>
      <c r="V1837" s="9"/>
      <c r="W1837" s="107"/>
      <c r="X1837" s="258"/>
      <c r="Y1837" s="258"/>
      <c r="Z1837" s="258"/>
      <c r="AA1837" s="258"/>
      <c r="AB1837" s="258"/>
      <c r="AC1837" s="258"/>
      <c r="AD1837" s="258"/>
      <c r="AE1837" s="258"/>
      <c r="AF1837" s="258"/>
      <c r="AG1837" s="258"/>
      <c r="AH1837" s="258"/>
      <c r="AI1837" s="258"/>
      <c r="AJ1837" s="258"/>
      <c r="AK1837" s="258"/>
      <c r="AL1837" s="258"/>
      <c r="AM1837" s="258"/>
      <c r="AN1837" s="258"/>
      <c r="AO1837" s="258"/>
      <c r="AP1837" s="258"/>
      <c r="AQ1837" s="258"/>
      <c r="AR1837" s="258"/>
      <c r="AS1837" s="258"/>
      <c r="AT1837" s="258"/>
      <c r="AU1837" s="258"/>
      <c r="AV1837" s="258"/>
      <c r="AW1837" s="258"/>
      <c r="AX1837" s="258"/>
      <c r="AY1837" s="258"/>
      <c r="AZ1837" s="258"/>
      <c r="BA1837" s="258"/>
      <c r="BB1837" s="258"/>
      <c r="BC1837" s="258"/>
      <c r="BD1837" s="258"/>
      <c r="BE1837" s="258"/>
      <c r="BF1837" s="258"/>
      <c r="BG1837" s="258"/>
      <c r="BH1837" s="258"/>
      <c r="BI1837" s="258"/>
      <c r="BJ1837" s="258"/>
      <c r="BK1837" s="258"/>
      <c r="BL1837" s="258"/>
      <c r="BM1837" s="258"/>
      <c r="BN1837" s="258"/>
      <c r="BO1837" s="258"/>
      <c r="BP1837" s="258"/>
      <c r="BQ1837" s="258"/>
      <c r="BR1837" s="258"/>
      <c r="BS1837" s="258"/>
      <c r="BT1837" s="258"/>
      <c r="BU1837" s="258"/>
      <c r="BV1837" s="258"/>
      <c r="BW1837" s="258"/>
      <c r="BX1837" s="258"/>
      <c r="BY1837" s="258"/>
      <c r="BZ1837" s="258"/>
      <c r="CA1837" s="258"/>
      <c r="CB1837" s="258"/>
      <c r="CC1837" s="258"/>
      <c r="CD1837" s="258"/>
      <c r="CE1837" s="258"/>
      <c r="CF1837" s="258"/>
      <c r="CG1837" s="258"/>
      <c r="CH1837" s="258"/>
      <c r="CI1837" s="258"/>
      <c r="CJ1837" s="258"/>
      <c r="CK1837" s="258"/>
      <c r="CL1837" s="258"/>
      <c r="CM1837" s="258"/>
      <c r="CN1837" s="258"/>
      <c r="CO1837" s="258"/>
      <c r="CP1837" s="258"/>
      <c r="CQ1837" s="258"/>
      <c r="CR1837" s="258"/>
      <c r="CS1837" s="258"/>
      <c r="CT1837" s="258"/>
      <c r="CU1837" s="258"/>
      <c r="CV1837" s="258"/>
      <c r="CW1837" s="258"/>
      <c r="CX1837" s="258"/>
    </row>
    <row r="1838" spans="1:102" ht="18">
      <c r="A1838" s="13"/>
      <c r="B1838" s="5" t="s">
        <v>2292</v>
      </c>
      <c r="C1838" s="8"/>
      <c r="D1838" s="8"/>
      <c r="E1838" s="9"/>
      <c r="F1838" s="2"/>
      <c r="G1838" s="2"/>
      <c r="H1838" s="3"/>
      <c r="I1838" s="10"/>
      <c r="J1838" s="10"/>
      <c r="L1838" s="65"/>
      <c r="M1838" s="65"/>
      <c r="O1838" s="65">
        <v>47952.58</v>
      </c>
      <c r="P1838" s="65"/>
      <c r="Q1838" s="18">
        <f t="shared" ref="Q1838" si="734">SUM(O1838:P1838)</f>
        <v>47952.58</v>
      </c>
      <c r="R1838" s="65">
        <v>47380.58</v>
      </c>
      <c r="S1838" s="8"/>
      <c r="T1838" s="107">
        <f t="shared" ref="T1838" si="735">SUM(R1838:S1838)</f>
        <v>47380.58</v>
      </c>
      <c r="U1838" s="8">
        <v>70660.33</v>
      </c>
      <c r="V1838" s="8"/>
      <c r="W1838" s="107">
        <f t="shared" ref="W1838" si="736">SUM(U1838:V1838)</f>
        <v>70660.33</v>
      </c>
    </row>
    <row r="1839" spans="1:102" ht="18">
      <c r="A1839" s="13">
        <v>1</v>
      </c>
      <c r="B1839" s="5" t="s">
        <v>2095</v>
      </c>
      <c r="C1839" s="8">
        <v>28000</v>
      </c>
      <c r="D1839" s="8"/>
      <c r="E1839" s="9">
        <f>SUM(C1839:D1839)</f>
        <v>28000</v>
      </c>
      <c r="F1839" s="2">
        <v>27939.119999999999</v>
      </c>
      <c r="G1839" s="2">
        <v>0</v>
      </c>
      <c r="H1839" s="3">
        <f>SUM(F1839:G1839)</f>
        <v>27939.119999999999</v>
      </c>
      <c r="I1839" s="10">
        <v>30141.21</v>
      </c>
      <c r="J1839" s="10"/>
      <c r="K1839" s="213">
        <f t="shared" ref="K1839" si="737">SUM(I1839:J1839)</f>
        <v>30141.21</v>
      </c>
      <c r="L1839" s="65">
        <v>25109.37</v>
      </c>
      <c r="M1839" s="65"/>
      <c r="N1839" s="18">
        <f t="shared" ref="N1839" si="738">SUM(L1839:M1839)</f>
        <v>25109.37</v>
      </c>
      <c r="O1839" s="65">
        <v>17841.23</v>
      </c>
      <c r="P1839" s="65"/>
      <c r="Q1839" s="18">
        <f t="shared" ref="Q1839" si="739">SUM(O1839:P1839)</f>
        <v>17841.23</v>
      </c>
      <c r="R1839" s="65">
        <v>18363.71</v>
      </c>
      <c r="S1839" s="8"/>
      <c r="T1839" s="107">
        <f t="shared" ref="T1839" si="740">SUM(R1839:S1839)</f>
        <v>18363.71</v>
      </c>
      <c r="U1839" s="8">
        <v>14663.39</v>
      </c>
      <c r="V1839" s="8"/>
      <c r="W1839" s="107">
        <f t="shared" ref="W1839" si="741">SUM(U1839:V1839)</f>
        <v>14663.39</v>
      </c>
    </row>
    <row r="1840" spans="1:102" ht="18">
      <c r="A1840" s="13">
        <v>2</v>
      </c>
      <c r="B1840" s="5" t="s">
        <v>2096</v>
      </c>
      <c r="C1840" s="8">
        <v>17499.02</v>
      </c>
      <c r="D1840" s="8">
        <v>0</v>
      </c>
      <c r="E1840" s="9">
        <f>SUM(C1840:D1840)</f>
        <v>17499.02</v>
      </c>
      <c r="F1840" s="2">
        <v>29139.81</v>
      </c>
      <c r="G1840" s="2">
        <v>0</v>
      </c>
      <c r="H1840" s="3">
        <f>SUM(F1840:G1840)</f>
        <v>29139.81</v>
      </c>
      <c r="I1840" s="10">
        <v>49776.17</v>
      </c>
      <c r="J1840" s="10"/>
      <c r="K1840" s="213">
        <f t="shared" ref="K1840:K1844" si="742">SUM(I1840:J1840)</f>
        <v>49776.17</v>
      </c>
      <c r="L1840" s="65">
        <v>20933.490000000002</v>
      </c>
      <c r="M1840" s="65"/>
      <c r="N1840" s="18">
        <f t="shared" ref="N1840:N1844" si="743">SUM(L1840:M1840)</f>
        <v>20933.490000000002</v>
      </c>
      <c r="O1840" s="65">
        <v>59813.1</v>
      </c>
      <c r="P1840" s="65"/>
      <c r="Q1840" s="18">
        <f t="shared" ref="Q1840:Q1844" si="744">SUM(O1840:P1840)</f>
        <v>59813.1</v>
      </c>
      <c r="R1840" s="65">
        <v>57137.1</v>
      </c>
      <c r="S1840" s="8"/>
      <c r="T1840" s="107">
        <f t="shared" ref="T1840:T1844" si="745">SUM(R1840:S1840)</f>
        <v>57137.1</v>
      </c>
      <c r="U1840" s="8">
        <v>43507.32</v>
      </c>
      <c r="V1840" s="8"/>
      <c r="W1840" s="107">
        <f t="shared" ref="W1840:W1844" si="746">SUM(U1840:V1840)</f>
        <v>43507.32</v>
      </c>
    </row>
    <row r="1841" spans="1:102" s="24" customFormat="1" ht="18">
      <c r="A1841" s="13">
        <v>3</v>
      </c>
      <c r="B1841" s="5" t="s">
        <v>1255</v>
      </c>
      <c r="C1841" s="8">
        <v>22499.439999999999</v>
      </c>
      <c r="D1841" s="8"/>
      <c r="E1841" s="9">
        <f>SUM(C1841:D1841)</f>
        <v>22499.439999999999</v>
      </c>
      <c r="F1841" s="2">
        <v>50023.59</v>
      </c>
      <c r="G1841" s="2">
        <v>0</v>
      </c>
      <c r="H1841" s="3">
        <f>SUM(F1841:G1841)</f>
        <v>50023.59</v>
      </c>
      <c r="I1841" s="10">
        <v>29944.38</v>
      </c>
      <c r="J1841" s="18"/>
      <c r="K1841" s="213">
        <f t="shared" si="742"/>
        <v>29944.38</v>
      </c>
      <c r="L1841" s="65">
        <v>60762.04</v>
      </c>
      <c r="M1841" s="65"/>
      <c r="N1841" s="18">
        <f t="shared" si="743"/>
        <v>60762.04</v>
      </c>
      <c r="O1841" s="65">
        <v>7350.34</v>
      </c>
      <c r="P1841" s="65"/>
      <c r="Q1841" s="18">
        <f t="shared" si="744"/>
        <v>7350.34</v>
      </c>
      <c r="R1841" s="65">
        <v>10598.34</v>
      </c>
      <c r="S1841" s="8"/>
      <c r="T1841" s="107">
        <f t="shared" si="745"/>
        <v>10598.34</v>
      </c>
      <c r="U1841" s="8">
        <v>1087.05</v>
      </c>
      <c r="V1841" s="8"/>
      <c r="W1841" s="107">
        <f t="shared" si="746"/>
        <v>1087.05</v>
      </c>
      <c r="X1841" s="258"/>
      <c r="Y1841" s="258"/>
      <c r="Z1841" s="258"/>
      <c r="AA1841" s="258"/>
      <c r="AB1841" s="258"/>
      <c r="AC1841" s="258"/>
      <c r="AD1841" s="258"/>
      <c r="AE1841" s="258"/>
      <c r="AF1841" s="258"/>
      <c r="AG1841" s="258"/>
      <c r="AH1841" s="258"/>
      <c r="AI1841" s="258"/>
      <c r="AJ1841" s="258"/>
      <c r="AK1841" s="258"/>
      <c r="AL1841" s="258"/>
      <c r="AM1841" s="258"/>
      <c r="AN1841" s="258"/>
      <c r="AO1841" s="258"/>
      <c r="AP1841" s="258"/>
      <c r="AQ1841" s="258"/>
      <c r="AR1841" s="258"/>
      <c r="AS1841" s="258"/>
      <c r="AT1841" s="258"/>
      <c r="AU1841" s="258"/>
      <c r="AV1841" s="258"/>
      <c r="AW1841" s="258"/>
      <c r="AX1841" s="258"/>
      <c r="AY1841" s="258"/>
      <c r="AZ1841" s="258"/>
      <c r="BA1841" s="258"/>
      <c r="BB1841" s="258"/>
      <c r="BC1841" s="258"/>
      <c r="BD1841" s="258"/>
      <c r="BE1841" s="258"/>
      <c r="BF1841" s="258"/>
      <c r="BG1841" s="258"/>
      <c r="BH1841" s="258"/>
      <c r="BI1841" s="258"/>
      <c r="BJ1841" s="258"/>
      <c r="BK1841" s="258"/>
      <c r="BL1841" s="258"/>
      <c r="BM1841" s="258"/>
      <c r="BN1841" s="258"/>
      <c r="BO1841" s="258"/>
      <c r="BP1841" s="258"/>
      <c r="BQ1841" s="258"/>
      <c r="BR1841" s="258"/>
      <c r="BS1841" s="258"/>
      <c r="BT1841" s="258"/>
      <c r="BU1841" s="258"/>
      <c r="BV1841" s="258"/>
      <c r="BW1841" s="258"/>
      <c r="BX1841" s="258"/>
      <c r="BY1841" s="258"/>
      <c r="BZ1841" s="258"/>
      <c r="CA1841" s="258"/>
      <c r="CB1841" s="258"/>
      <c r="CC1841" s="258"/>
      <c r="CD1841" s="258"/>
      <c r="CE1841" s="258"/>
      <c r="CF1841" s="258"/>
      <c r="CG1841" s="258"/>
      <c r="CH1841" s="258"/>
      <c r="CI1841" s="258"/>
      <c r="CJ1841" s="258"/>
      <c r="CK1841" s="258"/>
      <c r="CL1841" s="258"/>
      <c r="CM1841" s="258"/>
      <c r="CN1841" s="258"/>
      <c r="CO1841" s="258"/>
      <c r="CP1841" s="258"/>
      <c r="CQ1841" s="258"/>
      <c r="CR1841" s="258"/>
      <c r="CS1841" s="258"/>
      <c r="CT1841" s="258"/>
      <c r="CU1841" s="258"/>
      <c r="CV1841" s="258"/>
      <c r="CW1841" s="258"/>
      <c r="CX1841" s="258"/>
    </row>
    <row r="1842" spans="1:102" ht="18">
      <c r="A1842" s="13">
        <v>4</v>
      </c>
      <c r="B1842" s="5" t="s">
        <v>1256</v>
      </c>
      <c r="C1842" s="8">
        <v>0.01</v>
      </c>
      <c r="D1842" s="8"/>
      <c r="E1842" s="9">
        <f>SUM(C1842:D1842)</f>
        <v>0.01</v>
      </c>
      <c r="F1842" s="2">
        <v>0.01</v>
      </c>
      <c r="G1842" s="2">
        <v>0</v>
      </c>
      <c r="H1842" s="3">
        <f>SUM(F1842:G1842)</f>
        <v>0.01</v>
      </c>
      <c r="I1842" s="10">
        <v>0.01</v>
      </c>
      <c r="J1842" s="10"/>
      <c r="K1842" s="213">
        <f t="shared" si="742"/>
        <v>0.01</v>
      </c>
      <c r="L1842" s="65">
        <v>22395.87</v>
      </c>
      <c r="M1842" s="65"/>
      <c r="N1842" s="18">
        <f t="shared" si="743"/>
        <v>22395.87</v>
      </c>
      <c r="O1842" s="65"/>
      <c r="P1842" s="65"/>
      <c r="Q1842" s="18">
        <f t="shared" si="744"/>
        <v>0</v>
      </c>
      <c r="R1842" s="65"/>
      <c r="S1842" s="8"/>
      <c r="T1842" s="107">
        <f t="shared" si="745"/>
        <v>0</v>
      </c>
      <c r="U1842" s="8"/>
      <c r="V1842" s="8"/>
      <c r="W1842" s="107">
        <f t="shared" si="746"/>
        <v>0</v>
      </c>
    </row>
    <row r="1843" spans="1:102" ht="18">
      <c r="A1843" s="13">
        <v>5</v>
      </c>
      <c r="B1843" s="5" t="s">
        <v>1257</v>
      </c>
      <c r="C1843" s="8">
        <v>0.17</v>
      </c>
      <c r="D1843" s="8"/>
      <c r="E1843" s="9">
        <f>SUM(C1843:D1843)</f>
        <v>0.17</v>
      </c>
      <c r="F1843" s="2">
        <v>11.21</v>
      </c>
      <c r="G1843" s="2">
        <v>0</v>
      </c>
      <c r="H1843" s="3">
        <f>SUM(F1843:G1843)</f>
        <v>11.21</v>
      </c>
      <c r="I1843" s="10">
        <v>1.01</v>
      </c>
      <c r="J1843" s="10"/>
      <c r="K1843" s="213">
        <f t="shared" si="742"/>
        <v>1.01</v>
      </c>
      <c r="L1843" s="65">
        <v>0.01</v>
      </c>
      <c r="M1843" s="65"/>
      <c r="N1843" s="18">
        <f t="shared" si="743"/>
        <v>0.01</v>
      </c>
      <c r="O1843" s="65"/>
      <c r="P1843" s="65"/>
      <c r="Q1843" s="18">
        <f t="shared" si="744"/>
        <v>0</v>
      </c>
      <c r="R1843" s="65"/>
      <c r="S1843" s="8"/>
      <c r="T1843" s="107">
        <f t="shared" si="745"/>
        <v>0</v>
      </c>
      <c r="U1843" s="8"/>
      <c r="V1843" s="8"/>
      <c r="W1843" s="107">
        <f t="shared" si="746"/>
        <v>0</v>
      </c>
    </row>
    <row r="1844" spans="1:102" s="191" customFormat="1" ht="18">
      <c r="A1844" s="180"/>
      <c r="B1844" s="181" t="s">
        <v>161</v>
      </c>
      <c r="C1844" s="182">
        <f t="shared" ref="C1844:H1844" si="747">SUM(C1838:C1843)</f>
        <v>67998.64</v>
      </c>
      <c r="D1844" s="182">
        <f t="shared" si="747"/>
        <v>0</v>
      </c>
      <c r="E1844" s="182">
        <f t="shared" si="747"/>
        <v>67998.64</v>
      </c>
      <c r="F1844" s="183">
        <f t="shared" si="747"/>
        <v>107113.73999999999</v>
      </c>
      <c r="G1844" s="183">
        <f t="shared" si="747"/>
        <v>0</v>
      </c>
      <c r="H1844" s="194">
        <f t="shared" si="747"/>
        <v>107113.73999999999</v>
      </c>
      <c r="I1844" s="184">
        <f>SUM(I1838:I1843)</f>
        <v>109862.78</v>
      </c>
      <c r="J1844" s="189"/>
      <c r="K1844" s="212">
        <f t="shared" si="742"/>
        <v>109862.78</v>
      </c>
      <c r="L1844" s="198">
        <f>SUM(L1838:L1843)</f>
        <v>129200.77999999998</v>
      </c>
      <c r="M1844" s="198"/>
      <c r="N1844" s="184">
        <f t="shared" si="743"/>
        <v>129200.77999999998</v>
      </c>
      <c r="O1844" s="198">
        <f>SUM(O1838:O1843)</f>
        <v>132957.25</v>
      </c>
      <c r="P1844" s="198"/>
      <c r="Q1844" s="184">
        <f t="shared" si="744"/>
        <v>132957.25</v>
      </c>
      <c r="R1844" s="198">
        <f>SUM(R1838:R1843)</f>
        <v>133479.73000000001</v>
      </c>
      <c r="S1844" s="182"/>
      <c r="T1844" s="185">
        <f t="shared" si="745"/>
        <v>133479.73000000001</v>
      </c>
      <c r="U1844" s="182">
        <f>SUM(U1838:U1843)</f>
        <v>129918.09000000001</v>
      </c>
      <c r="V1844" s="182"/>
      <c r="W1844" s="185">
        <f t="shared" si="746"/>
        <v>129918.09000000001</v>
      </c>
      <c r="X1844" s="263"/>
      <c r="Y1844" s="263"/>
      <c r="Z1844" s="263"/>
      <c r="AA1844" s="263"/>
      <c r="AB1844" s="263"/>
      <c r="AC1844" s="263"/>
      <c r="AD1844" s="263"/>
      <c r="AE1844" s="263"/>
      <c r="AF1844" s="263"/>
      <c r="AG1844" s="263"/>
      <c r="AH1844" s="263"/>
      <c r="AI1844" s="263"/>
      <c r="AJ1844" s="263"/>
      <c r="AK1844" s="263"/>
      <c r="AL1844" s="263"/>
      <c r="AM1844" s="263"/>
      <c r="AN1844" s="263"/>
      <c r="AO1844" s="263"/>
      <c r="AP1844" s="263"/>
      <c r="AQ1844" s="263"/>
      <c r="AR1844" s="263"/>
      <c r="AS1844" s="263"/>
      <c r="AT1844" s="263"/>
      <c r="AU1844" s="263"/>
      <c r="AV1844" s="263"/>
      <c r="AW1844" s="263"/>
      <c r="AX1844" s="263"/>
      <c r="AY1844" s="263"/>
      <c r="AZ1844" s="263"/>
      <c r="BA1844" s="263"/>
      <c r="BB1844" s="263"/>
      <c r="BC1844" s="263"/>
      <c r="BD1844" s="263"/>
      <c r="BE1844" s="263"/>
      <c r="BF1844" s="263"/>
      <c r="BG1844" s="263"/>
      <c r="BH1844" s="263"/>
      <c r="BI1844" s="263"/>
      <c r="BJ1844" s="263"/>
      <c r="BK1844" s="263"/>
      <c r="BL1844" s="263"/>
      <c r="BM1844" s="263"/>
      <c r="BN1844" s="263"/>
      <c r="BO1844" s="263"/>
      <c r="BP1844" s="263"/>
      <c r="BQ1844" s="263"/>
      <c r="BR1844" s="263"/>
      <c r="BS1844" s="263"/>
      <c r="BT1844" s="263"/>
      <c r="BU1844" s="263"/>
      <c r="BV1844" s="263"/>
      <c r="BW1844" s="263"/>
      <c r="BX1844" s="263"/>
      <c r="BY1844" s="263"/>
      <c r="BZ1844" s="263"/>
      <c r="CA1844" s="263"/>
      <c r="CB1844" s="263"/>
      <c r="CC1844" s="263"/>
      <c r="CD1844" s="263"/>
      <c r="CE1844" s="263"/>
      <c r="CF1844" s="263"/>
      <c r="CG1844" s="263"/>
      <c r="CH1844" s="263"/>
      <c r="CI1844" s="263"/>
      <c r="CJ1844" s="263"/>
      <c r="CK1844" s="263"/>
      <c r="CL1844" s="263"/>
      <c r="CM1844" s="263"/>
      <c r="CN1844" s="263"/>
      <c r="CO1844" s="263"/>
      <c r="CP1844" s="263"/>
      <c r="CQ1844" s="263"/>
      <c r="CR1844" s="263"/>
      <c r="CS1844" s="263"/>
      <c r="CT1844" s="263"/>
      <c r="CU1844" s="263"/>
      <c r="CV1844" s="263"/>
      <c r="CW1844" s="263"/>
      <c r="CX1844" s="263"/>
    </row>
    <row r="1845" spans="1:102" s="24" customFormat="1" ht="18">
      <c r="A1845" s="17">
        <v>15</v>
      </c>
      <c r="B1845" s="7" t="s">
        <v>1258</v>
      </c>
      <c r="C1845" s="9"/>
      <c r="D1845" s="9"/>
      <c r="E1845" s="9"/>
      <c r="F1845" s="6"/>
      <c r="G1845" s="6"/>
      <c r="H1845" s="3"/>
      <c r="I1845" s="18"/>
      <c r="J1845" s="18"/>
      <c r="K1845" s="213"/>
      <c r="L1845" s="67"/>
      <c r="M1845" s="67"/>
      <c r="N1845" s="18"/>
      <c r="O1845" s="67"/>
      <c r="P1845" s="67"/>
      <c r="Q1845" s="18"/>
      <c r="R1845" s="67"/>
      <c r="S1845" s="9"/>
      <c r="T1845" s="107"/>
      <c r="U1845" s="9"/>
      <c r="V1845" s="9"/>
      <c r="W1845" s="107"/>
      <c r="X1845" s="258"/>
      <c r="Y1845" s="258"/>
      <c r="Z1845" s="258"/>
      <c r="AA1845" s="258"/>
      <c r="AB1845" s="258"/>
      <c r="AC1845" s="258"/>
      <c r="AD1845" s="258"/>
      <c r="AE1845" s="258"/>
      <c r="AF1845" s="258"/>
      <c r="AG1845" s="258"/>
      <c r="AH1845" s="258"/>
      <c r="AI1845" s="258"/>
      <c r="AJ1845" s="258"/>
      <c r="AK1845" s="258"/>
      <c r="AL1845" s="258"/>
      <c r="AM1845" s="258"/>
      <c r="AN1845" s="258"/>
      <c r="AO1845" s="258"/>
      <c r="AP1845" s="258"/>
      <c r="AQ1845" s="258"/>
      <c r="AR1845" s="258"/>
      <c r="AS1845" s="258"/>
      <c r="AT1845" s="258"/>
      <c r="AU1845" s="258"/>
      <c r="AV1845" s="258"/>
      <c r="AW1845" s="258"/>
      <c r="AX1845" s="258"/>
      <c r="AY1845" s="258"/>
      <c r="AZ1845" s="258"/>
      <c r="BA1845" s="258"/>
      <c r="BB1845" s="258"/>
      <c r="BC1845" s="258"/>
      <c r="BD1845" s="258"/>
      <c r="BE1845" s="258"/>
      <c r="BF1845" s="258"/>
      <c r="BG1845" s="258"/>
      <c r="BH1845" s="258"/>
      <c r="BI1845" s="258"/>
      <c r="BJ1845" s="258"/>
      <c r="BK1845" s="258"/>
      <c r="BL1845" s="258"/>
      <c r="BM1845" s="258"/>
      <c r="BN1845" s="258"/>
      <c r="BO1845" s="258"/>
      <c r="BP1845" s="258"/>
      <c r="BQ1845" s="258"/>
      <c r="BR1845" s="258"/>
      <c r="BS1845" s="258"/>
      <c r="BT1845" s="258"/>
      <c r="BU1845" s="258"/>
      <c r="BV1845" s="258"/>
      <c r="BW1845" s="258"/>
      <c r="BX1845" s="258"/>
      <c r="BY1845" s="258"/>
      <c r="BZ1845" s="258"/>
      <c r="CA1845" s="258"/>
      <c r="CB1845" s="258"/>
      <c r="CC1845" s="258"/>
      <c r="CD1845" s="258"/>
      <c r="CE1845" s="258"/>
      <c r="CF1845" s="258"/>
      <c r="CG1845" s="258"/>
      <c r="CH1845" s="258"/>
      <c r="CI1845" s="258"/>
      <c r="CJ1845" s="258"/>
      <c r="CK1845" s="258"/>
      <c r="CL1845" s="258"/>
      <c r="CM1845" s="258"/>
      <c r="CN1845" s="258"/>
      <c r="CO1845" s="258"/>
      <c r="CP1845" s="258"/>
      <c r="CQ1845" s="258"/>
      <c r="CR1845" s="258"/>
      <c r="CS1845" s="258"/>
      <c r="CT1845" s="258"/>
      <c r="CU1845" s="258"/>
      <c r="CV1845" s="258"/>
      <c r="CW1845" s="258"/>
      <c r="CX1845" s="258"/>
    </row>
    <row r="1846" spans="1:102" ht="18">
      <c r="A1846" s="13">
        <v>1</v>
      </c>
      <c r="B1846" s="5" t="s">
        <v>1259</v>
      </c>
      <c r="C1846" s="8">
        <v>0</v>
      </c>
      <c r="D1846" s="8"/>
      <c r="E1846" s="8">
        <f>SUM(C1846:D1846)</f>
        <v>0</v>
      </c>
      <c r="F1846" s="2">
        <v>0</v>
      </c>
      <c r="G1846" s="2">
        <v>0.04</v>
      </c>
      <c r="H1846" s="3">
        <f>SUM(F1846:G1846)</f>
        <v>0.04</v>
      </c>
      <c r="I1846" s="10"/>
      <c r="J1846" s="10">
        <v>0.04</v>
      </c>
      <c r="K1846" s="213">
        <f>SUM(J1846)</f>
        <v>0.04</v>
      </c>
      <c r="L1846" s="65">
        <v>0</v>
      </c>
      <c r="M1846" s="65">
        <v>0.04</v>
      </c>
      <c r="N1846" s="18">
        <f>SUM(M1846)</f>
        <v>0.04</v>
      </c>
      <c r="O1846" s="65"/>
      <c r="P1846" s="65"/>
      <c r="Q1846" s="18">
        <f>SUM(P1846)</f>
        <v>0</v>
      </c>
      <c r="R1846" s="65"/>
      <c r="S1846" s="8"/>
      <c r="T1846" s="107"/>
      <c r="U1846" s="8"/>
      <c r="V1846" s="8"/>
      <c r="W1846" s="107">
        <f>SUM(V1846)</f>
        <v>0</v>
      </c>
    </row>
    <row r="1847" spans="1:102" ht="18">
      <c r="A1847" s="13">
        <v>2</v>
      </c>
      <c r="B1847" s="5" t="s">
        <v>2097</v>
      </c>
      <c r="C1847" s="8"/>
      <c r="D1847" s="8"/>
      <c r="F1847" s="2"/>
      <c r="G1847" s="2"/>
      <c r="H1847" s="3"/>
      <c r="I1847" s="10"/>
      <c r="J1847" s="10"/>
      <c r="L1847" s="65">
        <v>0.01</v>
      </c>
      <c r="M1847" s="65"/>
      <c r="N1847" s="18">
        <f t="shared" ref="N1847:N1848" si="748">SUM(M1847)</f>
        <v>0</v>
      </c>
      <c r="O1847" s="65">
        <v>0.01</v>
      </c>
      <c r="P1847" s="65">
        <v>0</v>
      </c>
      <c r="Q1847" s="67">
        <f>SUM(O1847:P1847)</f>
        <v>0.01</v>
      </c>
      <c r="R1847" s="65">
        <v>0.01</v>
      </c>
      <c r="S1847" s="8">
        <v>0</v>
      </c>
      <c r="T1847" s="9">
        <f>SUM(R1847:S1847)</f>
        <v>0.01</v>
      </c>
      <c r="U1847" s="8">
        <v>0.01</v>
      </c>
      <c r="V1847" s="8">
        <v>0</v>
      </c>
      <c r="W1847" s="9">
        <f>SUM(U1847:V1847)</f>
        <v>0.01</v>
      </c>
    </row>
    <row r="1848" spans="1:102" ht="18">
      <c r="A1848" s="13">
        <v>3</v>
      </c>
      <c r="B1848" s="5" t="s">
        <v>2098</v>
      </c>
      <c r="C1848" s="8"/>
      <c r="D1848" s="8"/>
      <c r="F1848" s="2"/>
      <c r="G1848" s="2"/>
      <c r="H1848" s="3"/>
      <c r="I1848" s="10"/>
      <c r="J1848" s="10"/>
      <c r="L1848" s="65">
        <v>0.01</v>
      </c>
      <c r="M1848" s="65"/>
      <c r="N1848" s="18">
        <f t="shared" si="748"/>
        <v>0</v>
      </c>
      <c r="O1848" s="65"/>
      <c r="P1848" s="65"/>
      <c r="Q1848" s="18">
        <f t="shared" ref="Q1848" si="749">SUM(P1848)</f>
        <v>0</v>
      </c>
      <c r="R1848" s="65"/>
      <c r="S1848" s="8"/>
      <c r="T1848" s="107">
        <f t="shared" ref="T1848" si="750">SUM(S1848)</f>
        <v>0</v>
      </c>
      <c r="U1848" s="8"/>
      <c r="V1848" s="8"/>
      <c r="W1848" s="107">
        <f t="shared" ref="W1848" si="751">SUM(V1848)</f>
        <v>0</v>
      </c>
    </row>
    <row r="1849" spans="1:102" s="191" customFormat="1" ht="18">
      <c r="A1849" s="180"/>
      <c r="B1849" s="181" t="s">
        <v>162</v>
      </c>
      <c r="C1849" s="182">
        <f t="shared" ref="C1849:H1849" si="752">SUM(C1846)</f>
        <v>0</v>
      </c>
      <c r="D1849" s="182">
        <f t="shared" si="752"/>
        <v>0</v>
      </c>
      <c r="E1849" s="182">
        <f t="shared" si="752"/>
        <v>0</v>
      </c>
      <c r="F1849" s="182">
        <f t="shared" si="752"/>
        <v>0</v>
      </c>
      <c r="G1849" s="182">
        <f t="shared" si="752"/>
        <v>0.04</v>
      </c>
      <c r="H1849" s="197">
        <f t="shared" si="752"/>
        <v>0.04</v>
      </c>
      <c r="I1849" s="184"/>
      <c r="J1849" s="184">
        <f>SUM(J1846)</f>
        <v>0.04</v>
      </c>
      <c r="K1849" s="212">
        <f>SUM(J1849)</f>
        <v>0.04</v>
      </c>
      <c r="L1849" s="198">
        <f>SUM(L1846:L1848)</f>
        <v>0.02</v>
      </c>
      <c r="M1849" s="198">
        <f>SUM(M1846:M1848)</f>
        <v>0.04</v>
      </c>
      <c r="N1849" s="184">
        <f>SUM(M1849)</f>
        <v>0.04</v>
      </c>
      <c r="O1849" s="198">
        <f>SUM(O1846:O1848)</f>
        <v>0.01</v>
      </c>
      <c r="P1849" s="198"/>
      <c r="Q1849" s="184">
        <f>SUM(Q1847:Q1848)</f>
        <v>0.01</v>
      </c>
      <c r="R1849" s="198">
        <f>SUM(R1846:R1848)</f>
        <v>0.01</v>
      </c>
      <c r="S1849" s="198">
        <f t="shared" ref="S1849:W1849" si="753">SUM(S1846:S1848)</f>
        <v>0</v>
      </c>
      <c r="T1849" s="198">
        <f t="shared" si="753"/>
        <v>0.01</v>
      </c>
      <c r="U1849" s="198">
        <f t="shared" si="753"/>
        <v>0.01</v>
      </c>
      <c r="V1849" s="198">
        <f t="shared" si="753"/>
        <v>0</v>
      </c>
      <c r="W1849" s="198">
        <f t="shared" si="753"/>
        <v>0.01</v>
      </c>
      <c r="X1849" s="263"/>
      <c r="Y1849" s="263"/>
      <c r="Z1849" s="263"/>
      <c r="AA1849" s="263"/>
      <c r="AB1849" s="263"/>
      <c r="AC1849" s="263"/>
      <c r="AD1849" s="263"/>
      <c r="AE1849" s="263"/>
      <c r="AF1849" s="263"/>
      <c r="AG1849" s="263"/>
      <c r="AH1849" s="263"/>
      <c r="AI1849" s="263"/>
      <c r="AJ1849" s="263"/>
      <c r="AK1849" s="263"/>
      <c r="AL1849" s="263"/>
      <c r="AM1849" s="263"/>
      <c r="AN1849" s="263"/>
      <c r="AO1849" s="263"/>
      <c r="AP1849" s="263"/>
      <c r="AQ1849" s="263"/>
      <c r="AR1849" s="263"/>
      <c r="AS1849" s="263"/>
      <c r="AT1849" s="263"/>
      <c r="AU1849" s="263"/>
      <c r="AV1849" s="263"/>
      <c r="AW1849" s="263"/>
      <c r="AX1849" s="263"/>
      <c r="AY1849" s="263"/>
      <c r="AZ1849" s="263"/>
      <c r="BA1849" s="263"/>
      <c r="BB1849" s="263"/>
      <c r="BC1849" s="263"/>
      <c r="BD1849" s="263"/>
      <c r="BE1849" s="263"/>
      <c r="BF1849" s="263"/>
      <c r="BG1849" s="263"/>
      <c r="BH1849" s="263"/>
      <c r="BI1849" s="263"/>
      <c r="BJ1849" s="263"/>
      <c r="BK1849" s="263"/>
      <c r="BL1849" s="263"/>
      <c r="BM1849" s="263"/>
      <c r="BN1849" s="263"/>
      <c r="BO1849" s="263"/>
      <c r="BP1849" s="263"/>
      <c r="BQ1849" s="263"/>
      <c r="BR1849" s="263"/>
      <c r="BS1849" s="263"/>
      <c r="BT1849" s="263"/>
      <c r="BU1849" s="263"/>
      <c r="BV1849" s="263"/>
      <c r="BW1849" s="263"/>
      <c r="BX1849" s="263"/>
      <c r="BY1849" s="263"/>
      <c r="BZ1849" s="263"/>
      <c r="CA1849" s="263"/>
      <c r="CB1849" s="263"/>
      <c r="CC1849" s="263"/>
      <c r="CD1849" s="263"/>
      <c r="CE1849" s="263"/>
      <c r="CF1849" s="263"/>
      <c r="CG1849" s="263"/>
      <c r="CH1849" s="263"/>
      <c r="CI1849" s="263"/>
      <c r="CJ1849" s="263"/>
      <c r="CK1849" s="263"/>
      <c r="CL1849" s="263"/>
      <c r="CM1849" s="263"/>
      <c r="CN1849" s="263"/>
      <c r="CO1849" s="263"/>
      <c r="CP1849" s="263"/>
      <c r="CQ1849" s="263"/>
      <c r="CR1849" s="263"/>
      <c r="CS1849" s="263"/>
      <c r="CT1849" s="263"/>
      <c r="CU1849" s="263"/>
      <c r="CV1849" s="263"/>
      <c r="CW1849" s="263"/>
      <c r="CX1849" s="263"/>
    </row>
    <row r="1850" spans="1:102" s="24" customFormat="1" ht="18">
      <c r="A1850" s="17">
        <v>16</v>
      </c>
      <c r="B1850" s="7" t="s">
        <v>1210</v>
      </c>
      <c r="C1850" s="9"/>
      <c r="D1850" s="9"/>
      <c r="E1850" s="9"/>
      <c r="F1850" s="6"/>
      <c r="G1850" s="6"/>
      <c r="H1850" s="3"/>
      <c r="I1850" s="18"/>
      <c r="J1850" s="18"/>
      <c r="K1850" s="213"/>
      <c r="L1850" s="67"/>
      <c r="M1850" s="67"/>
      <c r="N1850" s="18"/>
      <c r="O1850" s="67"/>
      <c r="P1850" s="67"/>
      <c r="Q1850" s="18"/>
      <c r="R1850" s="67"/>
      <c r="S1850" s="9"/>
      <c r="T1850" s="107"/>
      <c r="U1850" s="9"/>
      <c r="V1850" s="9"/>
      <c r="W1850" s="107"/>
      <c r="X1850" s="258"/>
      <c r="Y1850" s="258"/>
      <c r="Z1850" s="258"/>
      <c r="AA1850" s="258"/>
      <c r="AB1850" s="258"/>
      <c r="AC1850" s="258"/>
      <c r="AD1850" s="258"/>
      <c r="AE1850" s="258"/>
      <c r="AF1850" s="258"/>
      <c r="AG1850" s="258"/>
      <c r="AH1850" s="258"/>
      <c r="AI1850" s="258"/>
      <c r="AJ1850" s="258"/>
      <c r="AK1850" s="258"/>
      <c r="AL1850" s="258"/>
      <c r="AM1850" s="258"/>
      <c r="AN1850" s="258"/>
      <c r="AO1850" s="258"/>
      <c r="AP1850" s="258"/>
      <c r="AQ1850" s="258"/>
      <c r="AR1850" s="258"/>
      <c r="AS1850" s="258"/>
      <c r="AT1850" s="258"/>
      <c r="AU1850" s="258"/>
      <c r="AV1850" s="258"/>
      <c r="AW1850" s="258"/>
      <c r="AX1850" s="258"/>
      <c r="AY1850" s="258"/>
      <c r="AZ1850" s="258"/>
      <c r="BA1850" s="258"/>
      <c r="BB1850" s="258"/>
      <c r="BC1850" s="258"/>
      <c r="BD1850" s="258"/>
      <c r="BE1850" s="258"/>
      <c r="BF1850" s="258"/>
      <c r="BG1850" s="258"/>
      <c r="BH1850" s="258"/>
      <c r="BI1850" s="258"/>
      <c r="BJ1850" s="258"/>
      <c r="BK1850" s="258"/>
      <c r="BL1850" s="258"/>
      <c r="BM1850" s="258"/>
      <c r="BN1850" s="258"/>
      <c r="BO1850" s="258"/>
      <c r="BP1850" s="258"/>
      <c r="BQ1850" s="258"/>
      <c r="BR1850" s="258"/>
      <c r="BS1850" s="258"/>
      <c r="BT1850" s="258"/>
      <c r="BU1850" s="258"/>
      <c r="BV1850" s="258"/>
      <c r="BW1850" s="258"/>
      <c r="BX1850" s="258"/>
      <c r="BY1850" s="258"/>
      <c r="BZ1850" s="258"/>
      <c r="CA1850" s="258"/>
      <c r="CB1850" s="258"/>
      <c r="CC1850" s="258"/>
      <c r="CD1850" s="258"/>
      <c r="CE1850" s="258"/>
      <c r="CF1850" s="258"/>
      <c r="CG1850" s="258"/>
      <c r="CH1850" s="258"/>
      <c r="CI1850" s="258"/>
      <c r="CJ1850" s="258"/>
      <c r="CK1850" s="258"/>
      <c r="CL1850" s="258"/>
      <c r="CM1850" s="258"/>
      <c r="CN1850" s="258"/>
      <c r="CO1850" s="258"/>
      <c r="CP1850" s="258"/>
      <c r="CQ1850" s="258"/>
      <c r="CR1850" s="258"/>
      <c r="CS1850" s="258"/>
      <c r="CT1850" s="258"/>
      <c r="CU1850" s="258"/>
      <c r="CV1850" s="258"/>
      <c r="CW1850" s="258"/>
      <c r="CX1850" s="258"/>
    </row>
    <row r="1851" spans="1:102" ht="18">
      <c r="A1851" s="13">
        <v>1</v>
      </c>
      <c r="B1851" s="5" t="s">
        <v>2293</v>
      </c>
      <c r="C1851" s="8">
        <v>39491.660000000003</v>
      </c>
      <c r="D1851" s="8"/>
      <c r="E1851" s="9">
        <f>SUM(C1851:D1851)</f>
        <v>39491.660000000003</v>
      </c>
      <c r="F1851" s="2">
        <v>39786.33</v>
      </c>
      <c r="G1851" s="2">
        <v>0</v>
      </c>
      <c r="H1851" s="3">
        <f>SUM(F1851:G1851)</f>
        <v>39786.33</v>
      </c>
      <c r="I1851" s="10">
        <v>90300.03</v>
      </c>
      <c r="J1851" s="10"/>
      <c r="K1851" s="213">
        <f>SUM(I1851:J1851)</f>
        <v>90300.03</v>
      </c>
      <c r="L1851" s="65">
        <v>28390.04</v>
      </c>
      <c r="M1851" s="65"/>
      <c r="N1851" s="18">
        <f>SUM(L1851:M1851)</f>
        <v>28390.04</v>
      </c>
      <c r="O1851" s="65">
        <v>26035.03</v>
      </c>
      <c r="P1851" s="65"/>
      <c r="Q1851" s="18">
        <f>SUM(O1851:P1851)</f>
        <v>26035.03</v>
      </c>
      <c r="R1851" s="65">
        <v>26035.03</v>
      </c>
      <c r="S1851" s="8"/>
      <c r="T1851" s="107">
        <f>SUM(R1851:S1851)</f>
        <v>26035.03</v>
      </c>
      <c r="U1851" s="8">
        <v>22320.03</v>
      </c>
      <c r="V1851" s="8"/>
      <c r="W1851" s="107">
        <f>SUM(U1851:V1851)</f>
        <v>22320.03</v>
      </c>
    </row>
    <row r="1852" spans="1:102" s="191" customFormat="1" ht="18">
      <c r="A1852" s="180"/>
      <c r="B1852" s="181" t="s">
        <v>150</v>
      </c>
      <c r="C1852" s="182">
        <f t="shared" ref="C1852:H1852" si="754">SUM(C1851)</f>
        <v>39491.660000000003</v>
      </c>
      <c r="D1852" s="182">
        <f t="shared" si="754"/>
        <v>0</v>
      </c>
      <c r="E1852" s="182">
        <f t="shared" si="754"/>
        <v>39491.660000000003</v>
      </c>
      <c r="F1852" s="182">
        <f t="shared" si="754"/>
        <v>39786.33</v>
      </c>
      <c r="G1852" s="182">
        <f t="shared" si="754"/>
        <v>0</v>
      </c>
      <c r="H1852" s="197">
        <f t="shared" si="754"/>
        <v>39786.33</v>
      </c>
      <c r="I1852" s="184">
        <f>SUM(I1851)</f>
        <v>90300.03</v>
      </c>
      <c r="J1852" s="189"/>
      <c r="K1852" s="212">
        <f>SUM(I1852:J1852)</f>
        <v>90300.03</v>
      </c>
      <c r="L1852" s="198">
        <f>SUM(L1851)</f>
        <v>28390.04</v>
      </c>
      <c r="M1852" s="198"/>
      <c r="N1852" s="184">
        <f>SUM(L1852:M1852)</f>
        <v>28390.04</v>
      </c>
      <c r="O1852" s="198">
        <f>SUM(O1851)</f>
        <v>26035.03</v>
      </c>
      <c r="P1852" s="198"/>
      <c r="Q1852" s="184">
        <f>SUM(O1852:P1852)</f>
        <v>26035.03</v>
      </c>
      <c r="R1852" s="198">
        <f>SUM(R1851)</f>
        <v>26035.03</v>
      </c>
      <c r="S1852" s="182"/>
      <c r="T1852" s="185">
        <f>SUM(R1852:S1852)</f>
        <v>26035.03</v>
      </c>
      <c r="U1852" s="182">
        <f>SUM(U1851)</f>
        <v>22320.03</v>
      </c>
      <c r="V1852" s="182"/>
      <c r="W1852" s="185">
        <f>SUM(U1852:V1852)</f>
        <v>22320.03</v>
      </c>
      <c r="X1852" s="263"/>
      <c r="Y1852" s="263"/>
      <c r="Z1852" s="263"/>
      <c r="AA1852" s="263"/>
      <c r="AB1852" s="263"/>
      <c r="AC1852" s="263"/>
      <c r="AD1852" s="263"/>
      <c r="AE1852" s="263"/>
      <c r="AF1852" s="263"/>
      <c r="AG1852" s="263"/>
      <c r="AH1852" s="263"/>
      <c r="AI1852" s="263"/>
      <c r="AJ1852" s="263"/>
      <c r="AK1852" s="263"/>
      <c r="AL1852" s="263"/>
      <c r="AM1852" s="263"/>
      <c r="AN1852" s="263"/>
      <c r="AO1852" s="263"/>
      <c r="AP1852" s="263"/>
      <c r="AQ1852" s="263"/>
      <c r="AR1852" s="263"/>
      <c r="AS1852" s="263"/>
      <c r="AT1852" s="263"/>
      <c r="AU1852" s="263"/>
      <c r="AV1852" s="263"/>
      <c r="AW1852" s="263"/>
      <c r="AX1852" s="263"/>
      <c r="AY1852" s="263"/>
      <c r="AZ1852" s="263"/>
      <c r="BA1852" s="263"/>
      <c r="BB1852" s="263"/>
      <c r="BC1852" s="263"/>
      <c r="BD1852" s="263"/>
      <c r="BE1852" s="263"/>
      <c r="BF1852" s="263"/>
      <c r="BG1852" s="263"/>
      <c r="BH1852" s="263"/>
      <c r="BI1852" s="263"/>
      <c r="BJ1852" s="263"/>
      <c r="BK1852" s="263"/>
      <c r="BL1852" s="263"/>
      <c r="BM1852" s="263"/>
      <c r="BN1852" s="263"/>
      <c r="BO1852" s="263"/>
      <c r="BP1852" s="263"/>
      <c r="BQ1852" s="263"/>
      <c r="BR1852" s="263"/>
      <c r="BS1852" s="263"/>
      <c r="BT1852" s="263"/>
      <c r="BU1852" s="263"/>
      <c r="BV1852" s="263"/>
      <c r="BW1852" s="263"/>
      <c r="BX1852" s="263"/>
      <c r="BY1852" s="263"/>
      <c r="BZ1852" s="263"/>
      <c r="CA1852" s="263"/>
      <c r="CB1852" s="263"/>
      <c r="CC1852" s="263"/>
      <c r="CD1852" s="263"/>
      <c r="CE1852" s="263"/>
      <c r="CF1852" s="263"/>
      <c r="CG1852" s="263"/>
      <c r="CH1852" s="263"/>
      <c r="CI1852" s="263"/>
      <c r="CJ1852" s="263"/>
      <c r="CK1852" s="263"/>
      <c r="CL1852" s="263"/>
      <c r="CM1852" s="263"/>
      <c r="CN1852" s="263"/>
      <c r="CO1852" s="263"/>
      <c r="CP1852" s="263"/>
      <c r="CQ1852" s="263"/>
      <c r="CR1852" s="263"/>
      <c r="CS1852" s="263"/>
      <c r="CT1852" s="263"/>
      <c r="CU1852" s="263"/>
      <c r="CV1852" s="263"/>
      <c r="CW1852" s="263"/>
      <c r="CX1852" s="263"/>
    </row>
    <row r="1853" spans="1:102" ht="18">
      <c r="A1853" s="13"/>
      <c r="B1853" s="7" t="s">
        <v>2533</v>
      </c>
      <c r="C1853" s="9"/>
      <c r="D1853" s="9"/>
      <c r="E1853" s="9"/>
      <c r="F1853" s="9"/>
      <c r="G1853" s="9"/>
      <c r="I1853" s="18"/>
      <c r="J1853" s="10"/>
      <c r="L1853" s="67"/>
      <c r="M1853" s="67"/>
      <c r="O1853" s="67"/>
      <c r="P1853" s="67"/>
      <c r="Q1853" s="18"/>
      <c r="R1853" s="67"/>
      <c r="S1853" s="9"/>
      <c r="T1853" s="107"/>
      <c r="U1853" s="9"/>
      <c r="V1853" s="9"/>
      <c r="W1853" s="107"/>
    </row>
    <row r="1854" spans="1:102" ht="18">
      <c r="A1854" s="13">
        <v>1</v>
      </c>
      <c r="B1854" s="5" t="s">
        <v>2536</v>
      </c>
      <c r="C1854" s="9"/>
      <c r="D1854" s="9"/>
      <c r="E1854" s="9"/>
      <c r="F1854" s="9"/>
      <c r="G1854" s="9"/>
      <c r="I1854" s="18"/>
      <c r="J1854" s="10"/>
      <c r="L1854" s="67"/>
      <c r="M1854" s="67"/>
      <c r="O1854" s="67"/>
      <c r="P1854" s="67"/>
      <c r="Q1854" s="18"/>
      <c r="R1854" s="67"/>
      <c r="S1854" s="9"/>
      <c r="T1854" s="107"/>
      <c r="U1854" s="8">
        <v>0.01</v>
      </c>
      <c r="V1854" s="8">
        <v>0.01</v>
      </c>
      <c r="W1854" s="107">
        <f>SUM(U1854:V1854)</f>
        <v>0.02</v>
      </c>
    </row>
    <row r="1855" spans="1:102" ht="18">
      <c r="A1855" s="13">
        <v>2</v>
      </c>
      <c r="B1855" s="5" t="s">
        <v>2535</v>
      </c>
      <c r="C1855" s="9"/>
      <c r="D1855" s="9"/>
      <c r="E1855" s="9"/>
      <c r="F1855" s="9"/>
      <c r="G1855" s="9"/>
      <c r="I1855" s="18"/>
      <c r="J1855" s="10"/>
      <c r="L1855" s="67"/>
      <c r="M1855" s="67"/>
      <c r="O1855" s="67"/>
      <c r="P1855" s="67"/>
      <c r="Q1855" s="18"/>
      <c r="R1855" s="67"/>
      <c r="S1855" s="9"/>
      <c r="T1855" s="107"/>
      <c r="U1855" s="8">
        <v>0.01</v>
      </c>
      <c r="V1855" s="8">
        <v>0.01</v>
      </c>
      <c r="W1855" s="107">
        <f>SUM(U1855:V1855)</f>
        <v>0.02</v>
      </c>
    </row>
    <row r="1856" spans="1:102" s="191" customFormat="1" ht="18">
      <c r="A1856" s="180"/>
      <c r="B1856" s="181" t="s">
        <v>2534</v>
      </c>
      <c r="C1856" s="182"/>
      <c r="D1856" s="182"/>
      <c r="E1856" s="182"/>
      <c r="F1856" s="182"/>
      <c r="G1856" s="182"/>
      <c r="H1856" s="197"/>
      <c r="I1856" s="184"/>
      <c r="J1856" s="189"/>
      <c r="K1856" s="212"/>
      <c r="L1856" s="198"/>
      <c r="M1856" s="198"/>
      <c r="N1856" s="184"/>
      <c r="O1856" s="198"/>
      <c r="P1856" s="198"/>
      <c r="Q1856" s="184"/>
      <c r="R1856" s="198"/>
      <c r="S1856" s="182"/>
      <c r="T1856" s="185"/>
      <c r="U1856" s="182">
        <f>SUM(U1854:U1855)</f>
        <v>0.02</v>
      </c>
      <c r="V1856" s="182">
        <f>SUM(V1854:V1855)</f>
        <v>0.02</v>
      </c>
      <c r="W1856" s="185">
        <f>SUM(U1856:V1856)</f>
        <v>0.04</v>
      </c>
      <c r="X1856" s="263"/>
      <c r="Y1856" s="263"/>
      <c r="Z1856" s="263"/>
      <c r="AA1856" s="263"/>
      <c r="AB1856" s="263"/>
      <c r="AC1856" s="263"/>
      <c r="AD1856" s="263"/>
      <c r="AE1856" s="263"/>
      <c r="AF1856" s="263"/>
      <c r="AG1856" s="263"/>
      <c r="AH1856" s="263"/>
      <c r="AI1856" s="263"/>
      <c r="AJ1856" s="263"/>
      <c r="AK1856" s="263"/>
      <c r="AL1856" s="263"/>
      <c r="AM1856" s="263"/>
      <c r="AN1856" s="263"/>
      <c r="AO1856" s="263"/>
      <c r="AP1856" s="263"/>
      <c r="AQ1856" s="263"/>
      <c r="AR1856" s="263"/>
      <c r="AS1856" s="263"/>
      <c r="AT1856" s="263"/>
      <c r="AU1856" s="263"/>
      <c r="AV1856" s="263"/>
      <c r="AW1856" s="263"/>
      <c r="AX1856" s="263"/>
      <c r="AY1856" s="263"/>
      <c r="AZ1856" s="263"/>
      <c r="BA1856" s="263"/>
      <c r="BB1856" s="263"/>
      <c r="BC1856" s="263"/>
      <c r="BD1856" s="263"/>
      <c r="BE1856" s="263"/>
      <c r="BF1856" s="263"/>
      <c r="BG1856" s="263"/>
      <c r="BH1856" s="263"/>
      <c r="BI1856" s="263"/>
      <c r="BJ1856" s="263"/>
      <c r="BK1856" s="263"/>
      <c r="BL1856" s="263"/>
      <c r="BM1856" s="263"/>
      <c r="BN1856" s="263"/>
      <c r="BO1856" s="263"/>
      <c r="BP1856" s="263"/>
      <c r="BQ1856" s="263"/>
      <c r="BR1856" s="263"/>
      <c r="BS1856" s="263"/>
      <c r="BT1856" s="263"/>
      <c r="BU1856" s="263"/>
      <c r="BV1856" s="263"/>
      <c r="BW1856" s="263"/>
      <c r="BX1856" s="263"/>
      <c r="BY1856" s="263"/>
      <c r="BZ1856" s="263"/>
      <c r="CA1856" s="263"/>
      <c r="CB1856" s="263"/>
      <c r="CC1856" s="263"/>
      <c r="CD1856" s="263"/>
      <c r="CE1856" s="263"/>
      <c r="CF1856" s="263"/>
      <c r="CG1856" s="263"/>
      <c r="CH1856" s="263"/>
      <c r="CI1856" s="263"/>
      <c r="CJ1856" s="263"/>
      <c r="CK1856" s="263"/>
      <c r="CL1856" s="263"/>
      <c r="CM1856" s="263"/>
      <c r="CN1856" s="263"/>
      <c r="CO1856" s="263"/>
      <c r="CP1856" s="263"/>
      <c r="CQ1856" s="263"/>
      <c r="CR1856" s="263"/>
      <c r="CS1856" s="263"/>
      <c r="CT1856" s="263"/>
      <c r="CU1856" s="263"/>
      <c r="CV1856" s="263"/>
      <c r="CW1856" s="263"/>
      <c r="CX1856" s="263"/>
    </row>
    <row r="1857" spans="1:102" s="24" customFormat="1" ht="18">
      <c r="A1857" s="17">
        <v>17</v>
      </c>
      <c r="B1857" s="7" t="s">
        <v>276</v>
      </c>
      <c r="C1857" s="9"/>
      <c r="D1857" s="9"/>
      <c r="E1857" s="9"/>
      <c r="F1857" s="6"/>
      <c r="G1857" s="6"/>
      <c r="H1857" s="3"/>
      <c r="I1857" s="18"/>
      <c r="J1857" s="18"/>
      <c r="K1857" s="213"/>
      <c r="L1857" s="67"/>
      <c r="M1857" s="67"/>
      <c r="N1857" s="18"/>
      <c r="O1857" s="67"/>
      <c r="P1857" s="67"/>
      <c r="Q1857" s="18"/>
      <c r="R1857" s="67"/>
      <c r="S1857" s="9"/>
      <c r="T1857" s="107"/>
      <c r="U1857" s="9"/>
      <c r="V1857" s="9"/>
      <c r="W1857" s="107"/>
      <c r="X1857" s="258"/>
      <c r="Y1857" s="258"/>
      <c r="Z1857" s="258"/>
      <c r="AA1857" s="258"/>
      <c r="AB1857" s="258"/>
      <c r="AC1857" s="258"/>
      <c r="AD1857" s="258"/>
      <c r="AE1857" s="258"/>
      <c r="AF1857" s="258"/>
      <c r="AG1857" s="258"/>
      <c r="AH1857" s="258"/>
      <c r="AI1857" s="258"/>
      <c r="AJ1857" s="258"/>
      <c r="AK1857" s="258"/>
      <c r="AL1857" s="258"/>
      <c r="AM1857" s="258"/>
      <c r="AN1857" s="258"/>
      <c r="AO1857" s="258"/>
      <c r="AP1857" s="258"/>
      <c r="AQ1857" s="258"/>
      <c r="AR1857" s="258"/>
      <c r="AS1857" s="258"/>
      <c r="AT1857" s="258"/>
      <c r="AU1857" s="258"/>
      <c r="AV1857" s="258"/>
      <c r="AW1857" s="258"/>
      <c r="AX1857" s="258"/>
      <c r="AY1857" s="258"/>
      <c r="AZ1857" s="258"/>
      <c r="BA1857" s="258"/>
      <c r="BB1857" s="258"/>
      <c r="BC1857" s="258"/>
      <c r="BD1857" s="258"/>
      <c r="BE1857" s="258"/>
      <c r="BF1857" s="258"/>
      <c r="BG1857" s="258"/>
      <c r="BH1857" s="258"/>
      <c r="BI1857" s="258"/>
      <c r="BJ1857" s="258"/>
      <c r="BK1857" s="258"/>
      <c r="BL1857" s="258"/>
      <c r="BM1857" s="258"/>
      <c r="BN1857" s="258"/>
      <c r="BO1857" s="258"/>
      <c r="BP1857" s="258"/>
      <c r="BQ1857" s="258"/>
      <c r="BR1857" s="258"/>
      <c r="BS1857" s="258"/>
      <c r="BT1857" s="258"/>
      <c r="BU1857" s="258"/>
      <c r="BV1857" s="258"/>
      <c r="BW1857" s="258"/>
      <c r="BX1857" s="258"/>
      <c r="BY1857" s="258"/>
      <c r="BZ1857" s="258"/>
      <c r="CA1857" s="258"/>
      <c r="CB1857" s="258"/>
      <c r="CC1857" s="258"/>
      <c r="CD1857" s="258"/>
      <c r="CE1857" s="258"/>
      <c r="CF1857" s="258"/>
      <c r="CG1857" s="258"/>
      <c r="CH1857" s="258"/>
      <c r="CI1857" s="258"/>
      <c r="CJ1857" s="258"/>
      <c r="CK1857" s="258"/>
      <c r="CL1857" s="258"/>
      <c r="CM1857" s="258"/>
      <c r="CN1857" s="258"/>
      <c r="CO1857" s="258"/>
      <c r="CP1857" s="258"/>
      <c r="CQ1857" s="258"/>
      <c r="CR1857" s="258"/>
      <c r="CS1857" s="258"/>
      <c r="CT1857" s="258"/>
      <c r="CU1857" s="258"/>
      <c r="CV1857" s="258"/>
      <c r="CW1857" s="258"/>
      <c r="CX1857" s="258"/>
    </row>
    <row r="1858" spans="1:102" ht="18">
      <c r="A1858" s="13">
        <v>1</v>
      </c>
      <c r="B1858" s="5" t="s">
        <v>1260</v>
      </c>
      <c r="C1858" s="8">
        <v>500.02</v>
      </c>
      <c r="D1858" s="8"/>
      <c r="E1858" s="9">
        <f>SUM(C1858:D1858)</f>
        <v>500.02</v>
      </c>
      <c r="F1858" s="2">
        <v>400.02</v>
      </c>
      <c r="G1858" s="2">
        <v>0</v>
      </c>
      <c r="H1858" s="3">
        <f>SUM(F1858:G1858)</f>
        <v>400.02</v>
      </c>
      <c r="I1858" s="10">
        <v>300.02</v>
      </c>
      <c r="J1858" s="10"/>
      <c r="K1858" s="213">
        <f>SUM(I1858:J1858)</f>
        <v>300.02</v>
      </c>
      <c r="L1858" s="65">
        <v>300.02</v>
      </c>
      <c r="M1858" s="65"/>
      <c r="N1858" s="18">
        <f>SUM(L1858:M1858)</f>
        <v>300.02</v>
      </c>
      <c r="O1858" s="65">
        <v>100.02</v>
      </c>
      <c r="P1858" s="65"/>
      <c r="Q1858" s="18">
        <f>SUM(O1858:P1858)</f>
        <v>100.02</v>
      </c>
      <c r="R1858" s="65">
        <v>100.02</v>
      </c>
      <c r="S1858" s="8"/>
      <c r="T1858" s="107">
        <f>SUM(R1858:S1858)</f>
        <v>100.02</v>
      </c>
      <c r="U1858" s="8">
        <v>100.02</v>
      </c>
      <c r="V1858" s="8"/>
      <c r="W1858" s="107">
        <f>SUM(U1858:V1858)</f>
        <v>100.02</v>
      </c>
    </row>
    <row r="1859" spans="1:102" s="191" customFormat="1" ht="18">
      <c r="A1859" s="180"/>
      <c r="B1859" s="181" t="s">
        <v>14</v>
      </c>
      <c r="C1859" s="182">
        <f t="shared" ref="C1859:H1859" si="755">SUM(C1858)</f>
        <v>500.02</v>
      </c>
      <c r="D1859" s="182">
        <f t="shared" si="755"/>
        <v>0</v>
      </c>
      <c r="E1859" s="182">
        <f t="shared" si="755"/>
        <v>500.02</v>
      </c>
      <c r="F1859" s="182">
        <f t="shared" si="755"/>
        <v>400.02</v>
      </c>
      <c r="G1859" s="182">
        <f t="shared" si="755"/>
        <v>0</v>
      </c>
      <c r="H1859" s="197">
        <f t="shared" si="755"/>
        <v>400.02</v>
      </c>
      <c r="I1859" s="184">
        <f>SUM(I1858)</f>
        <v>300.02</v>
      </c>
      <c r="J1859" s="189"/>
      <c r="K1859" s="212">
        <f>SUM(I1859:J1859)</f>
        <v>300.02</v>
      </c>
      <c r="L1859" s="198">
        <f>SUM(L1858)</f>
        <v>300.02</v>
      </c>
      <c r="M1859" s="198">
        <f>SUM(M1858)</f>
        <v>0</v>
      </c>
      <c r="N1859" s="184">
        <f>SUM(L1859:M1859)</f>
        <v>300.02</v>
      </c>
      <c r="O1859" s="198">
        <f>SUM(O1858)</f>
        <v>100.02</v>
      </c>
      <c r="P1859" s="198"/>
      <c r="Q1859" s="184">
        <f>SUM(O1859:P1859)</f>
        <v>100.02</v>
      </c>
      <c r="R1859" s="198">
        <f>SUM(R1858)</f>
        <v>100.02</v>
      </c>
      <c r="S1859" s="182"/>
      <c r="T1859" s="185">
        <f>SUM(R1859:S1859)</f>
        <v>100.02</v>
      </c>
      <c r="U1859" s="182">
        <f>SUM(U1858)</f>
        <v>100.02</v>
      </c>
      <c r="V1859" s="182"/>
      <c r="W1859" s="185">
        <f>SUM(U1859:V1859)</f>
        <v>100.02</v>
      </c>
      <c r="X1859" s="263"/>
      <c r="Y1859" s="263"/>
      <c r="Z1859" s="263"/>
      <c r="AA1859" s="263"/>
      <c r="AB1859" s="263"/>
      <c r="AC1859" s="263"/>
      <c r="AD1859" s="263"/>
      <c r="AE1859" s="263"/>
      <c r="AF1859" s="263"/>
      <c r="AG1859" s="263"/>
      <c r="AH1859" s="263"/>
      <c r="AI1859" s="263"/>
      <c r="AJ1859" s="263"/>
      <c r="AK1859" s="263"/>
      <c r="AL1859" s="263"/>
      <c r="AM1859" s="263"/>
      <c r="AN1859" s="263"/>
      <c r="AO1859" s="263"/>
      <c r="AP1859" s="263"/>
      <c r="AQ1859" s="263"/>
      <c r="AR1859" s="263"/>
      <c r="AS1859" s="263"/>
      <c r="AT1859" s="263"/>
      <c r="AU1859" s="263"/>
      <c r="AV1859" s="263"/>
      <c r="AW1859" s="263"/>
      <c r="AX1859" s="263"/>
      <c r="AY1859" s="263"/>
      <c r="AZ1859" s="263"/>
      <c r="BA1859" s="263"/>
      <c r="BB1859" s="263"/>
      <c r="BC1859" s="263"/>
      <c r="BD1859" s="263"/>
      <c r="BE1859" s="263"/>
      <c r="BF1859" s="263"/>
      <c r="BG1859" s="263"/>
      <c r="BH1859" s="263"/>
      <c r="BI1859" s="263"/>
      <c r="BJ1859" s="263"/>
      <c r="BK1859" s="263"/>
      <c r="BL1859" s="263"/>
      <c r="BM1859" s="263"/>
      <c r="BN1859" s="263"/>
      <c r="BO1859" s="263"/>
      <c r="BP1859" s="263"/>
      <c r="BQ1859" s="263"/>
      <c r="BR1859" s="263"/>
      <c r="BS1859" s="263"/>
      <c r="BT1859" s="263"/>
      <c r="BU1859" s="263"/>
      <c r="BV1859" s="263"/>
      <c r="BW1859" s="263"/>
      <c r="BX1859" s="263"/>
      <c r="BY1859" s="263"/>
      <c r="BZ1859" s="263"/>
      <c r="CA1859" s="263"/>
      <c r="CB1859" s="263"/>
      <c r="CC1859" s="263"/>
      <c r="CD1859" s="263"/>
      <c r="CE1859" s="263"/>
      <c r="CF1859" s="263"/>
      <c r="CG1859" s="263"/>
      <c r="CH1859" s="263"/>
      <c r="CI1859" s="263"/>
      <c r="CJ1859" s="263"/>
      <c r="CK1859" s="263"/>
      <c r="CL1859" s="263"/>
      <c r="CM1859" s="263"/>
      <c r="CN1859" s="263"/>
      <c r="CO1859" s="263"/>
      <c r="CP1859" s="263"/>
      <c r="CQ1859" s="263"/>
      <c r="CR1859" s="263"/>
      <c r="CS1859" s="263"/>
      <c r="CT1859" s="263"/>
      <c r="CU1859" s="263"/>
      <c r="CV1859" s="263"/>
      <c r="CW1859" s="263"/>
      <c r="CX1859" s="263"/>
    </row>
    <row r="1860" spans="1:102" s="24" customFormat="1" ht="18">
      <c r="A1860" s="17">
        <v>18</v>
      </c>
      <c r="B1860" s="7" t="s">
        <v>590</v>
      </c>
      <c r="C1860" s="9"/>
      <c r="D1860" s="9"/>
      <c r="E1860" s="9"/>
      <c r="F1860" s="6"/>
      <c r="G1860" s="6"/>
      <c r="H1860" s="3"/>
      <c r="I1860" s="18"/>
      <c r="J1860" s="18"/>
      <c r="K1860" s="213"/>
      <c r="L1860" s="67"/>
      <c r="M1860" s="67"/>
      <c r="N1860" s="18"/>
      <c r="O1860" s="67"/>
      <c r="P1860" s="67"/>
      <c r="Q1860" s="18"/>
      <c r="R1860" s="67"/>
      <c r="S1860" s="9"/>
      <c r="T1860" s="107"/>
      <c r="U1860" s="9"/>
      <c r="V1860" s="9"/>
      <c r="W1860" s="107"/>
      <c r="X1860" s="258"/>
      <c r="Y1860" s="258"/>
      <c r="Z1860" s="258"/>
      <c r="AA1860" s="258"/>
      <c r="AB1860" s="258"/>
      <c r="AC1860" s="258"/>
      <c r="AD1860" s="258"/>
      <c r="AE1860" s="258"/>
      <c r="AF1860" s="258"/>
      <c r="AG1860" s="258"/>
      <c r="AH1860" s="258"/>
      <c r="AI1860" s="258"/>
      <c r="AJ1860" s="258"/>
      <c r="AK1860" s="258"/>
      <c r="AL1860" s="258"/>
      <c r="AM1860" s="258"/>
      <c r="AN1860" s="258"/>
      <c r="AO1860" s="258"/>
      <c r="AP1860" s="258"/>
      <c r="AQ1860" s="258"/>
      <c r="AR1860" s="258"/>
      <c r="AS1860" s="258"/>
      <c r="AT1860" s="258"/>
      <c r="AU1860" s="258"/>
      <c r="AV1860" s="258"/>
      <c r="AW1860" s="258"/>
      <c r="AX1860" s="258"/>
      <c r="AY1860" s="258"/>
      <c r="AZ1860" s="258"/>
      <c r="BA1860" s="258"/>
      <c r="BB1860" s="258"/>
      <c r="BC1860" s="258"/>
      <c r="BD1860" s="258"/>
      <c r="BE1860" s="258"/>
      <c r="BF1860" s="258"/>
      <c r="BG1860" s="258"/>
      <c r="BH1860" s="258"/>
      <c r="BI1860" s="258"/>
      <c r="BJ1860" s="258"/>
      <c r="BK1860" s="258"/>
      <c r="BL1860" s="258"/>
      <c r="BM1860" s="258"/>
      <c r="BN1860" s="258"/>
      <c r="BO1860" s="258"/>
      <c r="BP1860" s="258"/>
      <c r="BQ1860" s="258"/>
      <c r="BR1860" s="258"/>
      <c r="BS1860" s="258"/>
      <c r="BT1860" s="258"/>
      <c r="BU1860" s="258"/>
      <c r="BV1860" s="258"/>
      <c r="BW1860" s="258"/>
      <c r="BX1860" s="258"/>
      <c r="BY1860" s="258"/>
      <c r="BZ1860" s="258"/>
      <c r="CA1860" s="258"/>
      <c r="CB1860" s="258"/>
      <c r="CC1860" s="258"/>
      <c r="CD1860" s="258"/>
      <c r="CE1860" s="258"/>
      <c r="CF1860" s="258"/>
      <c r="CG1860" s="258"/>
      <c r="CH1860" s="258"/>
      <c r="CI1860" s="258"/>
      <c r="CJ1860" s="258"/>
      <c r="CK1860" s="258"/>
      <c r="CL1860" s="258"/>
      <c r="CM1860" s="258"/>
      <c r="CN1860" s="258"/>
      <c r="CO1860" s="258"/>
      <c r="CP1860" s="258"/>
      <c r="CQ1860" s="258"/>
      <c r="CR1860" s="258"/>
      <c r="CS1860" s="258"/>
      <c r="CT1860" s="258"/>
      <c r="CU1860" s="258"/>
      <c r="CV1860" s="258"/>
      <c r="CW1860" s="258"/>
      <c r="CX1860" s="258"/>
    </row>
    <row r="1861" spans="1:102" ht="18">
      <c r="A1861" s="13">
        <v>1</v>
      </c>
      <c r="B1861" s="5" t="s">
        <v>1261</v>
      </c>
      <c r="C1861" s="8">
        <v>23</v>
      </c>
      <c r="D1861" s="8"/>
      <c r="E1861" s="9">
        <f>SUM(C1861:D1861)</f>
        <v>23</v>
      </c>
      <c r="F1861" s="2">
        <v>23</v>
      </c>
      <c r="G1861" s="2">
        <v>0</v>
      </c>
      <c r="H1861" s="3">
        <f>SUM(F1861:G1861)</f>
        <v>23</v>
      </c>
      <c r="I1861" s="10">
        <v>498</v>
      </c>
      <c r="J1861" s="10"/>
      <c r="K1861" s="213">
        <f t="shared" ref="K1861:K1866" si="756">SUM(I1861:J1861)</f>
        <v>498</v>
      </c>
      <c r="L1861" s="65">
        <v>155</v>
      </c>
      <c r="M1861" s="65"/>
      <c r="N1861" s="18">
        <f t="shared" ref="N1861:N1866" si="757">SUM(L1861:M1861)</f>
        <v>155</v>
      </c>
      <c r="O1861" s="65">
        <v>0.02</v>
      </c>
      <c r="P1861" s="65"/>
      <c r="Q1861" s="18">
        <f t="shared" ref="Q1861:Q1866" si="758">SUM(O1861:P1861)</f>
        <v>0.02</v>
      </c>
      <c r="R1861" s="65">
        <v>0.02</v>
      </c>
      <c r="S1861" s="8"/>
      <c r="T1861" s="107">
        <f t="shared" ref="T1861:T1866" si="759">SUM(R1861:S1861)</f>
        <v>0.02</v>
      </c>
      <c r="U1861" s="8">
        <v>0.02</v>
      </c>
      <c r="V1861" s="8"/>
      <c r="W1861" s="107">
        <f t="shared" ref="W1861:W1866" si="760">SUM(U1861:V1861)</f>
        <v>0.02</v>
      </c>
    </row>
    <row r="1862" spans="1:102" ht="18">
      <c r="A1862" s="13">
        <v>2</v>
      </c>
      <c r="B1862" s="5" t="s">
        <v>1262</v>
      </c>
      <c r="C1862" s="8">
        <v>44</v>
      </c>
      <c r="D1862" s="8"/>
      <c r="E1862" s="9">
        <f>SUM(C1862:D1862)</f>
        <v>44</v>
      </c>
      <c r="F1862" s="2">
        <v>0.01</v>
      </c>
      <c r="G1862" s="2">
        <v>0</v>
      </c>
      <c r="H1862" s="3">
        <f>SUM(F1862:G1862)</f>
        <v>0.01</v>
      </c>
      <c r="I1862" s="10">
        <v>0.01</v>
      </c>
      <c r="J1862" s="10"/>
      <c r="K1862" s="213">
        <f t="shared" si="756"/>
        <v>0.01</v>
      </c>
      <c r="L1862" s="65">
        <v>0.01</v>
      </c>
      <c r="M1862" s="65"/>
      <c r="N1862" s="18">
        <f t="shared" si="757"/>
        <v>0.01</v>
      </c>
      <c r="O1862" s="65">
        <v>0.01</v>
      </c>
      <c r="P1862" s="65"/>
      <c r="Q1862" s="18">
        <f t="shared" si="758"/>
        <v>0.01</v>
      </c>
      <c r="R1862" s="65">
        <v>0.01</v>
      </c>
      <c r="S1862" s="8"/>
      <c r="T1862" s="107">
        <f t="shared" si="759"/>
        <v>0.01</v>
      </c>
      <c r="U1862" s="8">
        <v>0.01</v>
      </c>
      <c r="V1862" s="8"/>
      <c r="W1862" s="107">
        <f t="shared" si="760"/>
        <v>0.01</v>
      </c>
    </row>
    <row r="1863" spans="1:102" ht="18">
      <c r="A1863" s="13">
        <v>3</v>
      </c>
      <c r="B1863" s="5" t="s">
        <v>1263</v>
      </c>
      <c r="C1863" s="8">
        <v>137.19999999999999</v>
      </c>
      <c r="D1863" s="8"/>
      <c r="E1863" s="9">
        <f>SUM(C1863:D1863)</f>
        <v>137.19999999999999</v>
      </c>
      <c r="F1863" s="2">
        <v>44</v>
      </c>
      <c r="G1863" s="2">
        <v>0</v>
      </c>
      <c r="H1863" s="3">
        <f>SUM(F1863:G1863)</f>
        <v>44</v>
      </c>
      <c r="I1863" s="10">
        <v>44</v>
      </c>
      <c r="J1863" s="10"/>
      <c r="K1863" s="213">
        <f t="shared" si="756"/>
        <v>44</v>
      </c>
      <c r="L1863" s="65">
        <v>60</v>
      </c>
      <c r="M1863" s="65"/>
      <c r="N1863" s="18">
        <f t="shared" si="757"/>
        <v>60</v>
      </c>
      <c r="O1863" s="65">
        <v>60</v>
      </c>
      <c r="P1863" s="65"/>
      <c r="Q1863" s="18">
        <f t="shared" si="758"/>
        <v>60</v>
      </c>
      <c r="R1863" s="65">
        <v>60</v>
      </c>
      <c r="S1863" s="8"/>
      <c r="T1863" s="107">
        <f t="shared" si="759"/>
        <v>60</v>
      </c>
      <c r="U1863" s="8">
        <v>60</v>
      </c>
      <c r="V1863" s="8"/>
      <c r="W1863" s="107">
        <f t="shared" si="760"/>
        <v>60</v>
      </c>
    </row>
    <row r="1864" spans="1:102" s="24" customFormat="1" ht="18">
      <c r="A1864" s="13">
        <v>4</v>
      </c>
      <c r="B1864" s="5" t="s">
        <v>1264</v>
      </c>
      <c r="C1864" s="9"/>
      <c r="D1864" s="9"/>
      <c r="E1864" s="9"/>
      <c r="F1864" s="2">
        <v>137.19999999999999</v>
      </c>
      <c r="G1864" s="2">
        <v>0</v>
      </c>
      <c r="H1864" s="3">
        <f>SUM(F1864:G1864)</f>
        <v>137.19999999999999</v>
      </c>
      <c r="I1864" s="10">
        <v>1050</v>
      </c>
      <c r="J1864" s="18"/>
      <c r="K1864" s="213">
        <f t="shared" si="756"/>
        <v>1050</v>
      </c>
      <c r="L1864" s="65">
        <v>1375</v>
      </c>
      <c r="M1864" s="65"/>
      <c r="N1864" s="18">
        <f t="shared" si="757"/>
        <v>1375</v>
      </c>
      <c r="O1864" s="65">
        <v>350</v>
      </c>
      <c r="P1864" s="65"/>
      <c r="Q1864" s="18">
        <f t="shared" si="758"/>
        <v>350</v>
      </c>
      <c r="R1864" s="65">
        <v>1350</v>
      </c>
      <c r="S1864" s="8"/>
      <c r="T1864" s="107">
        <f t="shared" si="759"/>
        <v>1350</v>
      </c>
      <c r="U1864" s="8">
        <v>190</v>
      </c>
      <c r="V1864" s="8"/>
      <c r="W1864" s="107">
        <f t="shared" si="760"/>
        <v>190</v>
      </c>
      <c r="X1864" s="258"/>
      <c r="Y1864" s="258"/>
      <c r="Z1864" s="258"/>
      <c r="AA1864" s="258"/>
      <c r="AB1864" s="258"/>
      <c r="AC1864" s="258"/>
      <c r="AD1864" s="258"/>
      <c r="AE1864" s="258"/>
      <c r="AF1864" s="258"/>
      <c r="AG1864" s="258"/>
      <c r="AH1864" s="258"/>
      <c r="AI1864" s="258"/>
      <c r="AJ1864" s="258"/>
      <c r="AK1864" s="258"/>
      <c r="AL1864" s="258"/>
      <c r="AM1864" s="258"/>
      <c r="AN1864" s="258"/>
      <c r="AO1864" s="258"/>
      <c r="AP1864" s="258"/>
      <c r="AQ1864" s="258"/>
      <c r="AR1864" s="258"/>
      <c r="AS1864" s="258"/>
      <c r="AT1864" s="258"/>
      <c r="AU1864" s="258"/>
      <c r="AV1864" s="258"/>
      <c r="AW1864" s="258"/>
      <c r="AX1864" s="258"/>
      <c r="AY1864" s="258"/>
      <c r="AZ1864" s="258"/>
      <c r="BA1864" s="258"/>
      <c r="BB1864" s="258"/>
      <c r="BC1864" s="258"/>
      <c r="BD1864" s="258"/>
      <c r="BE1864" s="258"/>
      <c r="BF1864" s="258"/>
      <c r="BG1864" s="258"/>
      <c r="BH1864" s="258"/>
      <c r="BI1864" s="258"/>
      <c r="BJ1864" s="258"/>
      <c r="BK1864" s="258"/>
      <c r="BL1864" s="258"/>
      <c r="BM1864" s="258"/>
      <c r="BN1864" s="258"/>
      <c r="BO1864" s="258"/>
      <c r="BP1864" s="258"/>
      <c r="BQ1864" s="258"/>
      <c r="BR1864" s="258"/>
      <c r="BS1864" s="258"/>
      <c r="BT1864" s="258"/>
      <c r="BU1864" s="258"/>
      <c r="BV1864" s="258"/>
      <c r="BW1864" s="258"/>
      <c r="BX1864" s="258"/>
      <c r="BY1864" s="258"/>
      <c r="BZ1864" s="258"/>
      <c r="CA1864" s="258"/>
      <c r="CB1864" s="258"/>
      <c r="CC1864" s="258"/>
      <c r="CD1864" s="258"/>
      <c r="CE1864" s="258"/>
      <c r="CF1864" s="258"/>
      <c r="CG1864" s="258"/>
      <c r="CH1864" s="258"/>
      <c r="CI1864" s="258"/>
      <c r="CJ1864" s="258"/>
      <c r="CK1864" s="258"/>
      <c r="CL1864" s="258"/>
      <c r="CM1864" s="258"/>
      <c r="CN1864" s="258"/>
      <c r="CO1864" s="258"/>
      <c r="CP1864" s="258"/>
      <c r="CQ1864" s="258"/>
      <c r="CR1864" s="258"/>
      <c r="CS1864" s="258"/>
      <c r="CT1864" s="258"/>
      <c r="CU1864" s="258"/>
      <c r="CV1864" s="258"/>
      <c r="CW1864" s="258"/>
      <c r="CX1864" s="258"/>
    </row>
    <row r="1865" spans="1:102" ht="18">
      <c r="A1865" s="13">
        <v>5</v>
      </c>
      <c r="B1865" s="5" t="s">
        <v>1265</v>
      </c>
      <c r="C1865" s="8"/>
      <c r="D1865" s="8"/>
      <c r="F1865" s="2">
        <v>0.01</v>
      </c>
      <c r="G1865" s="2">
        <v>0</v>
      </c>
      <c r="H1865" s="3">
        <f>SUM(F1865:G1865)</f>
        <v>0.01</v>
      </c>
      <c r="I1865" s="10">
        <v>0.01</v>
      </c>
      <c r="J1865" s="10"/>
      <c r="K1865" s="213">
        <f t="shared" si="756"/>
        <v>0.01</v>
      </c>
      <c r="L1865" s="65">
        <v>0.01</v>
      </c>
      <c r="M1865" s="65"/>
      <c r="N1865" s="18">
        <f t="shared" si="757"/>
        <v>0.01</v>
      </c>
      <c r="O1865" s="65">
        <v>200</v>
      </c>
      <c r="P1865" s="65"/>
      <c r="Q1865" s="18">
        <f t="shared" si="758"/>
        <v>200</v>
      </c>
      <c r="R1865" s="65">
        <v>200</v>
      </c>
      <c r="S1865" s="8"/>
      <c r="T1865" s="107">
        <f t="shared" si="759"/>
        <v>200</v>
      </c>
      <c r="U1865" s="8">
        <v>1000</v>
      </c>
      <c r="V1865" s="8"/>
      <c r="W1865" s="107">
        <f t="shared" si="760"/>
        <v>1000</v>
      </c>
    </row>
    <row r="1866" spans="1:102" s="191" customFormat="1" ht="18">
      <c r="A1866" s="180"/>
      <c r="B1866" s="181" t="s">
        <v>15</v>
      </c>
      <c r="C1866" s="182">
        <f t="shared" ref="C1866:H1866" si="761">SUM(C1861:C1865)</f>
        <v>204.2</v>
      </c>
      <c r="D1866" s="182">
        <f t="shared" si="761"/>
        <v>0</v>
      </c>
      <c r="E1866" s="182">
        <f t="shared" si="761"/>
        <v>204.2</v>
      </c>
      <c r="F1866" s="182">
        <f t="shared" si="761"/>
        <v>204.21999999999997</v>
      </c>
      <c r="G1866" s="182">
        <f t="shared" si="761"/>
        <v>0</v>
      </c>
      <c r="H1866" s="197">
        <f t="shared" si="761"/>
        <v>204.21999999999997</v>
      </c>
      <c r="I1866" s="184">
        <f>SUM(I1861:I1865)</f>
        <v>1592.02</v>
      </c>
      <c r="J1866" s="189"/>
      <c r="K1866" s="212">
        <f t="shared" si="756"/>
        <v>1592.02</v>
      </c>
      <c r="L1866" s="198">
        <f>SUM(L1861:L1865)</f>
        <v>1590.02</v>
      </c>
      <c r="M1866" s="198"/>
      <c r="N1866" s="184">
        <f t="shared" si="757"/>
        <v>1590.02</v>
      </c>
      <c r="O1866" s="198">
        <f>SUM(O1861:O1865)</f>
        <v>610.03</v>
      </c>
      <c r="P1866" s="198"/>
      <c r="Q1866" s="184">
        <f t="shared" si="758"/>
        <v>610.03</v>
      </c>
      <c r="R1866" s="198">
        <f>SUM(R1861:R1865)</f>
        <v>1610.03</v>
      </c>
      <c r="S1866" s="182"/>
      <c r="T1866" s="185">
        <f t="shared" si="759"/>
        <v>1610.03</v>
      </c>
      <c r="U1866" s="182">
        <f>SUM(U1861:U1865)</f>
        <v>1250.03</v>
      </c>
      <c r="V1866" s="182"/>
      <c r="W1866" s="185">
        <f t="shared" si="760"/>
        <v>1250.03</v>
      </c>
      <c r="X1866" s="263"/>
      <c r="Y1866" s="263"/>
      <c r="Z1866" s="263"/>
      <c r="AA1866" s="263"/>
      <c r="AB1866" s="263"/>
      <c r="AC1866" s="263"/>
      <c r="AD1866" s="263"/>
      <c r="AE1866" s="263"/>
      <c r="AF1866" s="263"/>
      <c r="AG1866" s="263"/>
      <c r="AH1866" s="263"/>
      <c r="AI1866" s="263"/>
      <c r="AJ1866" s="263"/>
      <c r="AK1866" s="263"/>
      <c r="AL1866" s="263"/>
      <c r="AM1866" s="263"/>
      <c r="AN1866" s="263"/>
      <c r="AO1866" s="263"/>
      <c r="AP1866" s="263"/>
      <c r="AQ1866" s="263"/>
      <c r="AR1866" s="263"/>
      <c r="AS1866" s="263"/>
      <c r="AT1866" s="263"/>
      <c r="AU1866" s="263"/>
      <c r="AV1866" s="263"/>
      <c r="AW1866" s="263"/>
      <c r="AX1866" s="263"/>
      <c r="AY1866" s="263"/>
      <c r="AZ1866" s="263"/>
      <c r="BA1866" s="263"/>
      <c r="BB1866" s="263"/>
      <c r="BC1866" s="263"/>
      <c r="BD1866" s="263"/>
      <c r="BE1866" s="263"/>
      <c r="BF1866" s="263"/>
      <c r="BG1866" s="263"/>
      <c r="BH1866" s="263"/>
      <c r="BI1866" s="263"/>
      <c r="BJ1866" s="263"/>
      <c r="BK1866" s="263"/>
      <c r="BL1866" s="263"/>
      <c r="BM1866" s="263"/>
      <c r="BN1866" s="263"/>
      <c r="BO1866" s="263"/>
      <c r="BP1866" s="263"/>
      <c r="BQ1866" s="263"/>
      <c r="BR1866" s="263"/>
      <c r="BS1866" s="263"/>
      <c r="BT1866" s="263"/>
      <c r="BU1866" s="263"/>
      <c r="BV1866" s="263"/>
      <c r="BW1866" s="263"/>
      <c r="BX1866" s="263"/>
      <c r="BY1866" s="263"/>
      <c r="BZ1866" s="263"/>
      <c r="CA1866" s="263"/>
      <c r="CB1866" s="263"/>
      <c r="CC1866" s="263"/>
      <c r="CD1866" s="263"/>
      <c r="CE1866" s="263"/>
      <c r="CF1866" s="263"/>
      <c r="CG1866" s="263"/>
      <c r="CH1866" s="263"/>
      <c r="CI1866" s="263"/>
      <c r="CJ1866" s="263"/>
      <c r="CK1866" s="263"/>
      <c r="CL1866" s="263"/>
      <c r="CM1866" s="263"/>
      <c r="CN1866" s="263"/>
      <c r="CO1866" s="263"/>
      <c r="CP1866" s="263"/>
      <c r="CQ1866" s="263"/>
      <c r="CR1866" s="263"/>
      <c r="CS1866" s="263"/>
      <c r="CT1866" s="263"/>
      <c r="CU1866" s="263"/>
      <c r="CV1866" s="263"/>
      <c r="CW1866" s="263"/>
      <c r="CX1866" s="263"/>
    </row>
    <row r="1867" spans="1:102" s="24" customFormat="1" ht="18">
      <c r="A1867" s="17">
        <v>19</v>
      </c>
      <c r="B1867" s="7" t="s">
        <v>1266</v>
      </c>
      <c r="C1867" s="9"/>
      <c r="D1867" s="9"/>
      <c r="E1867" s="9"/>
      <c r="F1867" s="6"/>
      <c r="G1867" s="6"/>
      <c r="H1867" s="3"/>
      <c r="I1867" s="18"/>
      <c r="J1867" s="18"/>
      <c r="K1867" s="213"/>
      <c r="L1867" s="67"/>
      <c r="M1867" s="67"/>
      <c r="N1867" s="18"/>
      <c r="O1867" s="67"/>
      <c r="P1867" s="67"/>
      <c r="Q1867" s="18"/>
      <c r="R1867" s="67"/>
      <c r="S1867" s="9"/>
      <c r="T1867" s="107"/>
      <c r="U1867" s="9"/>
      <c r="V1867" s="9"/>
      <c r="W1867" s="107"/>
      <c r="X1867" s="258"/>
      <c r="Y1867" s="258"/>
      <c r="Z1867" s="258"/>
      <c r="AA1867" s="258"/>
      <c r="AB1867" s="258"/>
      <c r="AC1867" s="258"/>
      <c r="AD1867" s="258"/>
      <c r="AE1867" s="258"/>
      <c r="AF1867" s="258"/>
      <c r="AG1867" s="258"/>
      <c r="AH1867" s="258"/>
      <c r="AI1867" s="258"/>
      <c r="AJ1867" s="258"/>
      <c r="AK1867" s="258"/>
      <c r="AL1867" s="258"/>
      <c r="AM1867" s="258"/>
      <c r="AN1867" s="258"/>
      <c r="AO1867" s="258"/>
      <c r="AP1867" s="258"/>
      <c r="AQ1867" s="258"/>
      <c r="AR1867" s="258"/>
      <c r="AS1867" s="258"/>
      <c r="AT1867" s="258"/>
      <c r="AU1867" s="258"/>
      <c r="AV1867" s="258"/>
      <c r="AW1867" s="258"/>
      <c r="AX1867" s="258"/>
      <c r="AY1867" s="258"/>
      <c r="AZ1867" s="258"/>
      <c r="BA1867" s="258"/>
      <c r="BB1867" s="258"/>
      <c r="BC1867" s="258"/>
      <c r="BD1867" s="258"/>
      <c r="BE1867" s="258"/>
      <c r="BF1867" s="258"/>
      <c r="BG1867" s="258"/>
      <c r="BH1867" s="258"/>
      <c r="BI1867" s="258"/>
      <c r="BJ1867" s="258"/>
      <c r="BK1867" s="258"/>
      <c r="BL1867" s="258"/>
      <c r="BM1867" s="258"/>
      <c r="BN1867" s="258"/>
      <c r="BO1867" s="258"/>
      <c r="BP1867" s="258"/>
      <c r="BQ1867" s="258"/>
      <c r="BR1867" s="258"/>
      <c r="BS1867" s="258"/>
      <c r="BT1867" s="258"/>
      <c r="BU1867" s="258"/>
      <c r="BV1867" s="258"/>
      <c r="BW1867" s="258"/>
      <c r="BX1867" s="258"/>
      <c r="BY1867" s="258"/>
      <c r="BZ1867" s="258"/>
      <c r="CA1867" s="258"/>
      <c r="CB1867" s="258"/>
      <c r="CC1867" s="258"/>
      <c r="CD1867" s="258"/>
      <c r="CE1867" s="258"/>
      <c r="CF1867" s="258"/>
      <c r="CG1867" s="258"/>
      <c r="CH1867" s="258"/>
      <c r="CI1867" s="258"/>
      <c r="CJ1867" s="258"/>
      <c r="CK1867" s="258"/>
      <c r="CL1867" s="258"/>
      <c r="CM1867" s="258"/>
      <c r="CN1867" s="258"/>
      <c r="CO1867" s="258"/>
      <c r="CP1867" s="258"/>
      <c r="CQ1867" s="258"/>
      <c r="CR1867" s="258"/>
      <c r="CS1867" s="258"/>
      <c r="CT1867" s="258"/>
      <c r="CU1867" s="258"/>
      <c r="CV1867" s="258"/>
      <c r="CW1867" s="258"/>
      <c r="CX1867" s="258"/>
    </row>
    <row r="1868" spans="1:102" ht="18">
      <c r="A1868" s="13">
        <v>1</v>
      </c>
      <c r="B1868" s="5" t="s">
        <v>1982</v>
      </c>
      <c r="C1868" s="8">
        <v>0.01</v>
      </c>
      <c r="D1868" s="8"/>
      <c r="E1868" s="9">
        <f t="shared" ref="E1868:E1907" si="762">SUM(C1868:D1868)</f>
        <v>0.01</v>
      </c>
      <c r="F1868" s="2">
        <v>0.01</v>
      </c>
      <c r="G1868" s="2">
        <v>0</v>
      </c>
      <c r="H1868" s="3">
        <f t="shared" ref="H1868:H1908" si="763">SUM(F1868:G1868)</f>
        <v>0.01</v>
      </c>
      <c r="I1868" s="10">
        <v>0.01</v>
      </c>
      <c r="J1868" s="10"/>
      <c r="K1868" s="213">
        <f t="shared" ref="K1868:K1876" si="764">SUM(I1868:J1868)</f>
        <v>0.01</v>
      </c>
      <c r="L1868" s="65">
        <v>0.01</v>
      </c>
      <c r="M1868" s="65"/>
      <c r="N1868" s="18">
        <f t="shared" ref="N1868:N1908" si="765">SUM(L1868:M1868)</f>
        <v>0.01</v>
      </c>
      <c r="O1868" s="65">
        <v>0.01</v>
      </c>
      <c r="P1868" s="65"/>
      <c r="Q1868" s="18">
        <f t="shared" ref="Q1868:Q1908" si="766">SUM(O1868:P1868)</f>
        <v>0.01</v>
      </c>
      <c r="R1868" s="65">
        <v>0.01</v>
      </c>
      <c r="S1868" s="8"/>
      <c r="T1868" s="107">
        <f t="shared" ref="T1868:T1896" si="767">SUM(R1868:S1868)</f>
        <v>0.01</v>
      </c>
      <c r="U1868" s="8">
        <v>0.01</v>
      </c>
      <c r="V1868" s="8"/>
      <c r="W1868" s="107">
        <f t="shared" ref="W1868:W1870" si="768">SUM(U1868:V1868)</f>
        <v>0.01</v>
      </c>
    </row>
    <row r="1869" spans="1:102" ht="18">
      <c r="A1869" s="13">
        <v>2</v>
      </c>
      <c r="B1869" s="5" t="s">
        <v>1267</v>
      </c>
      <c r="C1869" s="8"/>
      <c r="D1869" s="8">
        <v>0.03</v>
      </c>
      <c r="E1869" s="9">
        <f t="shared" si="762"/>
        <v>0.03</v>
      </c>
      <c r="F1869" s="2">
        <v>0</v>
      </c>
      <c r="G1869" s="2">
        <v>0.01</v>
      </c>
      <c r="H1869" s="3">
        <f t="shared" si="763"/>
        <v>0.01</v>
      </c>
      <c r="I1869" s="10">
        <v>0</v>
      </c>
      <c r="J1869" s="10">
        <v>0.01</v>
      </c>
      <c r="K1869" s="213">
        <f t="shared" si="764"/>
        <v>0.01</v>
      </c>
      <c r="L1869" s="65"/>
      <c r="M1869" s="65">
        <v>30</v>
      </c>
      <c r="N1869" s="18">
        <f t="shared" si="765"/>
        <v>30</v>
      </c>
      <c r="O1869" s="65">
        <v>0</v>
      </c>
      <c r="P1869" s="65">
        <v>30</v>
      </c>
      <c r="Q1869" s="18">
        <f t="shared" si="766"/>
        <v>30</v>
      </c>
      <c r="R1869" s="65">
        <v>0</v>
      </c>
      <c r="S1869" s="8">
        <v>30</v>
      </c>
      <c r="T1869" s="107">
        <f t="shared" si="767"/>
        <v>30</v>
      </c>
      <c r="U1869" s="8"/>
      <c r="V1869" s="8">
        <v>0.01</v>
      </c>
      <c r="W1869" s="107">
        <f t="shared" si="768"/>
        <v>0.01</v>
      </c>
    </row>
    <row r="1870" spans="1:102" ht="18">
      <c r="A1870" s="13">
        <v>3</v>
      </c>
      <c r="B1870" s="5" t="s">
        <v>2387</v>
      </c>
      <c r="C1870" s="8"/>
      <c r="D1870" s="8"/>
      <c r="E1870" s="9"/>
      <c r="F1870" s="2"/>
      <c r="G1870" s="2"/>
      <c r="H1870" s="3"/>
      <c r="I1870" s="10"/>
      <c r="J1870" s="10"/>
      <c r="L1870" s="65"/>
      <c r="M1870" s="65"/>
      <c r="O1870" s="65"/>
      <c r="P1870" s="65"/>
      <c r="Q1870" s="18"/>
      <c r="R1870" s="65">
        <v>7500</v>
      </c>
      <c r="S1870" s="8"/>
      <c r="T1870" s="107"/>
      <c r="U1870" s="8">
        <v>60000</v>
      </c>
      <c r="V1870" s="8"/>
      <c r="W1870" s="107">
        <f t="shared" si="768"/>
        <v>60000</v>
      </c>
    </row>
    <row r="1871" spans="1:102" ht="18">
      <c r="A1871" s="13">
        <v>4</v>
      </c>
      <c r="B1871" s="5" t="s">
        <v>1983</v>
      </c>
      <c r="C1871" s="8">
        <v>100</v>
      </c>
      <c r="D1871" s="8"/>
      <c r="E1871" s="9">
        <f t="shared" si="762"/>
        <v>100</v>
      </c>
      <c r="F1871" s="2">
        <v>100</v>
      </c>
      <c r="G1871" s="2">
        <v>0</v>
      </c>
      <c r="H1871" s="3">
        <f t="shared" si="763"/>
        <v>100</v>
      </c>
      <c r="I1871" s="10">
        <v>0.03</v>
      </c>
      <c r="J1871" s="10"/>
      <c r="K1871" s="213">
        <f t="shared" si="764"/>
        <v>0.03</v>
      </c>
      <c r="L1871" s="65">
        <v>0.03</v>
      </c>
      <c r="M1871" s="65"/>
      <c r="N1871" s="18">
        <f t="shared" si="765"/>
        <v>0.03</v>
      </c>
      <c r="O1871" s="65"/>
      <c r="P1871" s="65"/>
      <c r="Q1871" s="18">
        <f t="shared" si="766"/>
        <v>0</v>
      </c>
      <c r="R1871" s="65"/>
      <c r="S1871" s="8"/>
      <c r="T1871" s="107">
        <f t="shared" si="767"/>
        <v>0</v>
      </c>
      <c r="U1871" s="8"/>
      <c r="V1871" s="8"/>
      <c r="W1871" s="107">
        <f t="shared" ref="W1871:W1896" si="769">SUM(U1871:V1871)</f>
        <v>0</v>
      </c>
    </row>
    <row r="1872" spans="1:102" s="24" customFormat="1" ht="18">
      <c r="A1872" s="13">
        <v>5</v>
      </c>
      <c r="B1872" s="5" t="s">
        <v>1268</v>
      </c>
      <c r="C1872" s="8">
        <v>0.03</v>
      </c>
      <c r="D1872" s="8"/>
      <c r="E1872" s="9">
        <f t="shared" si="762"/>
        <v>0.03</v>
      </c>
      <c r="F1872" s="2">
        <v>100</v>
      </c>
      <c r="G1872" s="2">
        <v>0</v>
      </c>
      <c r="H1872" s="3">
        <f t="shared" si="763"/>
        <v>100</v>
      </c>
      <c r="I1872" s="10">
        <v>140</v>
      </c>
      <c r="J1872" s="18"/>
      <c r="K1872" s="213">
        <f t="shared" si="764"/>
        <v>140</v>
      </c>
      <c r="L1872" s="65">
        <v>40</v>
      </c>
      <c r="M1872" s="65"/>
      <c r="N1872" s="18">
        <f t="shared" si="765"/>
        <v>40</v>
      </c>
      <c r="O1872" s="65">
        <v>50</v>
      </c>
      <c r="P1872" s="65"/>
      <c r="Q1872" s="18">
        <f t="shared" si="766"/>
        <v>50</v>
      </c>
      <c r="R1872" s="65">
        <v>50</v>
      </c>
      <c r="S1872" s="8"/>
      <c r="T1872" s="107">
        <f t="shared" si="767"/>
        <v>50</v>
      </c>
      <c r="U1872" s="8">
        <v>50</v>
      </c>
      <c r="V1872" s="8"/>
      <c r="W1872" s="107">
        <f t="shared" si="769"/>
        <v>50</v>
      </c>
      <c r="X1872" s="258"/>
      <c r="Y1872" s="258"/>
      <c r="Z1872" s="258"/>
      <c r="AA1872" s="258"/>
      <c r="AB1872" s="258"/>
      <c r="AC1872" s="258"/>
      <c r="AD1872" s="258"/>
      <c r="AE1872" s="258"/>
      <c r="AF1872" s="258"/>
      <c r="AG1872" s="258"/>
      <c r="AH1872" s="258"/>
      <c r="AI1872" s="258"/>
      <c r="AJ1872" s="258"/>
      <c r="AK1872" s="258"/>
      <c r="AL1872" s="258"/>
      <c r="AM1872" s="258"/>
      <c r="AN1872" s="258"/>
      <c r="AO1872" s="258"/>
      <c r="AP1872" s="258"/>
      <c r="AQ1872" s="258"/>
      <c r="AR1872" s="258"/>
      <c r="AS1872" s="258"/>
      <c r="AT1872" s="258"/>
      <c r="AU1872" s="258"/>
      <c r="AV1872" s="258"/>
      <c r="AW1872" s="258"/>
      <c r="AX1872" s="258"/>
      <c r="AY1872" s="258"/>
      <c r="AZ1872" s="258"/>
      <c r="BA1872" s="258"/>
      <c r="BB1872" s="258"/>
      <c r="BC1872" s="258"/>
      <c r="BD1872" s="258"/>
      <c r="BE1872" s="258"/>
      <c r="BF1872" s="258"/>
      <c r="BG1872" s="258"/>
      <c r="BH1872" s="258"/>
      <c r="BI1872" s="258"/>
      <c r="BJ1872" s="258"/>
      <c r="BK1872" s="258"/>
      <c r="BL1872" s="258"/>
      <c r="BM1872" s="258"/>
      <c r="BN1872" s="258"/>
      <c r="BO1872" s="258"/>
      <c r="BP1872" s="258"/>
      <c r="BQ1872" s="258"/>
      <c r="BR1872" s="258"/>
      <c r="BS1872" s="258"/>
      <c r="BT1872" s="258"/>
      <c r="BU1872" s="258"/>
      <c r="BV1872" s="258"/>
      <c r="BW1872" s="258"/>
      <c r="BX1872" s="258"/>
      <c r="BY1872" s="258"/>
      <c r="BZ1872" s="258"/>
      <c r="CA1872" s="258"/>
      <c r="CB1872" s="258"/>
      <c r="CC1872" s="258"/>
      <c r="CD1872" s="258"/>
      <c r="CE1872" s="258"/>
      <c r="CF1872" s="258"/>
      <c r="CG1872" s="258"/>
      <c r="CH1872" s="258"/>
      <c r="CI1872" s="258"/>
      <c r="CJ1872" s="258"/>
      <c r="CK1872" s="258"/>
      <c r="CL1872" s="258"/>
      <c r="CM1872" s="258"/>
      <c r="CN1872" s="258"/>
      <c r="CO1872" s="258"/>
      <c r="CP1872" s="258"/>
      <c r="CQ1872" s="258"/>
      <c r="CR1872" s="258"/>
      <c r="CS1872" s="258"/>
      <c r="CT1872" s="258"/>
      <c r="CU1872" s="258"/>
      <c r="CV1872" s="258"/>
      <c r="CW1872" s="258"/>
      <c r="CX1872" s="258"/>
    </row>
    <row r="1873" spans="1:102" ht="18">
      <c r="A1873" s="13">
        <v>6</v>
      </c>
      <c r="B1873" s="5" t="s">
        <v>506</v>
      </c>
      <c r="C1873" s="8">
        <v>50</v>
      </c>
      <c r="D1873" s="8"/>
      <c r="E1873" s="9">
        <f t="shared" si="762"/>
        <v>50</v>
      </c>
      <c r="F1873" s="2">
        <v>0</v>
      </c>
      <c r="G1873" s="2">
        <v>0.01</v>
      </c>
      <c r="H1873" s="3">
        <f t="shared" si="763"/>
        <v>0.01</v>
      </c>
      <c r="I1873" s="10"/>
      <c r="J1873" s="10">
        <v>0.01</v>
      </c>
      <c r="K1873" s="213">
        <f t="shared" si="764"/>
        <v>0.01</v>
      </c>
      <c r="L1873" s="65"/>
      <c r="M1873" s="65">
        <v>0.01</v>
      </c>
      <c r="N1873" s="18">
        <f t="shared" si="765"/>
        <v>0.01</v>
      </c>
      <c r="O1873" s="65">
        <v>0</v>
      </c>
      <c r="P1873" s="65">
        <v>0.01</v>
      </c>
      <c r="Q1873" s="18">
        <f t="shared" si="766"/>
        <v>0.01</v>
      </c>
      <c r="R1873" s="65">
        <v>0</v>
      </c>
      <c r="S1873" s="8">
        <v>0.01</v>
      </c>
      <c r="T1873" s="107">
        <f t="shared" si="767"/>
        <v>0.01</v>
      </c>
      <c r="U1873" s="8"/>
      <c r="V1873" s="8">
        <v>0.01</v>
      </c>
      <c r="W1873" s="107">
        <f t="shared" si="769"/>
        <v>0.01</v>
      </c>
    </row>
    <row r="1874" spans="1:102" ht="18">
      <c r="A1874" s="13">
        <v>7</v>
      </c>
      <c r="B1874" s="5" t="s">
        <v>1269</v>
      </c>
      <c r="C1874" s="8"/>
      <c r="D1874" s="8">
        <v>65000</v>
      </c>
      <c r="E1874" s="9">
        <f t="shared" si="762"/>
        <v>65000</v>
      </c>
      <c r="F1874" s="2">
        <v>0</v>
      </c>
      <c r="G1874" s="2">
        <v>80000</v>
      </c>
      <c r="H1874" s="3">
        <f t="shared" si="763"/>
        <v>80000</v>
      </c>
      <c r="I1874" s="10"/>
      <c r="J1874" s="10">
        <v>80000</v>
      </c>
      <c r="K1874" s="213">
        <f t="shared" si="764"/>
        <v>80000</v>
      </c>
      <c r="L1874" s="65"/>
      <c r="M1874" s="65">
        <v>65000</v>
      </c>
      <c r="N1874" s="18">
        <f t="shared" si="765"/>
        <v>65000</v>
      </c>
      <c r="O1874" s="65"/>
      <c r="P1874" s="65">
        <v>100000</v>
      </c>
      <c r="Q1874" s="18">
        <f t="shared" si="766"/>
        <v>100000</v>
      </c>
      <c r="R1874" s="65"/>
      <c r="S1874" s="8">
        <v>100000</v>
      </c>
      <c r="T1874" s="107">
        <f t="shared" si="767"/>
        <v>100000</v>
      </c>
      <c r="U1874" s="8"/>
      <c r="V1874" s="8"/>
      <c r="W1874" s="107">
        <f t="shared" si="769"/>
        <v>0</v>
      </c>
    </row>
    <row r="1875" spans="1:102" s="24" customFormat="1" ht="18">
      <c r="A1875" s="13">
        <v>8</v>
      </c>
      <c r="B1875" s="5" t="s">
        <v>1270</v>
      </c>
      <c r="C1875" s="8"/>
      <c r="D1875" s="8">
        <v>65000</v>
      </c>
      <c r="E1875" s="9">
        <f t="shared" si="762"/>
        <v>65000</v>
      </c>
      <c r="F1875" s="2">
        <v>0</v>
      </c>
      <c r="G1875" s="2">
        <v>80000</v>
      </c>
      <c r="H1875" s="3">
        <f t="shared" si="763"/>
        <v>80000</v>
      </c>
      <c r="I1875" s="18"/>
      <c r="J1875" s="10">
        <v>80000</v>
      </c>
      <c r="K1875" s="213">
        <f t="shared" si="764"/>
        <v>80000</v>
      </c>
      <c r="L1875" s="65"/>
      <c r="M1875" s="65">
        <v>65000</v>
      </c>
      <c r="N1875" s="18">
        <f t="shared" si="765"/>
        <v>65000</v>
      </c>
      <c r="O1875" s="65"/>
      <c r="P1875" s="65">
        <v>100000</v>
      </c>
      <c r="Q1875" s="18">
        <f t="shared" si="766"/>
        <v>100000</v>
      </c>
      <c r="R1875" s="65"/>
      <c r="S1875" s="8">
        <v>100000</v>
      </c>
      <c r="T1875" s="107">
        <f t="shared" si="767"/>
        <v>100000</v>
      </c>
      <c r="U1875" s="8"/>
      <c r="V1875" s="8">
        <v>150000</v>
      </c>
      <c r="W1875" s="107">
        <f t="shared" si="769"/>
        <v>150000</v>
      </c>
      <c r="X1875" s="258"/>
      <c r="Y1875" s="258"/>
      <c r="Z1875" s="258"/>
      <c r="AA1875" s="258"/>
      <c r="AB1875" s="258"/>
      <c r="AC1875" s="258"/>
      <c r="AD1875" s="258"/>
      <c r="AE1875" s="258"/>
      <c r="AF1875" s="258"/>
      <c r="AG1875" s="258"/>
      <c r="AH1875" s="258"/>
      <c r="AI1875" s="258"/>
      <c r="AJ1875" s="258"/>
      <c r="AK1875" s="258"/>
      <c r="AL1875" s="258"/>
      <c r="AM1875" s="258"/>
      <c r="AN1875" s="258"/>
      <c r="AO1875" s="258"/>
      <c r="AP1875" s="258"/>
      <c r="AQ1875" s="258"/>
      <c r="AR1875" s="258"/>
      <c r="AS1875" s="258"/>
      <c r="AT1875" s="258"/>
      <c r="AU1875" s="258"/>
      <c r="AV1875" s="258"/>
      <c r="AW1875" s="258"/>
      <c r="AX1875" s="258"/>
      <c r="AY1875" s="258"/>
      <c r="AZ1875" s="258"/>
      <c r="BA1875" s="258"/>
      <c r="BB1875" s="258"/>
      <c r="BC1875" s="258"/>
      <c r="BD1875" s="258"/>
      <c r="BE1875" s="258"/>
      <c r="BF1875" s="258"/>
      <c r="BG1875" s="258"/>
      <c r="BH1875" s="258"/>
      <c r="BI1875" s="258"/>
      <c r="BJ1875" s="258"/>
      <c r="BK1875" s="258"/>
      <c r="BL1875" s="258"/>
      <c r="BM1875" s="258"/>
      <c r="BN1875" s="258"/>
      <c r="BO1875" s="258"/>
      <c r="BP1875" s="258"/>
      <c r="BQ1875" s="258"/>
      <c r="BR1875" s="258"/>
      <c r="BS1875" s="258"/>
      <c r="BT1875" s="258"/>
      <c r="BU1875" s="258"/>
      <c r="BV1875" s="258"/>
      <c r="BW1875" s="258"/>
      <c r="BX1875" s="258"/>
      <c r="BY1875" s="258"/>
      <c r="BZ1875" s="258"/>
      <c r="CA1875" s="258"/>
      <c r="CB1875" s="258"/>
      <c r="CC1875" s="258"/>
      <c r="CD1875" s="258"/>
      <c r="CE1875" s="258"/>
      <c r="CF1875" s="258"/>
      <c r="CG1875" s="258"/>
      <c r="CH1875" s="258"/>
      <c r="CI1875" s="258"/>
      <c r="CJ1875" s="258"/>
      <c r="CK1875" s="258"/>
      <c r="CL1875" s="258"/>
      <c r="CM1875" s="258"/>
      <c r="CN1875" s="258"/>
      <c r="CO1875" s="258"/>
      <c r="CP1875" s="258"/>
      <c r="CQ1875" s="258"/>
      <c r="CR1875" s="258"/>
      <c r="CS1875" s="258"/>
      <c r="CT1875" s="258"/>
      <c r="CU1875" s="258"/>
      <c r="CV1875" s="258"/>
      <c r="CW1875" s="258"/>
      <c r="CX1875" s="258"/>
    </row>
    <row r="1876" spans="1:102" ht="18">
      <c r="A1876" s="13">
        <v>9</v>
      </c>
      <c r="B1876" s="5" t="s">
        <v>1271</v>
      </c>
      <c r="C1876" s="8"/>
      <c r="D1876" s="8">
        <v>-65000</v>
      </c>
      <c r="E1876" s="9">
        <f t="shared" si="762"/>
        <v>-65000</v>
      </c>
      <c r="F1876" s="2">
        <v>0</v>
      </c>
      <c r="G1876" s="2">
        <v>-80000</v>
      </c>
      <c r="H1876" s="3">
        <f t="shared" si="763"/>
        <v>-80000</v>
      </c>
      <c r="I1876" s="10"/>
      <c r="J1876" s="10">
        <v>-80000</v>
      </c>
      <c r="K1876" s="213">
        <f t="shared" si="764"/>
        <v>-80000</v>
      </c>
      <c r="L1876" s="65"/>
      <c r="M1876" s="65">
        <v>-65000</v>
      </c>
      <c r="N1876" s="18">
        <f t="shared" si="765"/>
        <v>-65000</v>
      </c>
      <c r="O1876" s="65"/>
      <c r="P1876" s="65">
        <v>-100000</v>
      </c>
      <c r="Q1876" s="18">
        <f t="shared" si="766"/>
        <v>-100000</v>
      </c>
      <c r="R1876" s="65"/>
      <c r="S1876" s="8">
        <v>-100000</v>
      </c>
      <c r="T1876" s="107">
        <f t="shared" si="767"/>
        <v>-100000</v>
      </c>
      <c r="U1876" s="8"/>
      <c r="V1876" s="8"/>
      <c r="W1876" s="107">
        <f t="shared" si="769"/>
        <v>0</v>
      </c>
    </row>
    <row r="1877" spans="1:102" ht="18">
      <c r="A1877" s="13">
        <v>10</v>
      </c>
      <c r="B1877" s="5" t="s">
        <v>2099</v>
      </c>
      <c r="C1877" s="8"/>
      <c r="D1877" s="8"/>
      <c r="E1877" s="9"/>
      <c r="F1877" s="2"/>
      <c r="G1877" s="2"/>
      <c r="H1877" s="3"/>
      <c r="I1877" s="10"/>
      <c r="J1877" s="10"/>
      <c r="L1877" s="65">
        <v>4050.12</v>
      </c>
      <c r="M1877" s="65"/>
      <c r="N1877" s="18">
        <f t="shared" si="765"/>
        <v>4050.12</v>
      </c>
      <c r="O1877" s="65">
        <v>4092.02</v>
      </c>
      <c r="P1877" s="65"/>
      <c r="Q1877" s="18">
        <f t="shared" si="766"/>
        <v>4092.02</v>
      </c>
      <c r="R1877" s="65">
        <v>4092.02</v>
      </c>
      <c r="S1877" s="8"/>
      <c r="T1877" s="107">
        <f t="shared" si="767"/>
        <v>4092.02</v>
      </c>
      <c r="U1877" s="8">
        <v>6599.97</v>
      </c>
      <c r="V1877" s="8"/>
      <c r="W1877" s="107">
        <f t="shared" si="769"/>
        <v>6599.97</v>
      </c>
    </row>
    <row r="1878" spans="1:102" ht="18">
      <c r="A1878" s="13">
        <v>11</v>
      </c>
      <c r="B1878" s="5" t="s">
        <v>1272</v>
      </c>
      <c r="C1878" s="8">
        <v>121500</v>
      </c>
      <c r="D1878" s="8"/>
      <c r="E1878" s="9">
        <f t="shared" si="762"/>
        <v>121500</v>
      </c>
      <c r="F1878" s="2">
        <v>81063</v>
      </c>
      <c r="G1878" s="2">
        <v>0</v>
      </c>
      <c r="H1878" s="3">
        <f t="shared" si="763"/>
        <v>81063</v>
      </c>
      <c r="I1878" s="10">
        <v>15000</v>
      </c>
      <c r="J1878" s="10"/>
      <c r="K1878" s="213">
        <f>SUM(I1878:J1878)</f>
        <v>15000</v>
      </c>
      <c r="L1878" s="65">
        <v>30000</v>
      </c>
      <c r="M1878" s="65"/>
      <c r="N1878" s="18">
        <f t="shared" si="765"/>
        <v>30000</v>
      </c>
      <c r="O1878" s="65">
        <v>400000</v>
      </c>
      <c r="P1878" s="65"/>
      <c r="Q1878" s="18">
        <f t="shared" si="766"/>
        <v>400000</v>
      </c>
      <c r="R1878" s="65">
        <v>400000.01</v>
      </c>
      <c r="S1878" s="8"/>
      <c r="T1878" s="107">
        <f t="shared" si="767"/>
        <v>400000.01</v>
      </c>
      <c r="U1878" s="8">
        <v>715000</v>
      </c>
      <c r="V1878" s="8"/>
      <c r="W1878" s="107">
        <f t="shared" si="769"/>
        <v>715000</v>
      </c>
    </row>
    <row r="1879" spans="1:102" s="24" customFormat="1" ht="18">
      <c r="A1879" s="13">
        <v>12</v>
      </c>
      <c r="B1879" s="5" t="s">
        <v>1984</v>
      </c>
      <c r="C1879" s="8">
        <v>4000</v>
      </c>
      <c r="D1879" s="8"/>
      <c r="E1879" s="9">
        <f t="shared" si="762"/>
        <v>4000</v>
      </c>
      <c r="F1879" s="2">
        <v>1000</v>
      </c>
      <c r="G1879" s="2">
        <v>0</v>
      </c>
      <c r="H1879" s="3">
        <f t="shared" si="763"/>
        <v>1000</v>
      </c>
      <c r="I1879" s="10">
        <v>999.91</v>
      </c>
      <c r="J1879" s="18"/>
      <c r="K1879" s="213">
        <f t="shared" ref="K1879:K1908" si="770">SUM(I1879:J1879)</f>
        <v>999.91</v>
      </c>
      <c r="L1879" s="65">
        <v>200</v>
      </c>
      <c r="M1879" s="65"/>
      <c r="N1879" s="18">
        <f t="shared" si="765"/>
        <v>200</v>
      </c>
      <c r="O1879" s="65">
        <v>0.03</v>
      </c>
      <c r="P1879" s="65"/>
      <c r="Q1879" s="18">
        <f t="shared" si="766"/>
        <v>0.03</v>
      </c>
      <c r="R1879" s="65">
        <v>0.03</v>
      </c>
      <c r="S1879" s="8"/>
      <c r="T1879" s="107">
        <f t="shared" si="767"/>
        <v>0.03</v>
      </c>
      <c r="U1879" s="8"/>
      <c r="V1879" s="8"/>
      <c r="W1879" s="107">
        <f t="shared" si="769"/>
        <v>0</v>
      </c>
      <c r="X1879" s="258"/>
      <c r="Y1879" s="258"/>
      <c r="Z1879" s="258"/>
      <c r="AA1879" s="258"/>
      <c r="AB1879" s="258"/>
      <c r="AC1879" s="258"/>
      <c r="AD1879" s="258"/>
      <c r="AE1879" s="258"/>
      <c r="AF1879" s="258"/>
      <c r="AG1879" s="258"/>
      <c r="AH1879" s="258"/>
      <c r="AI1879" s="258"/>
      <c r="AJ1879" s="258"/>
      <c r="AK1879" s="258"/>
      <c r="AL1879" s="258"/>
      <c r="AM1879" s="258"/>
      <c r="AN1879" s="258"/>
      <c r="AO1879" s="258"/>
      <c r="AP1879" s="258"/>
      <c r="AQ1879" s="258"/>
      <c r="AR1879" s="258"/>
      <c r="AS1879" s="258"/>
      <c r="AT1879" s="258"/>
      <c r="AU1879" s="258"/>
      <c r="AV1879" s="258"/>
      <c r="AW1879" s="258"/>
      <c r="AX1879" s="258"/>
      <c r="AY1879" s="258"/>
      <c r="AZ1879" s="258"/>
      <c r="BA1879" s="258"/>
      <c r="BB1879" s="258"/>
      <c r="BC1879" s="258"/>
      <c r="BD1879" s="258"/>
      <c r="BE1879" s="258"/>
      <c r="BF1879" s="258"/>
      <c r="BG1879" s="258"/>
      <c r="BH1879" s="258"/>
      <c r="BI1879" s="258"/>
      <c r="BJ1879" s="258"/>
      <c r="BK1879" s="258"/>
      <c r="BL1879" s="258"/>
      <c r="BM1879" s="258"/>
      <c r="BN1879" s="258"/>
      <c r="BO1879" s="258"/>
      <c r="BP1879" s="258"/>
      <c r="BQ1879" s="258"/>
      <c r="BR1879" s="258"/>
      <c r="BS1879" s="258"/>
      <c r="BT1879" s="258"/>
      <c r="BU1879" s="258"/>
      <c r="BV1879" s="258"/>
      <c r="BW1879" s="258"/>
      <c r="BX1879" s="258"/>
      <c r="BY1879" s="258"/>
      <c r="BZ1879" s="258"/>
      <c r="CA1879" s="258"/>
      <c r="CB1879" s="258"/>
      <c r="CC1879" s="258"/>
      <c r="CD1879" s="258"/>
      <c r="CE1879" s="258"/>
      <c r="CF1879" s="258"/>
      <c r="CG1879" s="258"/>
      <c r="CH1879" s="258"/>
      <c r="CI1879" s="258"/>
      <c r="CJ1879" s="258"/>
      <c r="CK1879" s="258"/>
      <c r="CL1879" s="258"/>
      <c r="CM1879" s="258"/>
      <c r="CN1879" s="258"/>
      <c r="CO1879" s="258"/>
      <c r="CP1879" s="258"/>
      <c r="CQ1879" s="258"/>
      <c r="CR1879" s="258"/>
      <c r="CS1879" s="258"/>
      <c r="CT1879" s="258"/>
      <c r="CU1879" s="258"/>
      <c r="CV1879" s="258"/>
      <c r="CW1879" s="258"/>
      <c r="CX1879" s="258"/>
    </row>
    <row r="1880" spans="1:102" ht="18">
      <c r="A1880" s="13">
        <v>13</v>
      </c>
      <c r="B1880" s="5" t="s">
        <v>1985</v>
      </c>
      <c r="C1880" s="8">
        <v>31510</v>
      </c>
      <c r="D1880" s="8"/>
      <c r="E1880" s="9">
        <f t="shared" si="762"/>
        <v>31510</v>
      </c>
      <c r="F1880" s="2">
        <v>15000</v>
      </c>
      <c r="G1880" s="2">
        <v>0</v>
      </c>
      <c r="H1880" s="3">
        <f t="shared" si="763"/>
        <v>15000</v>
      </c>
      <c r="I1880" s="10">
        <v>2000</v>
      </c>
      <c r="J1880" s="10"/>
      <c r="K1880" s="213">
        <f t="shared" si="770"/>
        <v>2000</v>
      </c>
      <c r="L1880" s="65">
        <v>1000</v>
      </c>
      <c r="M1880" s="65"/>
      <c r="N1880" s="18">
        <f t="shared" si="765"/>
        <v>1000</v>
      </c>
      <c r="O1880" s="65">
        <v>199.97</v>
      </c>
      <c r="P1880" s="65"/>
      <c r="Q1880" s="18">
        <f t="shared" si="766"/>
        <v>199.97</v>
      </c>
      <c r="R1880" s="65">
        <v>199.97</v>
      </c>
      <c r="S1880" s="8"/>
      <c r="T1880" s="107">
        <f t="shared" si="767"/>
        <v>199.97</v>
      </c>
      <c r="U1880" s="8">
        <v>100</v>
      </c>
      <c r="V1880" s="8"/>
      <c r="W1880" s="107">
        <f t="shared" si="769"/>
        <v>100</v>
      </c>
    </row>
    <row r="1881" spans="1:102" ht="18">
      <c r="A1881" s="13">
        <v>14</v>
      </c>
      <c r="B1881" s="5" t="s">
        <v>2294</v>
      </c>
      <c r="C1881" s="8"/>
      <c r="D1881" s="8"/>
      <c r="E1881" s="9"/>
      <c r="F1881" s="2"/>
      <c r="G1881" s="2"/>
      <c r="H1881" s="3"/>
      <c r="I1881" s="10"/>
      <c r="J1881" s="10"/>
      <c r="L1881" s="65">
        <v>10000</v>
      </c>
      <c r="M1881" s="65"/>
      <c r="N1881" s="18">
        <f t="shared" si="765"/>
        <v>10000</v>
      </c>
      <c r="O1881" s="65">
        <v>73800</v>
      </c>
      <c r="P1881" s="65"/>
      <c r="Q1881" s="18">
        <f t="shared" si="766"/>
        <v>73800</v>
      </c>
      <c r="R1881" s="65">
        <v>73800</v>
      </c>
      <c r="S1881" s="8"/>
      <c r="T1881" s="107">
        <f t="shared" si="767"/>
        <v>73800</v>
      </c>
      <c r="U1881" s="8">
        <v>45000</v>
      </c>
      <c r="V1881" s="8"/>
      <c r="W1881" s="107">
        <f t="shared" si="769"/>
        <v>45000</v>
      </c>
    </row>
    <row r="1882" spans="1:102" ht="18">
      <c r="A1882" s="13">
        <v>15</v>
      </c>
      <c r="B1882" s="5" t="s">
        <v>1986</v>
      </c>
      <c r="C1882" s="8"/>
      <c r="D1882" s="8"/>
      <c r="E1882" s="9"/>
      <c r="F1882" s="2"/>
      <c r="G1882" s="2"/>
      <c r="H1882" s="3"/>
      <c r="I1882" s="10">
        <v>10000</v>
      </c>
      <c r="J1882" s="10"/>
      <c r="K1882" s="213">
        <f t="shared" si="770"/>
        <v>10000</v>
      </c>
      <c r="L1882" s="65">
        <v>68000</v>
      </c>
      <c r="M1882" s="65"/>
      <c r="N1882" s="18">
        <f t="shared" si="765"/>
        <v>68000</v>
      </c>
      <c r="O1882" s="65">
        <v>12000</v>
      </c>
      <c r="P1882" s="65"/>
      <c r="Q1882" s="18">
        <f t="shared" si="766"/>
        <v>12000</v>
      </c>
      <c r="R1882" s="65">
        <v>12000</v>
      </c>
      <c r="S1882" s="8"/>
      <c r="T1882" s="107">
        <f t="shared" si="767"/>
        <v>12000</v>
      </c>
      <c r="U1882" s="8">
        <v>3600</v>
      </c>
      <c r="V1882" s="8"/>
      <c r="W1882" s="107">
        <f t="shared" si="769"/>
        <v>3600</v>
      </c>
    </row>
    <row r="1883" spans="1:102" ht="18">
      <c r="A1883" s="13">
        <v>16</v>
      </c>
      <c r="B1883" s="5" t="s">
        <v>2298</v>
      </c>
      <c r="C1883" s="8"/>
      <c r="D1883" s="8"/>
      <c r="E1883" s="9"/>
      <c r="F1883" s="2"/>
      <c r="G1883" s="2"/>
      <c r="H1883" s="3"/>
      <c r="I1883" s="10"/>
      <c r="J1883" s="10"/>
      <c r="L1883" s="65"/>
      <c r="M1883" s="65"/>
      <c r="O1883" s="65">
        <v>30000</v>
      </c>
      <c r="P1883" s="65"/>
      <c r="Q1883" s="18">
        <f t="shared" si="766"/>
        <v>30000</v>
      </c>
      <c r="R1883" s="65">
        <v>30000</v>
      </c>
      <c r="S1883" s="8"/>
      <c r="T1883" s="107">
        <f t="shared" si="767"/>
        <v>30000</v>
      </c>
      <c r="U1883" s="8">
        <v>40000</v>
      </c>
      <c r="V1883" s="8"/>
      <c r="W1883" s="107">
        <f t="shared" si="769"/>
        <v>40000</v>
      </c>
    </row>
    <row r="1884" spans="1:102" ht="18">
      <c r="A1884" s="13">
        <v>17</v>
      </c>
      <c r="B1884" s="5" t="s">
        <v>2537</v>
      </c>
      <c r="C1884" s="8"/>
      <c r="D1884" s="8"/>
      <c r="E1884" s="9"/>
      <c r="F1884" s="2"/>
      <c r="G1884" s="2"/>
      <c r="H1884" s="3"/>
      <c r="I1884" s="10"/>
      <c r="J1884" s="10"/>
      <c r="L1884" s="65"/>
      <c r="M1884" s="65"/>
      <c r="O1884" s="65"/>
      <c r="P1884" s="65"/>
      <c r="Q1884" s="18"/>
      <c r="R1884" s="65"/>
      <c r="S1884" s="8"/>
      <c r="T1884" s="107"/>
      <c r="U1884" s="8">
        <v>30000</v>
      </c>
      <c r="V1884" s="8"/>
      <c r="W1884" s="107">
        <f t="shared" si="769"/>
        <v>30000</v>
      </c>
    </row>
    <row r="1885" spans="1:102" ht="18">
      <c r="A1885" s="13">
        <v>18</v>
      </c>
      <c r="B1885" s="5" t="s">
        <v>1987</v>
      </c>
      <c r="C1885" s="8">
        <v>5000</v>
      </c>
      <c r="D1885" s="8"/>
      <c r="E1885" s="9">
        <f t="shared" si="762"/>
        <v>5000</v>
      </c>
      <c r="F1885" s="2">
        <v>15848</v>
      </c>
      <c r="G1885" s="2">
        <v>0</v>
      </c>
      <c r="H1885" s="3">
        <f t="shared" si="763"/>
        <v>15848</v>
      </c>
      <c r="I1885" s="10">
        <v>3000</v>
      </c>
      <c r="J1885" s="10"/>
      <c r="K1885" s="213">
        <f t="shared" si="770"/>
        <v>3000</v>
      </c>
      <c r="L1885" s="65">
        <v>2000</v>
      </c>
      <c r="M1885" s="65"/>
      <c r="N1885" s="18">
        <f t="shared" si="765"/>
        <v>2000</v>
      </c>
      <c r="O1885" s="65">
        <v>1000</v>
      </c>
      <c r="P1885" s="65"/>
      <c r="Q1885" s="18">
        <f t="shared" si="766"/>
        <v>1000</v>
      </c>
      <c r="R1885" s="65">
        <v>1000</v>
      </c>
      <c r="S1885" s="8"/>
      <c r="T1885" s="107">
        <f t="shared" si="767"/>
        <v>1000</v>
      </c>
      <c r="U1885" s="8">
        <v>300</v>
      </c>
      <c r="V1885" s="8"/>
      <c r="W1885" s="107">
        <f t="shared" si="769"/>
        <v>300</v>
      </c>
    </row>
    <row r="1886" spans="1:102" s="24" customFormat="1" ht="18">
      <c r="A1886" s="13">
        <v>19</v>
      </c>
      <c r="B1886" s="5" t="s">
        <v>1988</v>
      </c>
      <c r="C1886" s="8">
        <v>100</v>
      </c>
      <c r="D1886" s="8"/>
      <c r="E1886" s="9">
        <f t="shared" si="762"/>
        <v>100</v>
      </c>
      <c r="F1886" s="2">
        <v>0.03</v>
      </c>
      <c r="G1886" s="2">
        <v>0</v>
      </c>
      <c r="H1886" s="3">
        <f t="shared" si="763"/>
        <v>0.03</v>
      </c>
      <c r="I1886" s="10">
        <v>0.03</v>
      </c>
      <c r="J1886" s="18"/>
      <c r="K1886" s="213">
        <f t="shared" si="770"/>
        <v>0.03</v>
      </c>
      <c r="L1886" s="65">
        <v>0.03</v>
      </c>
      <c r="M1886" s="65"/>
      <c r="N1886" s="18">
        <f t="shared" si="765"/>
        <v>0.03</v>
      </c>
      <c r="O1886" s="65"/>
      <c r="P1886" s="65"/>
      <c r="Q1886" s="18">
        <f t="shared" si="766"/>
        <v>0</v>
      </c>
      <c r="R1886" s="65"/>
      <c r="S1886" s="8"/>
      <c r="T1886" s="107">
        <f t="shared" si="767"/>
        <v>0</v>
      </c>
      <c r="U1886" s="8">
        <v>0</v>
      </c>
      <c r="V1886" s="8"/>
      <c r="W1886" s="107">
        <f t="shared" si="769"/>
        <v>0</v>
      </c>
      <c r="X1886" s="258"/>
      <c r="Y1886" s="258"/>
      <c r="Z1886" s="258"/>
      <c r="AA1886" s="258"/>
      <c r="AB1886" s="258"/>
      <c r="AC1886" s="258"/>
      <c r="AD1886" s="258"/>
      <c r="AE1886" s="258"/>
      <c r="AF1886" s="258"/>
      <c r="AG1886" s="258"/>
      <c r="AH1886" s="258"/>
      <c r="AI1886" s="258"/>
      <c r="AJ1886" s="258"/>
      <c r="AK1886" s="258"/>
      <c r="AL1886" s="258"/>
      <c r="AM1886" s="258"/>
      <c r="AN1886" s="258"/>
      <c r="AO1886" s="258"/>
      <c r="AP1886" s="258"/>
      <c r="AQ1886" s="258"/>
      <c r="AR1886" s="258"/>
      <c r="AS1886" s="258"/>
      <c r="AT1886" s="258"/>
      <c r="AU1886" s="258"/>
      <c r="AV1886" s="258"/>
      <c r="AW1886" s="258"/>
      <c r="AX1886" s="258"/>
      <c r="AY1886" s="258"/>
      <c r="AZ1886" s="258"/>
      <c r="BA1886" s="258"/>
      <c r="BB1886" s="258"/>
      <c r="BC1886" s="258"/>
      <c r="BD1886" s="258"/>
      <c r="BE1886" s="258"/>
      <c r="BF1886" s="258"/>
      <c r="BG1886" s="258"/>
      <c r="BH1886" s="258"/>
      <c r="BI1886" s="258"/>
      <c r="BJ1886" s="258"/>
      <c r="BK1886" s="258"/>
      <c r="BL1886" s="258"/>
      <c r="BM1886" s="258"/>
      <c r="BN1886" s="258"/>
      <c r="BO1886" s="258"/>
      <c r="BP1886" s="258"/>
      <c r="BQ1886" s="258"/>
      <c r="BR1886" s="258"/>
      <c r="BS1886" s="258"/>
      <c r="BT1886" s="258"/>
      <c r="BU1886" s="258"/>
      <c r="BV1886" s="258"/>
      <c r="BW1886" s="258"/>
      <c r="BX1886" s="258"/>
      <c r="BY1886" s="258"/>
      <c r="BZ1886" s="258"/>
      <c r="CA1886" s="258"/>
      <c r="CB1886" s="258"/>
      <c r="CC1886" s="258"/>
      <c r="CD1886" s="258"/>
      <c r="CE1886" s="258"/>
      <c r="CF1886" s="258"/>
      <c r="CG1886" s="258"/>
      <c r="CH1886" s="258"/>
      <c r="CI1886" s="258"/>
      <c r="CJ1886" s="258"/>
      <c r="CK1886" s="258"/>
      <c r="CL1886" s="258"/>
      <c r="CM1886" s="258"/>
      <c r="CN1886" s="258"/>
      <c r="CO1886" s="258"/>
      <c r="CP1886" s="258"/>
      <c r="CQ1886" s="258"/>
      <c r="CR1886" s="258"/>
      <c r="CS1886" s="258"/>
      <c r="CT1886" s="258"/>
      <c r="CU1886" s="258"/>
      <c r="CV1886" s="258"/>
      <c r="CW1886" s="258"/>
      <c r="CX1886" s="258"/>
    </row>
    <row r="1887" spans="1:102" ht="18">
      <c r="A1887" s="13">
        <v>20</v>
      </c>
      <c r="B1887" s="5" t="s">
        <v>1273</v>
      </c>
      <c r="C1887" s="8">
        <v>1000</v>
      </c>
      <c r="D1887" s="8"/>
      <c r="E1887" s="9">
        <f t="shared" si="762"/>
        <v>1000</v>
      </c>
      <c r="F1887" s="2">
        <v>3385</v>
      </c>
      <c r="G1887" s="2">
        <v>0</v>
      </c>
      <c r="H1887" s="3">
        <f t="shared" si="763"/>
        <v>3385</v>
      </c>
      <c r="I1887" s="10">
        <v>1950</v>
      </c>
      <c r="J1887" s="10"/>
      <c r="K1887" s="213">
        <f t="shared" si="770"/>
        <v>1950</v>
      </c>
      <c r="L1887" s="65">
        <v>800</v>
      </c>
      <c r="M1887" s="65"/>
      <c r="N1887" s="18">
        <f t="shared" si="765"/>
        <v>800</v>
      </c>
      <c r="O1887" s="65">
        <v>180</v>
      </c>
      <c r="P1887" s="65"/>
      <c r="Q1887" s="18">
        <f t="shared" si="766"/>
        <v>180</v>
      </c>
      <c r="R1887" s="65">
        <v>180</v>
      </c>
      <c r="S1887" s="8"/>
      <c r="T1887" s="107">
        <f t="shared" si="767"/>
        <v>180</v>
      </c>
      <c r="U1887" s="8">
        <v>207.23</v>
      </c>
      <c r="V1887" s="8"/>
      <c r="W1887" s="107">
        <f t="shared" si="769"/>
        <v>207.23</v>
      </c>
    </row>
    <row r="1888" spans="1:102" ht="18">
      <c r="A1888" s="13">
        <v>21</v>
      </c>
      <c r="B1888" s="5" t="s">
        <v>1274</v>
      </c>
      <c r="C1888" s="8">
        <v>50</v>
      </c>
      <c r="D1888" s="8"/>
      <c r="E1888" s="9">
        <f t="shared" si="762"/>
        <v>50</v>
      </c>
      <c r="F1888" s="2">
        <v>80</v>
      </c>
      <c r="G1888" s="2">
        <v>0</v>
      </c>
      <c r="H1888" s="3">
        <f t="shared" si="763"/>
        <v>80</v>
      </c>
      <c r="I1888" s="10">
        <v>0.01</v>
      </c>
      <c r="J1888" s="10"/>
      <c r="K1888" s="213">
        <f t="shared" si="770"/>
        <v>0.01</v>
      </c>
      <c r="L1888" s="65">
        <v>0.01</v>
      </c>
      <c r="M1888" s="65"/>
      <c r="N1888" s="18">
        <f t="shared" si="765"/>
        <v>0.01</v>
      </c>
      <c r="O1888" s="65">
        <v>10</v>
      </c>
      <c r="P1888" s="65"/>
      <c r="Q1888" s="18">
        <f t="shared" si="766"/>
        <v>10</v>
      </c>
      <c r="R1888" s="65">
        <v>10</v>
      </c>
      <c r="S1888" s="8"/>
      <c r="T1888" s="107">
        <f t="shared" si="767"/>
        <v>10</v>
      </c>
      <c r="U1888" s="8">
        <v>10</v>
      </c>
      <c r="V1888" s="8"/>
      <c r="W1888" s="107">
        <f t="shared" si="769"/>
        <v>10</v>
      </c>
    </row>
    <row r="1889" spans="1:102" ht="18">
      <c r="A1889" s="13">
        <v>22</v>
      </c>
      <c r="B1889" s="5" t="s">
        <v>2297</v>
      </c>
      <c r="C1889" s="8"/>
      <c r="D1889" s="8"/>
      <c r="E1889" s="9"/>
      <c r="F1889" s="2"/>
      <c r="G1889" s="2"/>
      <c r="H1889" s="3"/>
      <c r="I1889" s="10"/>
      <c r="J1889" s="10"/>
      <c r="L1889" s="65"/>
      <c r="M1889" s="65"/>
      <c r="O1889" s="65">
        <v>0.06</v>
      </c>
      <c r="P1889" s="65"/>
      <c r="Q1889" s="18">
        <f t="shared" si="766"/>
        <v>0.06</v>
      </c>
      <c r="R1889" s="65">
        <v>0.06</v>
      </c>
      <c r="S1889" s="8"/>
      <c r="T1889" s="107">
        <f t="shared" si="767"/>
        <v>0.06</v>
      </c>
      <c r="U1889" s="8">
        <v>0.06</v>
      </c>
      <c r="V1889" s="8"/>
      <c r="W1889" s="107">
        <f t="shared" si="769"/>
        <v>0.06</v>
      </c>
    </row>
    <row r="1890" spans="1:102" ht="18">
      <c r="A1890" s="13">
        <v>23</v>
      </c>
      <c r="B1890" s="71" t="s">
        <v>1275</v>
      </c>
      <c r="C1890" s="8">
        <v>42000</v>
      </c>
      <c r="D1890" s="8">
        <v>63000</v>
      </c>
      <c r="E1890" s="9">
        <f t="shared" si="762"/>
        <v>105000</v>
      </c>
      <c r="F1890" s="2">
        <v>56000.01</v>
      </c>
      <c r="G1890" s="2">
        <v>84000</v>
      </c>
      <c r="H1890" s="3">
        <f t="shared" si="763"/>
        <v>140000.01</v>
      </c>
      <c r="I1890" s="10">
        <v>58500</v>
      </c>
      <c r="J1890" s="10">
        <v>84000</v>
      </c>
      <c r="K1890" s="213">
        <f t="shared" si="770"/>
        <v>142500</v>
      </c>
      <c r="L1890" s="65">
        <v>40000</v>
      </c>
      <c r="M1890" s="65">
        <v>54000</v>
      </c>
      <c r="N1890" s="18">
        <f t="shared" si="765"/>
        <v>94000</v>
      </c>
      <c r="O1890" s="65">
        <v>40547.4</v>
      </c>
      <c r="P1890" s="65">
        <v>54821.1</v>
      </c>
      <c r="Q1890" s="18">
        <f t="shared" si="766"/>
        <v>95368.5</v>
      </c>
      <c r="R1890" s="65">
        <v>40547.410000000003</v>
      </c>
      <c r="S1890" s="8">
        <v>54821.1</v>
      </c>
      <c r="T1890" s="107">
        <f t="shared" si="767"/>
        <v>95368.510000000009</v>
      </c>
      <c r="U1890" s="8">
        <v>52607.4</v>
      </c>
      <c r="V1890" s="8">
        <v>69911.09</v>
      </c>
      <c r="W1890" s="107">
        <f t="shared" si="769"/>
        <v>122518.48999999999</v>
      </c>
    </row>
    <row r="1891" spans="1:102" ht="18">
      <c r="A1891" s="13">
        <v>24</v>
      </c>
      <c r="B1891" s="5" t="s">
        <v>1276</v>
      </c>
      <c r="C1891" s="8">
        <v>500</v>
      </c>
      <c r="D1891" s="8"/>
      <c r="E1891" s="9">
        <f t="shared" si="762"/>
        <v>500</v>
      </c>
      <c r="F1891" s="2">
        <v>300</v>
      </c>
      <c r="G1891" s="2">
        <v>0</v>
      </c>
      <c r="H1891" s="3">
        <f t="shared" si="763"/>
        <v>300</v>
      </c>
      <c r="I1891" s="10">
        <v>300</v>
      </c>
      <c r="J1891" s="10"/>
      <c r="K1891" s="213">
        <f t="shared" si="770"/>
        <v>300</v>
      </c>
      <c r="L1891" s="65">
        <v>600</v>
      </c>
      <c r="M1891" s="65"/>
      <c r="N1891" s="18">
        <f t="shared" si="765"/>
        <v>600</v>
      </c>
      <c r="O1891" s="65">
        <v>1600</v>
      </c>
      <c r="P1891" s="65"/>
      <c r="Q1891" s="18">
        <f t="shared" si="766"/>
        <v>1600</v>
      </c>
      <c r="R1891" s="65">
        <v>1600</v>
      </c>
      <c r="S1891" s="8"/>
      <c r="T1891" s="107">
        <f t="shared" si="767"/>
        <v>1600</v>
      </c>
      <c r="U1891" s="8">
        <v>3000</v>
      </c>
      <c r="V1891" s="8"/>
      <c r="W1891" s="107">
        <f t="shared" si="769"/>
        <v>3000</v>
      </c>
    </row>
    <row r="1892" spans="1:102" ht="18">
      <c r="A1892" s="13">
        <v>25</v>
      </c>
      <c r="B1892" s="5" t="s">
        <v>2296</v>
      </c>
      <c r="C1892" s="8">
        <v>10000</v>
      </c>
      <c r="D1892" s="8"/>
      <c r="E1892" s="9">
        <f t="shared" si="762"/>
        <v>10000</v>
      </c>
      <c r="F1892" s="2">
        <v>4000</v>
      </c>
      <c r="G1892" s="2">
        <v>0</v>
      </c>
      <c r="H1892" s="3">
        <f t="shared" si="763"/>
        <v>4000</v>
      </c>
      <c r="I1892" s="10">
        <v>51000</v>
      </c>
      <c r="J1892" s="10"/>
      <c r="K1892" s="213">
        <f t="shared" si="770"/>
        <v>51000</v>
      </c>
      <c r="L1892" s="65">
        <v>15000</v>
      </c>
      <c r="M1892" s="65"/>
      <c r="N1892" s="18">
        <f t="shared" si="765"/>
        <v>15000</v>
      </c>
      <c r="O1892" s="65">
        <v>50000</v>
      </c>
      <c r="P1892" s="65"/>
      <c r="Q1892" s="18">
        <f t="shared" si="766"/>
        <v>50000</v>
      </c>
      <c r="R1892" s="65">
        <v>50000</v>
      </c>
      <c r="S1892" s="8"/>
      <c r="T1892" s="107">
        <f t="shared" si="767"/>
        <v>50000</v>
      </c>
      <c r="U1892" s="8">
        <v>70000</v>
      </c>
      <c r="V1892" s="8"/>
      <c r="W1892" s="107">
        <f t="shared" si="769"/>
        <v>70000</v>
      </c>
    </row>
    <row r="1893" spans="1:102" ht="18">
      <c r="A1893" s="13">
        <v>26</v>
      </c>
      <c r="B1893" s="5" t="s">
        <v>2604</v>
      </c>
      <c r="C1893" s="8"/>
      <c r="D1893" s="8"/>
      <c r="E1893" s="9"/>
      <c r="F1893" s="2"/>
      <c r="G1893" s="2"/>
      <c r="H1893" s="3"/>
      <c r="I1893" s="10"/>
      <c r="J1893" s="10"/>
      <c r="L1893" s="65"/>
      <c r="M1893" s="65"/>
      <c r="O1893" s="65"/>
      <c r="P1893" s="65"/>
      <c r="Q1893" s="18"/>
      <c r="R1893" s="65"/>
      <c r="S1893" s="8"/>
      <c r="T1893" s="107"/>
      <c r="U1893" s="8">
        <v>40000</v>
      </c>
      <c r="V1893" s="8">
        <v>0</v>
      </c>
      <c r="W1893" s="107">
        <f t="shared" si="769"/>
        <v>40000</v>
      </c>
    </row>
    <row r="1894" spans="1:102" ht="18">
      <c r="A1894" s="13">
        <v>27</v>
      </c>
      <c r="B1894" s="5" t="s">
        <v>1277</v>
      </c>
      <c r="C1894" s="8">
        <v>48100</v>
      </c>
      <c r="D1894" s="8"/>
      <c r="E1894" s="9">
        <f t="shared" si="762"/>
        <v>48100</v>
      </c>
      <c r="F1894" s="2">
        <v>126815</v>
      </c>
      <c r="G1894" s="2">
        <v>0</v>
      </c>
      <c r="H1894" s="3">
        <f t="shared" si="763"/>
        <v>126815</v>
      </c>
      <c r="I1894" s="10">
        <v>95332</v>
      </c>
      <c r="J1894" s="10"/>
      <c r="K1894" s="213">
        <f t="shared" si="770"/>
        <v>95332</v>
      </c>
      <c r="L1894" s="65">
        <v>121572.4</v>
      </c>
      <c r="M1894" s="65"/>
      <c r="N1894" s="18">
        <f t="shared" si="765"/>
        <v>121572.4</v>
      </c>
      <c r="O1894" s="65">
        <v>80690</v>
      </c>
      <c r="P1894" s="65"/>
      <c r="Q1894" s="18">
        <f t="shared" si="766"/>
        <v>80690</v>
      </c>
      <c r="R1894" s="65">
        <v>80690</v>
      </c>
      <c r="S1894" s="8"/>
      <c r="T1894" s="107">
        <f t="shared" si="767"/>
        <v>80690</v>
      </c>
      <c r="U1894" s="8">
        <v>36456.01</v>
      </c>
      <c r="V1894" s="8"/>
      <c r="W1894" s="107">
        <f t="shared" si="769"/>
        <v>36456.01</v>
      </c>
    </row>
    <row r="1895" spans="1:102" s="24" customFormat="1" ht="18">
      <c r="A1895" s="13">
        <v>28</v>
      </c>
      <c r="B1895" s="5" t="s">
        <v>1278</v>
      </c>
      <c r="C1895" s="8">
        <v>45070</v>
      </c>
      <c r="D1895" s="8"/>
      <c r="E1895" s="9">
        <f t="shared" si="762"/>
        <v>45070</v>
      </c>
      <c r="F1895" s="2">
        <v>57088</v>
      </c>
      <c r="G1895" s="2">
        <v>0</v>
      </c>
      <c r="H1895" s="3">
        <f t="shared" si="763"/>
        <v>57088</v>
      </c>
      <c r="I1895" s="10">
        <v>130739</v>
      </c>
      <c r="J1895" s="18"/>
      <c r="K1895" s="213">
        <f t="shared" si="770"/>
        <v>130739</v>
      </c>
      <c r="L1895" s="65">
        <v>151849.67000000001</v>
      </c>
      <c r="M1895" s="65"/>
      <c r="N1895" s="18">
        <f t="shared" si="765"/>
        <v>151849.67000000001</v>
      </c>
      <c r="O1895" s="65">
        <v>72242</v>
      </c>
      <c r="P1895" s="65"/>
      <c r="Q1895" s="18">
        <f t="shared" si="766"/>
        <v>72242</v>
      </c>
      <c r="R1895" s="65">
        <v>72242</v>
      </c>
      <c r="S1895" s="8"/>
      <c r="T1895" s="107">
        <f t="shared" si="767"/>
        <v>72242</v>
      </c>
      <c r="U1895" s="8">
        <v>41177.26</v>
      </c>
      <c r="V1895" s="8"/>
      <c r="W1895" s="107">
        <f t="shared" si="769"/>
        <v>41177.26</v>
      </c>
      <c r="X1895" s="258"/>
      <c r="Y1895" s="258"/>
      <c r="Z1895" s="258"/>
      <c r="AA1895" s="258"/>
      <c r="AB1895" s="258"/>
      <c r="AC1895" s="258"/>
      <c r="AD1895" s="258"/>
      <c r="AE1895" s="258"/>
      <c r="AF1895" s="258"/>
      <c r="AG1895" s="258"/>
      <c r="AH1895" s="258"/>
      <c r="AI1895" s="258"/>
      <c r="AJ1895" s="258"/>
      <c r="AK1895" s="258"/>
      <c r="AL1895" s="258"/>
      <c r="AM1895" s="258"/>
      <c r="AN1895" s="258"/>
      <c r="AO1895" s="258"/>
      <c r="AP1895" s="258"/>
      <c r="AQ1895" s="258"/>
      <c r="AR1895" s="258"/>
      <c r="AS1895" s="258"/>
      <c r="AT1895" s="258"/>
      <c r="AU1895" s="258"/>
      <c r="AV1895" s="258"/>
      <c r="AW1895" s="258"/>
      <c r="AX1895" s="258"/>
      <c r="AY1895" s="258"/>
      <c r="AZ1895" s="258"/>
      <c r="BA1895" s="258"/>
      <c r="BB1895" s="258"/>
      <c r="BC1895" s="258"/>
      <c r="BD1895" s="258"/>
      <c r="BE1895" s="258"/>
      <c r="BF1895" s="258"/>
      <c r="BG1895" s="258"/>
      <c r="BH1895" s="258"/>
      <c r="BI1895" s="258"/>
      <c r="BJ1895" s="258"/>
      <c r="BK1895" s="258"/>
      <c r="BL1895" s="258"/>
      <c r="BM1895" s="258"/>
      <c r="BN1895" s="258"/>
      <c r="BO1895" s="258"/>
      <c r="BP1895" s="258"/>
      <c r="BQ1895" s="258"/>
      <c r="BR1895" s="258"/>
      <c r="BS1895" s="258"/>
      <c r="BT1895" s="258"/>
      <c r="BU1895" s="258"/>
      <c r="BV1895" s="258"/>
      <c r="BW1895" s="258"/>
      <c r="BX1895" s="258"/>
      <c r="BY1895" s="258"/>
      <c r="BZ1895" s="258"/>
      <c r="CA1895" s="258"/>
      <c r="CB1895" s="258"/>
      <c r="CC1895" s="258"/>
      <c r="CD1895" s="258"/>
      <c r="CE1895" s="258"/>
      <c r="CF1895" s="258"/>
      <c r="CG1895" s="258"/>
      <c r="CH1895" s="258"/>
      <c r="CI1895" s="258"/>
      <c r="CJ1895" s="258"/>
      <c r="CK1895" s="258"/>
      <c r="CL1895" s="258"/>
      <c r="CM1895" s="258"/>
      <c r="CN1895" s="258"/>
      <c r="CO1895" s="258"/>
      <c r="CP1895" s="258"/>
      <c r="CQ1895" s="258"/>
      <c r="CR1895" s="258"/>
      <c r="CS1895" s="258"/>
      <c r="CT1895" s="258"/>
      <c r="CU1895" s="258"/>
      <c r="CV1895" s="258"/>
      <c r="CW1895" s="258"/>
      <c r="CX1895" s="258"/>
    </row>
    <row r="1896" spans="1:102" ht="18">
      <c r="A1896" s="13">
        <v>29</v>
      </c>
      <c r="B1896" s="5" t="s">
        <v>1279</v>
      </c>
      <c r="C1896" s="8">
        <v>1376</v>
      </c>
      <c r="D1896" s="8"/>
      <c r="E1896" s="9">
        <f t="shared" si="762"/>
        <v>1376</v>
      </c>
      <c r="F1896" s="2">
        <v>576</v>
      </c>
      <c r="G1896" s="2">
        <v>0</v>
      </c>
      <c r="H1896" s="3">
        <f t="shared" si="763"/>
        <v>576</v>
      </c>
      <c r="I1896" s="10">
        <v>0.16</v>
      </c>
      <c r="J1896" s="10"/>
      <c r="K1896" s="213">
        <f t="shared" si="770"/>
        <v>0.16</v>
      </c>
      <c r="L1896" s="65">
        <v>20000</v>
      </c>
      <c r="M1896" s="65"/>
      <c r="N1896" s="18">
        <f t="shared" si="765"/>
        <v>20000</v>
      </c>
      <c r="O1896" s="65"/>
      <c r="P1896" s="65"/>
      <c r="Q1896" s="18">
        <f t="shared" si="766"/>
        <v>0</v>
      </c>
      <c r="R1896" s="65"/>
      <c r="S1896" s="8"/>
      <c r="T1896" s="107">
        <f t="shared" si="767"/>
        <v>0</v>
      </c>
      <c r="U1896" s="8">
        <v>0</v>
      </c>
      <c r="V1896" s="8"/>
      <c r="W1896" s="107">
        <f t="shared" si="769"/>
        <v>0</v>
      </c>
    </row>
    <row r="1897" spans="1:102" ht="18">
      <c r="A1897" s="13">
        <v>30</v>
      </c>
      <c r="B1897" s="5" t="s">
        <v>2295</v>
      </c>
      <c r="C1897" s="8"/>
      <c r="D1897" s="8"/>
      <c r="E1897" s="9"/>
      <c r="F1897" s="2"/>
      <c r="G1897" s="2"/>
      <c r="H1897" s="3"/>
      <c r="I1897" s="10"/>
      <c r="J1897" s="10"/>
      <c r="L1897" s="65"/>
      <c r="M1897" s="65"/>
      <c r="O1897" s="65">
        <v>1000</v>
      </c>
      <c r="P1897" s="65">
        <v>0</v>
      </c>
      <c r="Q1897" s="67">
        <f>SUM(O1897:P1897)</f>
        <v>1000</v>
      </c>
      <c r="R1897" s="65">
        <v>1000</v>
      </c>
      <c r="S1897" s="8">
        <v>0</v>
      </c>
      <c r="T1897" s="9">
        <f>SUM(R1897:S1897)</f>
        <v>1000</v>
      </c>
      <c r="U1897" s="8">
        <v>1000</v>
      </c>
      <c r="V1897" s="8"/>
      <c r="W1897" s="9">
        <f>SUM(U1897:V1897)</f>
        <v>1000</v>
      </c>
    </row>
    <row r="1898" spans="1:102" ht="18">
      <c r="A1898" s="13">
        <v>31</v>
      </c>
      <c r="B1898" s="5" t="s">
        <v>1280</v>
      </c>
      <c r="C1898" s="8">
        <v>15000</v>
      </c>
      <c r="D1898" s="8"/>
      <c r="E1898" s="9">
        <f t="shared" si="762"/>
        <v>15000</v>
      </c>
      <c r="F1898" s="2">
        <v>4684</v>
      </c>
      <c r="G1898" s="2">
        <v>0</v>
      </c>
      <c r="H1898" s="3">
        <f t="shared" si="763"/>
        <v>4684</v>
      </c>
      <c r="I1898" s="10">
        <v>5000</v>
      </c>
      <c r="J1898" s="10"/>
      <c r="K1898" s="213">
        <f t="shared" si="770"/>
        <v>5000</v>
      </c>
      <c r="L1898" s="65">
        <v>420000</v>
      </c>
      <c r="M1898" s="65"/>
      <c r="N1898" s="18">
        <f t="shared" si="765"/>
        <v>420000</v>
      </c>
      <c r="O1898" s="65">
        <v>40000</v>
      </c>
      <c r="P1898" s="65"/>
      <c r="Q1898" s="18">
        <f t="shared" si="766"/>
        <v>40000</v>
      </c>
      <c r="R1898" s="65">
        <v>40000</v>
      </c>
      <c r="S1898" s="8"/>
      <c r="T1898" s="107">
        <f t="shared" ref="T1898:T1908" si="771">SUM(R1898:S1898)</f>
        <v>40000</v>
      </c>
      <c r="U1898" s="8">
        <v>100000</v>
      </c>
      <c r="V1898" s="8"/>
      <c r="W1898" s="107">
        <f t="shared" ref="W1898:W1908" si="772">SUM(U1898:V1898)</f>
        <v>100000</v>
      </c>
    </row>
    <row r="1899" spans="1:102" ht="18">
      <c r="A1899" s="13">
        <v>32</v>
      </c>
      <c r="B1899" s="5" t="s">
        <v>1281</v>
      </c>
      <c r="C1899" s="8">
        <v>140000</v>
      </c>
      <c r="D1899" s="8"/>
      <c r="E1899" s="9">
        <f t="shared" si="762"/>
        <v>140000</v>
      </c>
      <c r="F1899" s="2">
        <v>130000</v>
      </c>
      <c r="G1899" s="2">
        <v>0</v>
      </c>
      <c r="H1899" s="3">
        <f t="shared" si="763"/>
        <v>130000</v>
      </c>
      <c r="I1899" s="10">
        <v>218500</v>
      </c>
      <c r="J1899" s="10"/>
      <c r="K1899" s="213">
        <f t="shared" si="770"/>
        <v>218500</v>
      </c>
      <c r="L1899" s="65">
        <v>-420000</v>
      </c>
      <c r="M1899" s="65"/>
      <c r="N1899" s="18">
        <f t="shared" si="765"/>
        <v>-420000</v>
      </c>
      <c r="O1899" s="65">
        <v>140000</v>
      </c>
      <c r="P1899" s="65"/>
      <c r="Q1899" s="18">
        <f t="shared" si="766"/>
        <v>140000</v>
      </c>
      <c r="R1899" s="65">
        <v>155000.01999999999</v>
      </c>
      <c r="S1899" s="8"/>
      <c r="T1899" s="107">
        <f t="shared" si="771"/>
        <v>155000.01999999999</v>
      </c>
      <c r="U1899" s="8">
        <v>165000</v>
      </c>
      <c r="V1899" s="8"/>
      <c r="W1899" s="107">
        <f t="shared" si="772"/>
        <v>165000</v>
      </c>
    </row>
    <row r="1900" spans="1:102" ht="18">
      <c r="A1900" s="13">
        <v>33</v>
      </c>
      <c r="B1900" s="5" t="s">
        <v>1282</v>
      </c>
      <c r="C1900" s="8">
        <v>-140000</v>
      </c>
      <c r="D1900" s="8"/>
      <c r="E1900" s="9">
        <f t="shared" si="762"/>
        <v>-140000</v>
      </c>
      <c r="F1900" s="2">
        <v>-130000</v>
      </c>
      <c r="G1900" s="2">
        <v>0</v>
      </c>
      <c r="H1900" s="3">
        <f t="shared" si="763"/>
        <v>-130000</v>
      </c>
      <c r="I1900" s="10">
        <v>-218500</v>
      </c>
      <c r="J1900" s="10"/>
      <c r="K1900" s="213">
        <f t="shared" si="770"/>
        <v>-218500</v>
      </c>
      <c r="L1900" s="65">
        <v>420000</v>
      </c>
      <c r="M1900" s="65"/>
      <c r="N1900" s="18">
        <f t="shared" si="765"/>
        <v>420000</v>
      </c>
      <c r="O1900" s="65">
        <v>-140000</v>
      </c>
      <c r="P1900" s="65"/>
      <c r="Q1900" s="18">
        <f t="shared" si="766"/>
        <v>-140000</v>
      </c>
      <c r="R1900" s="65">
        <v>-155000.01999999999</v>
      </c>
      <c r="S1900" s="8"/>
      <c r="T1900" s="107">
        <f t="shared" si="771"/>
        <v>-155000.01999999999</v>
      </c>
      <c r="U1900" s="8"/>
      <c r="V1900" s="8"/>
      <c r="W1900" s="107">
        <f t="shared" si="772"/>
        <v>0</v>
      </c>
    </row>
    <row r="1901" spans="1:102" ht="18">
      <c r="A1901" s="13">
        <v>34</v>
      </c>
      <c r="B1901" s="5" t="s">
        <v>1283</v>
      </c>
      <c r="C1901" s="8">
        <v>140000</v>
      </c>
      <c r="D1901" s="8"/>
      <c r="E1901" s="9">
        <f t="shared" si="762"/>
        <v>140000</v>
      </c>
      <c r="F1901" s="2">
        <v>130000</v>
      </c>
      <c r="G1901" s="2">
        <v>0</v>
      </c>
      <c r="H1901" s="3">
        <f t="shared" si="763"/>
        <v>130000</v>
      </c>
      <c r="I1901" s="10">
        <v>218500</v>
      </c>
      <c r="J1901" s="10"/>
      <c r="K1901" s="213">
        <f t="shared" si="770"/>
        <v>218500</v>
      </c>
      <c r="L1901" s="65">
        <v>1000</v>
      </c>
      <c r="M1901" s="65"/>
      <c r="N1901" s="18">
        <f t="shared" si="765"/>
        <v>1000</v>
      </c>
      <c r="O1901" s="65">
        <v>140000</v>
      </c>
      <c r="P1901" s="65"/>
      <c r="Q1901" s="18">
        <f t="shared" si="766"/>
        <v>140000</v>
      </c>
      <c r="R1901" s="65">
        <v>155000.01999999999</v>
      </c>
      <c r="S1901" s="8"/>
      <c r="T1901" s="107">
        <f t="shared" si="771"/>
        <v>155000.01999999999</v>
      </c>
      <c r="U1901" s="8"/>
      <c r="V1901" s="8"/>
      <c r="W1901" s="107">
        <f t="shared" si="772"/>
        <v>0</v>
      </c>
    </row>
    <row r="1902" spans="1:102" ht="18">
      <c r="A1902" s="13">
        <v>35</v>
      </c>
      <c r="B1902" s="5" t="s">
        <v>1284</v>
      </c>
      <c r="C1902" s="8">
        <v>10013.26</v>
      </c>
      <c r="D1902" s="8"/>
      <c r="E1902" s="9">
        <f t="shared" si="762"/>
        <v>10013.26</v>
      </c>
      <c r="F1902" s="2">
        <v>23200</v>
      </c>
      <c r="G1902" s="2">
        <v>0</v>
      </c>
      <c r="H1902" s="3">
        <f t="shared" si="763"/>
        <v>23200</v>
      </c>
      <c r="I1902" s="10">
        <v>3000</v>
      </c>
      <c r="J1902" s="10"/>
      <c r="K1902" s="213">
        <f t="shared" si="770"/>
        <v>3000</v>
      </c>
      <c r="L1902" s="65"/>
      <c r="M1902" s="65"/>
      <c r="N1902" s="18">
        <f t="shared" si="765"/>
        <v>0</v>
      </c>
      <c r="O1902" s="65">
        <v>200</v>
      </c>
      <c r="P1902" s="65"/>
      <c r="Q1902" s="18">
        <f t="shared" si="766"/>
        <v>200</v>
      </c>
      <c r="R1902" s="65">
        <v>200</v>
      </c>
      <c r="S1902" s="8"/>
      <c r="T1902" s="107">
        <f t="shared" si="771"/>
        <v>200</v>
      </c>
      <c r="U1902" s="8">
        <v>77</v>
      </c>
      <c r="V1902" s="8"/>
      <c r="W1902" s="107">
        <f t="shared" si="772"/>
        <v>77</v>
      </c>
    </row>
    <row r="1903" spans="1:102" ht="18">
      <c r="A1903" s="13">
        <v>36</v>
      </c>
      <c r="B1903" s="5" t="s">
        <v>1285</v>
      </c>
      <c r="C1903" s="8">
        <v>300</v>
      </c>
      <c r="D1903" s="8"/>
      <c r="E1903" s="9">
        <f t="shared" si="762"/>
        <v>300</v>
      </c>
      <c r="F1903" s="2">
        <v>300</v>
      </c>
      <c r="G1903" s="2">
        <v>0</v>
      </c>
      <c r="H1903" s="3">
        <f t="shared" si="763"/>
        <v>300</v>
      </c>
      <c r="I1903" s="10">
        <v>300</v>
      </c>
      <c r="J1903" s="10"/>
      <c r="K1903" s="213">
        <f t="shared" si="770"/>
        <v>300</v>
      </c>
      <c r="L1903" s="65">
        <v>600</v>
      </c>
      <c r="M1903" s="65"/>
      <c r="N1903" s="18">
        <f t="shared" si="765"/>
        <v>600</v>
      </c>
      <c r="O1903" s="65">
        <v>5000</v>
      </c>
      <c r="P1903" s="65"/>
      <c r="Q1903" s="18">
        <f t="shared" si="766"/>
        <v>5000</v>
      </c>
      <c r="R1903" s="65">
        <v>5000</v>
      </c>
      <c r="S1903" s="8"/>
      <c r="T1903" s="107">
        <f t="shared" si="771"/>
        <v>5000</v>
      </c>
      <c r="U1903" s="8">
        <v>5000</v>
      </c>
      <c r="V1903" s="8"/>
      <c r="W1903" s="107">
        <f t="shared" si="772"/>
        <v>5000</v>
      </c>
    </row>
    <row r="1904" spans="1:102" ht="18">
      <c r="A1904" s="13">
        <v>37</v>
      </c>
      <c r="B1904" s="22" t="s">
        <v>1950</v>
      </c>
      <c r="C1904" s="8">
        <v>500</v>
      </c>
      <c r="D1904" s="8"/>
      <c r="E1904" s="9">
        <f t="shared" si="762"/>
        <v>500</v>
      </c>
      <c r="F1904" s="2">
        <v>478.9</v>
      </c>
      <c r="G1904" s="2">
        <v>0</v>
      </c>
      <c r="H1904" s="3">
        <f t="shared" si="763"/>
        <v>478.9</v>
      </c>
      <c r="I1904" s="10">
        <v>5000</v>
      </c>
      <c r="J1904" s="10"/>
      <c r="K1904" s="213">
        <f t="shared" si="770"/>
        <v>5000</v>
      </c>
      <c r="L1904" s="65">
        <v>8000</v>
      </c>
      <c r="M1904" s="65"/>
      <c r="N1904" s="18">
        <f t="shared" si="765"/>
        <v>8000</v>
      </c>
      <c r="O1904" s="65">
        <v>15000</v>
      </c>
      <c r="P1904" s="65"/>
      <c r="Q1904" s="18">
        <f t="shared" si="766"/>
        <v>15000</v>
      </c>
      <c r="R1904" s="65">
        <v>15000.01</v>
      </c>
      <c r="S1904" s="8"/>
      <c r="T1904" s="107">
        <f t="shared" si="771"/>
        <v>15000.01</v>
      </c>
      <c r="U1904" s="8">
        <v>35000</v>
      </c>
      <c r="V1904" s="8"/>
      <c r="W1904" s="107">
        <f t="shared" si="772"/>
        <v>35000</v>
      </c>
    </row>
    <row r="1905" spans="1:102" ht="18">
      <c r="A1905" s="13">
        <v>38</v>
      </c>
      <c r="B1905" s="5" t="s">
        <v>1989</v>
      </c>
      <c r="C1905" s="8">
        <v>500</v>
      </c>
      <c r="D1905" s="8"/>
      <c r="E1905" s="9">
        <f t="shared" si="762"/>
        <v>500</v>
      </c>
      <c r="F1905" s="2">
        <v>100</v>
      </c>
      <c r="G1905" s="2">
        <v>0</v>
      </c>
      <c r="H1905" s="3">
        <f t="shared" si="763"/>
        <v>100</v>
      </c>
      <c r="I1905" s="10">
        <v>0.03</v>
      </c>
      <c r="J1905" s="10"/>
      <c r="K1905" s="213">
        <f t="shared" si="770"/>
        <v>0.03</v>
      </c>
      <c r="L1905" s="65">
        <v>0.03</v>
      </c>
      <c r="M1905" s="65"/>
      <c r="N1905" s="18">
        <f t="shared" si="765"/>
        <v>0.03</v>
      </c>
      <c r="O1905" s="65"/>
      <c r="P1905" s="65"/>
      <c r="Q1905" s="18">
        <f t="shared" si="766"/>
        <v>0</v>
      </c>
      <c r="R1905" s="65"/>
      <c r="S1905" s="8"/>
      <c r="T1905" s="107">
        <f t="shared" si="771"/>
        <v>0</v>
      </c>
      <c r="U1905" s="8"/>
      <c r="V1905" s="8"/>
      <c r="W1905" s="107">
        <f t="shared" si="772"/>
        <v>0</v>
      </c>
    </row>
    <row r="1906" spans="1:102" ht="18">
      <c r="A1906" s="13">
        <v>39</v>
      </c>
      <c r="B1906" s="5" t="s">
        <v>1990</v>
      </c>
      <c r="C1906" s="8">
        <v>1500</v>
      </c>
      <c r="D1906" s="8"/>
      <c r="E1906" s="9">
        <f t="shared" si="762"/>
        <v>1500</v>
      </c>
      <c r="F1906" s="2">
        <v>500</v>
      </c>
      <c r="G1906" s="2">
        <v>0</v>
      </c>
      <c r="H1906" s="3">
        <f t="shared" si="763"/>
        <v>500</v>
      </c>
      <c r="I1906" s="10">
        <v>0.03</v>
      </c>
      <c r="J1906" s="10"/>
      <c r="K1906" s="213">
        <f t="shared" si="770"/>
        <v>0.03</v>
      </c>
      <c r="L1906" s="65">
        <v>0.03</v>
      </c>
      <c r="M1906" s="65"/>
      <c r="N1906" s="18">
        <f t="shared" si="765"/>
        <v>0.03</v>
      </c>
      <c r="O1906" s="65"/>
      <c r="P1906" s="65"/>
      <c r="Q1906" s="18">
        <f t="shared" si="766"/>
        <v>0</v>
      </c>
      <c r="R1906" s="65"/>
      <c r="S1906" s="8"/>
      <c r="T1906" s="107">
        <f t="shared" si="771"/>
        <v>0</v>
      </c>
      <c r="U1906" s="8"/>
      <c r="V1906" s="8"/>
      <c r="W1906" s="107">
        <f t="shared" si="772"/>
        <v>0</v>
      </c>
    </row>
    <row r="1907" spans="1:102" ht="18">
      <c r="A1907" s="13">
        <v>40</v>
      </c>
      <c r="B1907" s="5" t="s">
        <v>1286</v>
      </c>
      <c r="C1907" s="8"/>
      <c r="D1907" s="8">
        <v>21549</v>
      </c>
      <c r="E1907" s="9">
        <f t="shared" si="762"/>
        <v>21549</v>
      </c>
      <c r="F1907" s="2">
        <v>50000</v>
      </c>
      <c r="G1907" s="2">
        <v>0</v>
      </c>
      <c r="H1907" s="3">
        <f t="shared" si="763"/>
        <v>50000</v>
      </c>
      <c r="I1907" s="10">
        <v>40000</v>
      </c>
      <c r="J1907" s="10"/>
      <c r="K1907" s="213">
        <f t="shared" si="770"/>
        <v>40000</v>
      </c>
      <c r="L1907" s="65"/>
      <c r="M1907" s="65"/>
      <c r="N1907" s="18">
        <f t="shared" si="765"/>
        <v>0</v>
      </c>
      <c r="O1907" s="65"/>
      <c r="P1907" s="65"/>
      <c r="Q1907" s="18">
        <f t="shared" si="766"/>
        <v>0</v>
      </c>
      <c r="R1907" s="65"/>
      <c r="S1907" s="8"/>
      <c r="T1907" s="107">
        <f t="shared" si="771"/>
        <v>0</v>
      </c>
      <c r="U1907" s="8"/>
      <c r="V1907" s="8"/>
      <c r="W1907" s="107">
        <f t="shared" si="772"/>
        <v>0</v>
      </c>
    </row>
    <row r="1908" spans="1:102" ht="18">
      <c r="A1908" s="13">
        <v>41</v>
      </c>
      <c r="B1908" s="5" t="s">
        <v>1287</v>
      </c>
      <c r="C1908" s="8"/>
      <c r="D1908" s="8"/>
      <c r="F1908" s="2">
        <v>0</v>
      </c>
      <c r="G1908" s="2">
        <v>0.02</v>
      </c>
      <c r="H1908" s="3">
        <f t="shared" si="763"/>
        <v>0.02</v>
      </c>
      <c r="I1908" s="10"/>
      <c r="J1908" s="10">
        <v>0.02</v>
      </c>
      <c r="K1908" s="213">
        <f t="shared" si="770"/>
        <v>0.02</v>
      </c>
      <c r="L1908" s="65"/>
      <c r="M1908" s="65">
        <v>0.02</v>
      </c>
      <c r="N1908" s="18">
        <f t="shared" si="765"/>
        <v>0.02</v>
      </c>
      <c r="O1908" s="65"/>
      <c r="P1908" s="65">
        <v>50537.69</v>
      </c>
      <c r="Q1908" s="18">
        <f t="shared" si="766"/>
        <v>50537.69</v>
      </c>
      <c r="R1908" s="65"/>
      <c r="S1908" s="8">
        <v>50537.69</v>
      </c>
      <c r="T1908" s="107">
        <f t="shared" si="771"/>
        <v>50537.69</v>
      </c>
      <c r="U1908" s="8"/>
      <c r="V1908" s="8">
        <v>62163.87</v>
      </c>
      <c r="W1908" s="107">
        <f t="shared" si="772"/>
        <v>62163.87</v>
      </c>
    </row>
    <row r="1909" spans="1:102" s="191" customFormat="1" ht="18">
      <c r="A1909" s="180"/>
      <c r="B1909" s="181" t="s">
        <v>163</v>
      </c>
      <c r="C1909" s="182">
        <f t="shared" ref="C1909:S1909" si="773">SUM(C1868:C1908)</f>
        <v>478169.3</v>
      </c>
      <c r="D1909" s="182">
        <f t="shared" si="773"/>
        <v>149549.03</v>
      </c>
      <c r="E1909" s="182">
        <f t="shared" si="773"/>
        <v>627718.33000000007</v>
      </c>
      <c r="F1909" s="182">
        <f t="shared" si="773"/>
        <v>570617.94999999995</v>
      </c>
      <c r="G1909" s="182">
        <f t="shared" si="773"/>
        <v>164000.04</v>
      </c>
      <c r="H1909" s="197">
        <f t="shared" si="773"/>
        <v>734617.99000000011</v>
      </c>
      <c r="I1909" s="182">
        <f t="shared" si="773"/>
        <v>640761.21</v>
      </c>
      <c r="J1909" s="182">
        <f t="shared" si="773"/>
        <v>164000.04</v>
      </c>
      <c r="K1909" s="197">
        <f t="shared" si="773"/>
        <v>804761.25000000012</v>
      </c>
      <c r="L1909" s="198">
        <f t="shared" si="773"/>
        <v>894712.33000000007</v>
      </c>
      <c r="M1909" s="198">
        <f t="shared" si="773"/>
        <v>119030.03000000001</v>
      </c>
      <c r="N1909" s="184">
        <f t="shared" si="773"/>
        <v>1013742.3600000001</v>
      </c>
      <c r="O1909" s="198">
        <f t="shared" si="773"/>
        <v>967611.49</v>
      </c>
      <c r="P1909" s="198">
        <f t="shared" si="773"/>
        <v>205388.80000000002</v>
      </c>
      <c r="Q1909" s="198">
        <f t="shared" si="773"/>
        <v>1173000.29</v>
      </c>
      <c r="R1909" s="198">
        <f t="shared" si="773"/>
        <v>990111.54000000015</v>
      </c>
      <c r="S1909" s="182">
        <f t="shared" si="773"/>
        <v>205388.80000000002</v>
      </c>
      <c r="T1909" s="182">
        <f>SUM(R1909:S1909)</f>
        <v>1195500.3400000001</v>
      </c>
      <c r="U1909" s="182">
        <f>SUM(U1868:U1908)</f>
        <v>1450184.94</v>
      </c>
      <c r="V1909" s="182">
        <f>SUM(V1868:V1908)</f>
        <v>282074.98</v>
      </c>
      <c r="W1909" s="182">
        <f>SUM(W1868:W1908)</f>
        <v>1732259.9200000002</v>
      </c>
      <c r="X1909" s="263"/>
      <c r="Y1909" s="263"/>
      <c r="Z1909" s="263"/>
      <c r="AA1909" s="263"/>
      <c r="AB1909" s="263"/>
      <c r="AC1909" s="263"/>
      <c r="AD1909" s="263"/>
      <c r="AE1909" s="263"/>
      <c r="AF1909" s="263"/>
      <c r="AG1909" s="263"/>
      <c r="AH1909" s="263"/>
      <c r="AI1909" s="263"/>
      <c r="AJ1909" s="263"/>
      <c r="AK1909" s="263"/>
      <c r="AL1909" s="263"/>
      <c r="AM1909" s="263"/>
      <c r="AN1909" s="263"/>
      <c r="AO1909" s="263"/>
      <c r="AP1909" s="263"/>
      <c r="AQ1909" s="263"/>
      <c r="AR1909" s="263"/>
      <c r="AS1909" s="263"/>
      <c r="AT1909" s="263"/>
      <c r="AU1909" s="263"/>
      <c r="AV1909" s="263"/>
      <c r="AW1909" s="263"/>
      <c r="AX1909" s="263"/>
      <c r="AY1909" s="263"/>
      <c r="AZ1909" s="263"/>
      <c r="BA1909" s="263"/>
      <c r="BB1909" s="263"/>
      <c r="BC1909" s="263"/>
      <c r="BD1909" s="263"/>
      <c r="BE1909" s="263"/>
      <c r="BF1909" s="263"/>
      <c r="BG1909" s="263"/>
      <c r="BH1909" s="263"/>
      <c r="BI1909" s="263"/>
      <c r="BJ1909" s="263"/>
      <c r="BK1909" s="263"/>
      <c r="BL1909" s="263"/>
      <c r="BM1909" s="263"/>
      <c r="BN1909" s="263"/>
      <c r="BO1909" s="263"/>
      <c r="BP1909" s="263"/>
      <c r="BQ1909" s="263"/>
      <c r="BR1909" s="263"/>
      <c r="BS1909" s="263"/>
      <c r="BT1909" s="263"/>
      <c r="BU1909" s="263"/>
      <c r="BV1909" s="263"/>
      <c r="BW1909" s="263"/>
      <c r="BX1909" s="263"/>
      <c r="BY1909" s="263"/>
      <c r="BZ1909" s="263"/>
      <c r="CA1909" s="263"/>
      <c r="CB1909" s="263"/>
      <c r="CC1909" s="263"/>
      <c r="CD1909" s="263"/>
      <c r="CE1909" s="263"/>
      <c r="CF1909" s="263"/>
      <c r="CG1909" s="263"/>
      <c r="CH1909" s="263"/>
      <c r="CI1909" s="263"/>
      <c r="CJ1909" s="263"/>
      <c r="CK1909" s="263"/>
      <c r="CL1909" s="263"/>
      <c r="CM1909" s="263"/>
      <c r="CN1909" s="263"/>
      <c r="CO1909" s="263"/>
      <c r="CP1909" s="263"/>
      <c r="CQ1909" s="263"/>
      <c r="CR1909" s="263"/>
      <c r="CS1909" s="263"/>
      <c r="CT1909" s="263"/>
      <c r="CU1909" s="263"/>
      <c r="CV1909" s="263"/>
      <c r="CW1909" s="263"/>
      <c r="CX1909" s="263"/>
    </row>
    <row r="1910" spans="1:102" ht="18">
      <c r="A1910" s="13">
        <v>20</v>
      </c>
      <c r="B1910" s="7" t="s">
        <v>1512</v>
      </c>
      <c r="C1910" s="9"/>
      <c r="D1910" s="9"/>
      <c r="E1910" s="9"/>
      <c r="F1910" s="9"/>
      <c r="G1910" s="9"/>
      <c r="I1910" s="9"/>
      <c r="J1910" s="9"/>
      <c r="K1910" s="23"/>
      <c r="L1910" s="65"/>
      <c r="M1910" s="65"/>
      <c r="O1910" s="65"/>
      <c r="P1910" s="65"/>
      <c r="Q1910" s="18"/>
      <c r="R1910" s="65"/>
      <c r="S1910" s="8"/>
      <c r="T1910" s="107"/>
      <c r="U1910" s="8"/>
      <c r="V1910" s="8"/>
      <c r="W1910" s="107"/>
    </row>
    <row r="1911" spans="1:102" ht="18">
      <c r="A1911" s="13">
        <v>1</v>
      </c>
      <c r="B1911" s="5" t="s">
        <v>2538</v>
      </c>
      <c r="C1911" s="9"/>
      <c r="D1911" s="9"/>
      <c r="E1911" s="9"/>
      <c r="F1911" s="9"/>
      <c r="G1911" s="9"/>
      <c r="I1911" s="9"/>
      <c r="J1911" s="9"/>
      <c r="K1911" s="23"/>
      <c r="L1911" s="65"/>
      <c r="M1911" s="65"/>
      <c r="O1911" s="65"/>
      <c r="P1911" s="65"/>
      <c r="Q1911" s="18"/>
      <c r="R1911" s="65"/>
      <c r="S1911" s="8"/>
      <c r="T1911" s="107"/>
      <c r="U1911" s="8">
        <v>2500</v>
      </c>
      <c r="V1911" s="8"/>
      <c r="W1911" s="107">
        <f t="shared" ref="W1911:W1912" si="774">SUM(U1911:V1911)</f>
        <v>2500</v>
      </c>
    </row>
    <row r="1912" spans="1:102" ht="18">
      <c r="A1912" s="13">
        <v>2</v>
      </c>
      <c r="B1912" s="5" t="s">
        <v>2539</v>
      </c>
      <c r="C1912" s="9"/>
      <c r="D1912" s="9"/>
      <c r="E1912" s="9"/>
      <c r="F1912" s="9"/>
      <c r="G1912" s="9"/>
      <c r="I1912" s="9"/>
      <c r="J1912" s="9"/>
      <c r="K1912" s="23"/>
      <c r="L1912" s="65"/>
      <c r="M1912" s="65"/>
      <c r="O1912" s="65"/>
      <c r="P1912" s="65"/>
      <c r="Q1912" s="18"/>
      <c r="R1912" s="65"/>
      <c r="S1912" s="8"/>
      <c r="T1912" s="107"/>
      <c r="U1912" s="8">
        <v>20000</v>
      </c>
      <c r="V1912" s="8"/>
      <c r="W1912" s="107">
        <f t="shared" si="774"/>
        <v>20000</v>
      </c>
    </row>
    <row r="1913" spans="1:102" ht="18">
      <c r="A1913" s="13">
        <v>3</v>
      </c>
      <c r="B1913" s="5" t="s">
        <v>2299</v>
      </c>
      <c r="C1913" s="9"/>
      <c r="D1913" s="9"/>
      <c r="E1913" s="9"/>
      <c r="F1913" s="9"/>
      <c r="G1913" s="9"/>
      <c r="I1913" s="8">
        <v>500</v>
      </c>
      <c r="J1913" s="8"/>
      <c r="K1913" s="23">
        <f>SUM(I1913:J1913)</f>
        <v>500</v>
      </c>
      <c r="L1913" s="65">
        <v>706.06</v>
      </c>
      <c r="M1913" s="65"/>
      <c r="N1913" s="18">
        <f>SUM(L1913:M1913)</f>
        <v>706.06</v>
      </c>
      <c r="O1913" s="65">
        <v>700.03</v>
      </c>
      <c r="P1913" s="65"/>
      <c r="Q1913" s="18">
        <f>SUM(O1913:P1913)</f>
        <v>700.03</v>
      </c>
      <c r="R1913" s="65">
        <v>3785</v>
      </c>
      <c r="S1913" s="8"/>
      <c r="T1913" s="107">
        <f>SUM(R1913:S1913)</f>
        <v>3785</v>
      </c>
      <c r="U1913" s="8">
        <v>1500.03</v>
      </c>
      <c r="V1913" s="8"/>
      <c r="W1913" s="107">
        <f>SUM(U1913:V1913)</f>
        <v>1500.03</v>
      </c>
    </row>
    <row r="1914" spans="1:102" ht="18">
      <c r="A1914" s="13">
        <v>4</v>
      </c>
      <c r="B1914" s="5" t="s">
        <v>1514</v>
      </c>
      <c r="C1914" s="9"/>
      <c r="D1914" s="9"/>
      <c r="E1914" s="9"/>
      <c r="F1914" s="9"/>
      <c r="G1914" s="9"/>
      <c r="I1914" s="8">
        <v>120000</v>
      </c>
      <c r="J1914" s="8"/>
      <c r="K1914" s="23">
        <f>SUM(I1914:J1914)</f>
        <v>120000</v>
      </c>
      <c r="L1914" s="65">
        <v>350000</v>
      </c>
      <c r="M1914" s="65"/>
      <c r="N1914" s="18">
        <f>SUM(L1914:M1914)</f>
        <v>350000</v>
      </c>
      <c r="O1914" s="65">
        <v>0.03</v>
      </c>
      <c r="P1914" s="65"/>
      <c r="Q1914" s="18">
        <f>SUM(O1914:P1914)</f>
        <v>0.03</v>
      </c>
      <c r="R1914" s="65">
        <v>115</v>
      </c>
      <c r="S1914" s="8"/>
      <c r="T1914" s="107">
        <f>SUM(R1914:S1914)</f>
        <v>115</v>
      </c>
      <c r="U1914" s="8">
        <v>0.03</v>
      </c>
      <c r="V1914" s="8"/>
      <c r="W1914" s="107">
        <f>SUM(U1914:V1914)</f>
        <v>0.03</v>
      </c>
    </row>
    <row r="1915" spans="1:102" s="191" customFormat="1" ht="18">
      <c r="A1915" s="180"/>
      <c r="B1915" s="181" t="s">
        <v>1513</v>
      </c>
      <c r="C1915" s="182"/>
      <c r="D1915" s="182"/>
      <c r="E1915" s="182"/>
      <c r="F1915" s="182"/>
      <c r="G1915" s="182"/>
      <c r="H1915" s="197"/>
      <c r="I1915" s="182">
        <f>SUM(I1913:I1914)</f>
        <v>120500</v>
      </c>
      <c r="J1915" s="182"/>
      <c r="K1915" s="197">
        <f>SUM(I1915:J1915)</f>
        <v>120500</v>
      </c>
      <c r="L1915" s="198">
        <f>SUM(L1913:L1914)</f>
        <v>350706.06</v>
      </c>
      <c r="M1915" s="198"/>
      <c r="N1915" s="184">
        <f>SUM(L1915:M1915)</f>
        <v>350706.06</v>
      </c>
      <c r="O1915" s="198">
        <f>SUM(O1913:O1914)</f>
        <v>700.06</v>
      </c>
      <c r="P1915" s="198"/>
      <c r="Q1915" s="184">
        <f>SUM(O1915:P1915)</f>
        <v>700.06</v>
      </c>
      <c r="R1915" s="198">
        <f>SUM(R1911:R1914)</f>
        <v>3900</v>
      </c>
      <c r="S1915" s="198">
        <f t="shared" ref="S1915:W1915" si="775">SUM(S1911:S1914)</f>
        <v>0</v>
      </c>
      <c r="T1915" s="198">
        <f t="shared" si="775"/>
        <v>3900</v>
      </c>
      <c r="U1915" s="198">
        <f t="shared" si="775"/>
        <v>24000.059999999998</v>
      </c>
      <c r="V1915" s="198">
        <f t="shared" si="775"/>
        <v>0</v>
      </c>
      <c r="W1915" s="198">
        <f t="shared" si="775"/>
        <v>24000.059999999998</v>
      </c>
      <c r="X1915" s="263"/>
      <c r="Y1915" s="263"/>
      <c r="Z1915" s="263"/>
      <c r="AA1915" s="263"/>
      <c r="AB1915" s="263"/>
      <c r="AC1915" s="263"/>
      <c r="AD1915" s="263"/>
      <c r="AE1915" s="263"/>
      <c r="AF1915" s="263"/>
      <c r="AG1915" s="263"/>
      <c r="AH1915" s="263"/>
      <c r="AI1915" s="263"/>
      <c r="AJ1915" s="263"/>
      <c r="AK1915" s="263"/>
      <c r="AL1915" s="263"/>
      <c r="AM1915" s="263"/>
      <c r="AN1915" s="263"/>
      <c r="AO1915" s="263"/>
      <c r="AP1915" s="263"/>
      <c r="AQ1915" s="263"/>
      <c r="AR1915" s="263"/>
      <c r="AS1915" s="263"/>
      <c r="AT1915" s="263"/>
      <c r="AU1915" s="263"/>
      <c r="AV1915" s="263"/>
      <c r="AW1915" s="263"/>
      <c r="AX1915" s="263"/>
      <c r="AY1915" s="263"/>
      <c r="AZ1915" s="263"/>
      <c r="BA1915" s="263"/>
      <c r="BB1915" s="263"/>
      <c r="BC1915" s="263"/>
      <c r="BD1915" s="263"/>
      <c r="BE1915" s="263"/>
      <c r="BF1915" s="263"/>
      <c r="BG1915" s="263"/>
      <c r="BH1915" s="263"/>
      <c r="BI1915" s="263"/>
      <c r="BJ1915" s="263"/>
      <c r="BK1915" s="263"/>
      <c r="BL1915" s="263"/>
      <c r="BM1915" s="263"/>
      <c r="BN1915" s="263"/>
      <c r="BO1915" s="263"/>
      <c r="BP1915" s="263"/>
      <c r="BQ1915" s="263"/>
      <c r="BR1915" s="263"/>
      <c r="BS1915" s="263"/>
      <c r="BT1915" s="263"/>
      <c r="BU1915" s="263"/>
      <c r="BV1915" s="263"/>
      <c r="BW1915" s="263"/>
      <c r="BX1915" s="263"/>
      <c r="BY1915" s="263"/>
      <c r="BZ1915" s="263"/>
      <c r="CA1915" s="263"/>
      <c r="CB1915" s="263"/>
      <c r="CC1915" s="263"/>
      <c r="CD1915" s="263"/>
      <c r="CE1915" s="263"/>
      <c r="CF1915" s="263"/>
      <c r="CG1915" s="263"/>
      <c r="CH1915" s="263"/>
      <c r="CI1915" s="263"/>
      <c r="CJ1915" s="263"/>
      <c r="CK1915" s="263"/>
      <c r="CL1915" s="263"/>
      <c r="CM1915" s="263"/>
      <c r="CN1915" s="263"/>
      <c r="CO1915" s="263"/>
      <c r="CP1915" s="263"/>
      <c r="CQ1915" s="263"/>
      <c r="CR1915" s="263"/>
      <c r="CS1915" s="263"/>
      <c r="CT1915" s="263"/>
      <c r="CU1915" s="263"/>
      <c r="CV1915" s="263"/>
      <c r="CW1915" s="263"/>
      <c r="CX1915" s="263"/>
    </row>
    <row r="1916" spans="1:102" s="24" customFormat="1" ht="18">
      <c r="A1916" s="17">
        <v>21</v>
      </c>
      <c r="B1916" s="7" t="s">
        <v>289</v>
      </c>
      <c r="C1916" s="9"/>
      <c r="D1916" s="9"/>
      <c r="E1916" s="9"/>
      <c r="F1916" s="6"/>
      <c r="G1916" s="6"/>
      <c r="H1916" s="3"/>
      <c r="I1916" s="18"/>
      <c r="J1916" s="18"/>
      <c r="K1916" s="213"/>
      <c r="L1916" s="67"/>
      <c r="M1916" s="67"/>
      <c r="N1916" s="18"/>
      <c r="O1916" s="67"/>
      <c r="P1916" s="67"/>
      <c r="Q1916" s="18"/>
      <c r="R1916" s="67"/>
      <c r="S1916" s="9"/>
      <c r="T1916" s="107"/>
      <c r="U1916" s="9"/>
      <c r="V1916" s="9"/>
      <c r="W1916" s="107"/>
      <c r="X1916" s="258"/>
      <c r="Y1916" s="258"/>
      <c r="Z1916" s="258"/>
      <c r="AA1916" s="258"/>
      <c r="AB1916" s="258"/>
      <c r="AC1916" s="258"/>
      <c r="AD1916" s="258"/>
      <c r="AE1916" s="258"/>
      <c r="AF1916" s="258"/>
      <c r="AG1916" s="258"/>
      <c r="AH1916" s="258"/>
      <c r="AI1916" s="258"/>
      <c r="AJ1916" s="258"/>
      <c r="AK1916" s="258"/>
      <c r="AL1916" s="258"/>
      <c r="AM1916" s="258"/>
      <c r="AN1916" s="258"/>
      <c r="AO1916" s="258"/>
      <c r="AP1916" s="258"/>
      <c r="AQ1916" s="258"/>
      <c r="AR1916" s="258"/>
      <c r="AS1916" s="258"/>
      <c r="AT1916" s="258"/>
      <c r="AU1916" s="258"/>
      <c r="AV1916" s="258"/>
      <c r="AW1916" s="258"/>
      <c r="AX1916" s="258"/>
      <c r="AY1916" s="258"/>
      <c r="AZ1916" s="258"/>
      <c r="BA1916" s="258"/>
      <c r="BB1916" s="258"/>
      <c r="BC1916" s="258"/>
      <c r="BD1916" s="258"/>
      <c r="BE1916" s="258"/>
      <c r="BF1916" s="258"/>
      <c r="BG1916" s="258"/>
      <c r="BH1916" s="258"/>
      <c r="BI1916" s="258"/>
      <c r="BJ1916" s="258"/>
      <c r="BK1916" s="258"/>
      <c r="BL1916" s="258"/>
      <c r="BM1916" s="258"/>
      <c r="BN1916" s="258"/>
      <c r="BO1916" s="258"/>
      <c r="BP1916" s="258"/>
      <c r="BQ1916" s="258"/>
      <c r="BR1916" s="258"/>
      <c r="BS1916" s="258"/>
      <c r="BT1916" s="258"/>
      <c r="BU1916" s="258"/>
      <c r="BV1916" s="258"/>
      <c r="BW1916" s="258"/>
      <c r="BX1916" s="258"/>
      <c r="BY1916" s="258"/>
      <c r="BZ1916" s="258"/>
      <c r="CA1916" s="258"/>
      <c r="CB1916" s="258"/>
      <c r="CC1916" s="258"/>
      <c r="CD1916" s="258"/>
      <c r="CE1916" s="258"/>
      <c r="CF1916" s="258"/>
      <c r="CG1916" s="258"/>
      <c r="CH1916" s="258"/>
      <c r="CI1916" s="258"/>
      <c r="CJ1916" s="258"/>
      <c r="CK1916" s="258"/>
      <c r="CL1916" s="258"/>
      <c r="CM1916" s="258"/>
      <c r="CN1916" s="258"/>
      <c r="CO1916" s="258"/>
      <c r="CP1916" s="258"/>
      <c r="CQ1916" s="258"/>
      <c r="CR1916" s="258"/>
      <c r="CS1916" s="258"/>
      <c r="CT1916" s="258"/>
      <c r="CU1916" s="258"/>
      <c r="CV1916" s="258"/>
      <c r="CW1916" s="258"/>
      <c r="CX1916" s="258"/>
    </row>
    <row r="1917" spans="1:102" ht="18">
      <c r="A1917" s="13">
        <v>1</v>
      </c>
      <c r="B1917" s="5" t="s">
        <v>1288</v>
      </c>
      <c r="C1917" s="8">
        <v>50</v>
      </c>
      <c r="D1917" s="8"/>
      <c r="E1917" s="9">
        <f>SUM(C1917:D1917)</f>
        <v>50</v>
      </c>
      <c r="F1917" s="2">
        <v>0.01</v>
      </c>
      <c r="G1917" s="2">
        <v>0</v>
      </c>
      <c r="H1917" s="3">
        <f>SUM(F1917:G1917)</f>
        <v>0.01</v>
      </c>
      <c r="I1917" s="10">
        <v>0.01</v>
      </c>
      <c r="J1917" s="10"/>
      <c r="K1917" s="213">
        <f>SUM(I1917:J1917)</f>
        <v>0.01</v>
      </c>
      <c r="L1917" s="65">
        <v>0.01</v>
      </c>
      <c r="M1917" s="65"/>
      <c r="N1917" s="18">
        <f>SUM(L1917:M1917)</f>
        <v>0.01</v>
      </c>
      <c r="O1917" s="65">
        <v>0.01</v>
      </c>
      <c r="P1917" s="65"/>
      <c r="Q1917" s="18">
        <f>SUM(O1917:P1917)</f>
        <v>0.01</v>
      </c>
      <c r="R1917" s="65">
        <v>0.01</v>
      </c>
      <c r="S1917" s="8"/>
      <c r="T1917" s="107">
        <f>SUM(R1917:S1917)</f>
        <v>0.01</v>
      </c>
      <c r="U1917" s="8"/>
      <c r="V1917" s="8"/>
      <c r="W1917" s="107">
        <f>SUM(U1917:V1917)</f>
        <v>0</v>
      </c>
    </row>
    <row r="1918" spans="1:102" s="191" customFormat="1" ht="18">
      <c r="A1918" s="180"/>
      <c r="B1918" s="181" t="s">
        <v>17</v>
      </c>
      <c r="C1918" s="182">
        <f t="shared" ref="C1918:H1918" si="776">SUM(C1917)</f>
        <v>50</v>
      </c>
      <c r="D1918" s="182">
        <f t="shared" si="776"/>
        <v>0</v>
      </c>
      <c r="E1918" s="182">
        <f t="shared" si="776"/>
        <v>50</v>
      </c>
      <c r="F1918" s="182">
        <f t="shared" si="776"/>
        <v>0.01</v>
      </c>
      <c r="G1918" s="182">
        <f t="shared" si="776"/>
        <v>0</v>
      </c>
      <c r="H1918" s="197">
        <f t="shared" si="776"/>
        <v>0.01</v>
      </c>
      <c r="I1918" s="184">
        <f>SUM(I1917)</f>
        <v>0.01</v>
      </c>
      <c r="J1918" s="189"/>
      <c r="K1918" s="212">
        <f>SUM(I1918:J1918)</f>
        <v>0.01</v>
      </c>
      <c r="L1918" s="198">
        <f>SUM(L1917)</f>
        <v>0.01</v>
      </c>
      <c r="M1918" s="207"/>
      <c r="N1918" s="184">
        <f>SUM(L1918:M1918)</f>
        <v>0.01</v>
      </c>
      <c r="O1918" s="198">
        <f>SUM(O1917)</f>
        <v>0.01</v>
      </c>
      <c r="P1918" s="207"/>
      <c r="Q1918" s="184">
        <f>SUM(O1918:P1918)</f>
        <v>0.01</v>
      </c>
      <c r="R1918" s="198">
        <f>SUM(R1917)</f>
        <v>0.01</v>
      </c>
      <c r="S1918" s="188"/>
      <c r="T1918" s="185">
        <f>SUM(R1918:S1918)</f>
        <v>0.01</v>
      </c>
      <c r="U1918" s="182">
        <f>SUM(U1917)</f>
        <v>0</v>
      </c>
      <c r="V1918" s="188"/>
      <c r="W1918" s="185">
        <f>SUM(U1918:V1918)</f>
        <v>0</v>
      </c>
      <c r="X1918" s="263"/>
      <c r="Y1918" s="263"/>
      <c r="Z1918" s="263"/>
      <c r="AA1918" s="263"/>
      <c r="AB1918" s="263"/>
      <c r="AC1918" s="263"/>
      <c r="AD1918" s="263"/>
      <c r="AE1918" s="263"/>
      <c r="AF1918" s="263"/>
      <c r="AG1918" s="263"/>
      <c r="AH1918" s="263"/>
      <c r="AI1918" s="263"/>
      <c r="AJ1918" s="263"/>
      <c r="AK1918" s="263"/>
      <c r="AL1918" s="263"/>
      <c r="AM1918" s="263"/>
      <c r="AN1918" s="263"/>
      <c r="AO1918" s="263"/>
      <c r="AP1918" s="263"/>
      <c r="AQ1918" s="263"/>
      <c r="AR1918" s="263"/>
      <c r="AS1918" s="263"/>
      <c r="AT1918" s="263"/>
      <c r="AU1918" s="263"/>
      <c r="AV1918" s="263"/>
      <c r="AW1918" s="263"/>
      <c r="AX1918" s="263"/>
      <c r="AY1918" s="263"/>
      <c r="AZ1918" s="263"/>
      <c r="BA1918" s="263"/>
      <c r="BB1918" s="263"/>
      <c r="BC1918" s="263"/>
      <c r="BD1918" s="263"/>
      <c r="BE1918" s="263"/>
      <c r="BF1918" s="263"/>
      <c r="BG1918" s="263"/>
      <c r="BH1918" s="263"/>
      <c r="BI1918" s="263"/>
      <c r="BJ1918" s="263"/>
      <c r="BK1918" s="263"/>
      <c r="BL1918" s="263"/>
      <c r="BM1918" s="263"/>
      <c r="BN1918" s="263"/>
      <c r="BO1918" s="263"/>
      <c r="BP1918" s="263"/>
      <c r="BQ1918" s="263"/>
      <c r="BR1918" s="263"/>
      <c r="BS1918" s="263"/>
      <c r="BT1918" s="263"/>
      <c r="BU1918" s="263"/>
      <c r="BV1918" s="263"/>
      <c r="BW1918" s="263"/>
      <c r="BX1918" s="263"/>
      <c r="BY1918" s="263"/>
      <c r="BZ1918" s="263"/>
      <c r="CA1918" s="263"/>
      <c r="CB1918" s="263"/>
      <c r="CC1918" s="263"/>
      <c r="CD1918" s="263"/>
      <c r="CE1918" s="263"/>
      <c r="CF1918" s="263"/>
      <c r="CG1918" s="263"/>
      <c r="CH1918" s="263"/>
      <c r="CI1918" s="263"/>
      <c r="CJ1918" s="263"/>
      <c r="CK1918" s="263"/>
      <c r="CL1918" s="263"/>
      <c r="CM1918" s="263"/>
      <c r="CN1918" s="263"/>
      <c r="CO1918" s="263"/>
      <c r="CP1918" s="263"/>
      <c r="CQ1918" s="263"/>
      <c r="CR1918" s="263"/>
      <c r="CS1918" s="263"/>
      <c r="CT1918" s="263"/>
      <c r="CU1918" s="263"/>
      <c r="CV1918" s="263"/>
      <c r="CW1918" s="263"/>
      <c r="CX1918" s="263"/>
    </row>
    <row r="1919" spans="1:102" s="221" customFormat="1" ht="36">
      <c r="B1919" s="239" t="s">
        <v>164</v>
      </c>
      <c r="C1919" s="227">
        <f t="shared" ref="C1919:H1919" si="777">C1918+C1909+C1866+C1859+C1852+C1844+C1849+C1836+C1832+C1829+C1826+C1823+C1819+C1813+C1810+C1806+C1803+C1795+C1763+C1915</f>
        <v>702353.92000000004</v>
      </c>
      <c r="D1919" s="227">
        <f t="shared" si="777"/>
        <v>160402.06</v>
      </c>
      <c r="E1919" s="227">
        <f t="shared" si="777"/>
        <v>862755.9800000001</v>
      </c>
      <c r="F1919" s="227">
        <f t="shared" si="777"/>
        <v>828784.35</v>
      </c>
      <c r="G1919" s="227">
        <f t="shared" si="777"/>
        <v>173052.71000000002</v>
      </c>
      <c r="H1919" s="227">
        <f t="shared" si="777"/>
        <v>1001837.0600000002</v>
      </c>
      <c r="I1919" s="227">
        <f>I1918+I1909+I1866+I1859+I1852+I1844+I1849+I1836+I1832+I1829+I1826+I1823+I1819+I1813+I1810+I1806+I1803+I1795+I1763+I1915+I1816</f>
        <v>1249073.2700000003</v>
      </c>
      <c r="J1919" s="227">
        <f>J1918+J1909+J1866+J1859+J1852+J1844+J1849+J1836+J1832+J1829+J1826+J1823+J1819+J1813+J1810+J1806+J1803+J1795+J1763+J1915</f>
        <v>173553.01</v>
      </c>
      <c r="K1919" s="227">
        <f>K1918+K1909+K1866+K1859+K1852+K1844+K1849+K1836+K1832+K1829+K1826+K1823+K1819+K1813+K1810+K1806+K1803+K1795+K1763+K1915</f>
        <v>1422626.2700000005</v>
      </c>
      <c r="L1919" s="227">
        <f t="shared" ref="L1919:T1919" si="778">L1918+L1909+L1866+L1859+L1852+L1844+L1849+L1836+L1832+L1829+L1826+L1823+L1819+L1813+L1810+L1806+L1803+L1795+L1763+L1915+L1816</f>
        <v>1664056.5400000005</v>
      </c>
      <c r="M1919" s="227">
        <f t="shared" si="778"/>
        <v>119080.16</v>
      </c>
      <c r="N1919" s="227">
        <f t="shared" si="778"/>
        <v>1783136.6800000006</v>
      </c>
      <c r="O1919" s="231">
        <f t="shared" si="778"/>
        <v>1364402.6400000004</v>
      </c>
      <c r="P1919" s="231">
        <f t="shared" si="778"/>
        <v>205388.91</v>
      </c>
      <c r="Q1919" s="231">
        <f t="shared" si="778"/>
        <v>1569791.5500000003</v>
      </c>
      <c r="R1919" s="231">
        <f t="shared" si="778"/>
        <v>1412731.0300000005</v>
      </c>
      <c r="S1919" s="231">
        <f t="shared" si="778"/>
        <v>205388.91</v>
      </c>
      <c r="T1919" s="231">
        <f t="shared" si="778"/>
        <v>1618079.9400000002</v>
      </c>
      <c r="U1919" s="231">
        <f>U1918+U1909+U1866+U1859+U1852+U1844+U1849+U1836+U1832+U1829+U1826+U1823+U1819+U1813+U1810+U1806+U1803+U1795+U1763+U1915+U1816+U1856</f>
        <v>1903825.4800000002</v>
      </c>
      <c r="V1919" s="231">
        <f>V1918+V1909+V1866+V1859+V1852+V1844+V1849+V1836+V1832+V1829+V1826+V1823+V1819+V1813+V1810+V1806+V1803+V1795+V1763+V1915+V1816+V1856</f>
        <v>282075.13</v>
      </c>
      <c r="W1919" s="231">
        <f>W1918+W1909+W1866+W1859+W1852+W1844+W1849+W1836+W1832+W1829+W1826+W1823+W1819+W1813+W1810+W1806+W1803+W1795+W1763+W1915+W1816+W1856</f>
        <v>2185900.6100000003</v>
      </c>
      <c r="X1919" s="252"/>
      <c r="Y1919" s="252"/>
      <c r="Z1919" s="252"/>
      <c r="AA1919" s="252"/>
      <c r="AB1919" s="252"/>
      <c r="AC1919" s="252"/>
      <c r="AD1919" s="252"/>
      <c r="AE1919" s="252"/>
      <c r="AF1919" s="252"/>
      <c r="AG1919" s="252"/>
      <c r="AH1919" s="252"/>
      <c r="AI1919" s="252"/>
      <c r="AJ1919" s="252"/>
      <c r="AK1919" s="252"/>
      <c r="AL1919" s="252"/>
      <c r="AM1919" s="252"/>
      <c r="AN1919" s="252"/>
      <c r="AO1919" s="252"/>
      <c r="AP1919" s="252"/>
      <c r="AQ1919" s="252"/>
      <c r="AR1919" s="252"/>
      <c r="AS1919" s="252"/>
      <c r="AT1919" s="252"/>
      <c r="AU1919" s="252"/>
      <c r="AV1919" s="252"/>
      <c r="AW1919" s="252"/>
      <c r="AX1919" s="252"/>
      <c r="AY1919" s="252"/>
      <c r="AZ1919" s="252"/>
      <c r="BA1919" s="252"/>
      <c r="BB1919" s="252"/>
      <c r="BC1919" s="252"/>
      <c r="BD1919" s="252"/>
      <c r="BE1919" s="252"/>
      <c r="BF1919" s="252"/>
      <c r="BG1919" s="252"/>
      <c r="BH1919" s="252"/>
      <c r="BI1919" s="252"/>
      <c r="BJ1919" s="252"/>
      <c r="BK1919" s="252"/>
      <c r="BL1919" s="252"/>
      <c r="BM1919" s="252"/>
      <c r="BN1919" s="252"/>
      <c r="BO1919" s="252"/>
      <c r="BP1919" s="252"/>
      <c r="BQ1919" s="252"/>
      <c r="BR1919" s="252"/>
      <c r="BS1919" s="252"/>
      <c r="BT1919" s="252"/>
      <c r="BU1919" s="252"/>
      <c r="BV1919" s="252"/>
      <c r="BW1919" s="252"/>
      <c r="BX1919" s="252"/>
      <c r="BY1919" s="252"/>
      <c r="BZ1919" s="252"/>
      <c r="CA1919" s="252"/>
      <c r="CB1919" s="252"/>
      <c r="CC1919" s="252"/>
      <c r="CD1919" s="252"/>
      <c r="CE1919" s="252"/>
      <c r="CF1919" s="252"/>
      <c r="CG1919" s="252"/>
      <c r="CH1919" s="252"/>
      <c r="CI1919" s="252"/>
      <c r="CJ1919" s="252"/>
      <c r="CK1919" s="252"/>
      <c r="CL1919" s="252"/>
      <c r="CM1919" s="252"/>
      <c r="CN1919" s="252"/>
      <c r="CO1919" s="252"/>
      <c r="CP1919" s="252"/>
      <c r="CQ1919" s="252"/>
      <c r="CR1919" s="252"/>
      <c r="CS1919" s="252"/>
      <c r="CT1919" s="252"/>
      <c r="CU1919" s="252"/>
      <c r="CV1919" s="252"/>
      <c r="CW1919" s="252"/>
      <c r="CX1919" s="252"/>
    </row>
    <row r="1920" spans="1:102" ht="18">
      <c r="A1920" s="13"/>
      <c r="B1920" s="5"/>
      <c r="C1920" s="8"/>
      <c r="D1920" s="8"/>
      <c r="F1920" s="8"/>
      <c r="G1920" s="8"/>
      <c r="I1920" s="10"/>
      <c r="J1920" s="10"/>
      <c r="L1920" s="10"/>
      <c r="M1920" s="10"/>
      <c r="O1920" s="10"/>
      <c r="P1920" s="10"/>
      <c r="Q1920" s="18"/>
      <c r="R1920" s="10"/>
      <c r="S1920" s="105"/>
      <c r="T1920" s="107"/>
      <c r="U1920" s="105"/>
      <c r="V1920" s="105"/>
      <c r="W1920" s="107"/>
    </row>
    <row r="1921" spans="1:102" s="214" customFormat="1" ht="18">
      <c r="A1921" s="214">
        <v>10</v>
      </c>
      <c r="B1921" s="215" t="s">
        <v>1289</v>
      </c>
      <c r="C1921" s="231"/>
      <c r="D1921" s="231"/>
      <c r="E1921" s="231"/>
      <c r="F1921" s="231"/>
      <c r="G1921" s="231"/>
      <c r="H1921" s="231"/>
      <c r="I1921" s="231"/>
      <c r="J1921" s="231"/>
      <c r="K1921" s="231"/>
      <c r="L1921" s="231"/>
      <c r="M1921" s="231"/>
      <c r="N1921" s="231"/>
      <c r="O1921" s="218"/>
      <c r="P1921" s="218"/>
      <c r="Q1921" s="218"/>
      <c r="R1921" s="218"/>
      <c r="S1921" s="220"/>
      <c r="T1921" s="220"/>
      <c r="U1921" s="220"/>
      <c r="V1921" s="220"/>
      <c r="W1921" s="220"/>
      <c r="X1921" s="258"/>
      <c r="Y1921" s="258"/>
      <c r="Z1921" s="258"/>
      <c r="AA1921" s="258"/>
      <c r="AB1921" s="258"/>
      <c r="AC1921" s="258"/>
      <c r="AD1921" s="258"/>
      <c r="AE1921" s="258"/>
      <c r="AF1921" s="258"/>
      <c r="AG1921" s="258"/>
      <c r="AH1921" s="258"/>
      <c r="AI1921" s="258"/>
      <c r="AJ1921" s="258"/>
      <c r="AK1921" s="258"/>
      <c r="AL1921" s="258"/>
      <c r="AM1921" s="258"/>
      <c r="AN1921" s="258"/>
      <c r="AO1921" s="258"/>
      <c r="AP1921" s="258"/>
      <c r="AQ1921" s="258"/>
      <c r="AR1921" s="258"/>
      <c r="AS1921" s="258"/>
      <c r="AT1921" s="258"/>
      <c r="AU1921" s="258"/>
      <c r="AV1921" s="258"/>
      <c r="AW1921" s="258"/>
      <c r="AX1921" s="258"/>
      <c r="AY1921" s="258"/>
      <c r="AZ1921" s="258"/>
      <c r="BA1921" s="258"/>
      <c r="BB1921" s="258"/>
      <c r="BC1921" s="258"/>
      <c r="BD1921" s="258"/>
      <c r="BE1921" s="258"/>
      <c r="BF1921" s="258"/>
      <c r="BG1921" s="258"/>
      <c r="BH1921" s="258"/>
      <c r="BI1921" s="258"/>
      <c r="BJ1921" s="258"/>
      <c r="BK1921" s="258"/>
      <c r="BL1921" s="258"/>
      <c r="BM1921" s="258"/>
      <c r="BN1921" s="258"/>
      <c r="BO1921" s="258"/>
      <c r="BP1921" s="258"/>
      <c r="BQ1921" s="258"/>
      <c r="BR1921" s="258"/>
      <c r="BS1921" s="258"/>
      <c r="BT1921" s="258"/>
      <c r="BU1921" s="258"/>
      <c r="BV1921" s="258"/>
      <c r="BW1921" s="258"/>
      <c r="BX1921" s="258"/>
      <c r="BY1921" s="258"/>
      <c r="BZ1921" s="258"/>
      <c r="CA1921" s="258"/>
      <c r="CB1921" s="258"/>
      <c r="CC1921" s="258"/>
      <c r="CD1921" s="258"/>
      <c r="CE1921" s="258"/>
      <c r="CF1921" s="258"/>
      <c r="CG1921" s="258"/>
      <c r="CH1921" s="258"/>
      <c r="CI1921" s="258"/>
      <c r="CJ1921" s="258"/>
      <c r="CK1921" s="258"/>
      <c r="CL1921" s="258"/>
      <c r="CM1921" s="258"/>
      <c r="CN1921" s="258"/>
      <c r="CO1921" s="258"/>
      <c r="CP1921" s="258"/>
      <c r="CQ1921" s="258"/>
      <c r="CR1921" s="258"/>
      <c r="CS1921" s="258"/>
      <c r="CT1921" s="258"/>
      <c r="CU1921" s="258"/>
      <c r="CV1921" s="258"/>
      <c r="CW1921" s="258"/>
      <c r="CX1921" s="258"/>
    </row>
    <row r="1922" spans="1:102" s="24" customFormat="1" ht="18">
      <c r="A1922" s="17">
        <v>1</v>
      </c>
      <c r="B1922" s="7" t="s">
        <v>250</v>
      </c>
      <c r="C1922" s="9"/>
      <c r="D1922" s="9"/>
      <c r="E1922" s="9"/>
      <c r="F1922" s="9"/>
      <c r="G1922" s="9"/>
      <c r="H1922" s="23"/>
      <c r="I1922" s="18"/>
      <c r="J1922" s="18"/>
      <c r="K1922" s="213"/>
      <c r="L1922" s="67"/>
      <c r="M1922" s="67"/>
      <c r="N1922" s="18"/>
      <c r="O1922" s="67"/>
      <c r="P1922" s="67"/>
      <c r="Q1922" s="18"/>
      <c r="R1922" s="67"/>
      <c r="S1922" s="9"/>
      <c r="T1922" s="107"/>
      <c r="U1922" s="9"/>
      <c r="V1922" s="9"/>
      <c r="W1922" s="107"/>
      <c r="X1922" s="258"/>
      <c r="Y1922" s="258"/>
      <c r="Z1922" s="258"/>
      <c r="AA1922" s="258"/>
      <c r="AB1922" s="258"/>
      <c r="AC1922" s="258"/>
      <c r="AD1922" s="258"/>
      <c r="AE1922" s="258"/>
      <c r="AF1922" s="258"/>
      <c r="AG1922" s="258"/>
      <c r="AH1922" s="258"/>
      <c r="AI1922" s="258"/>
      <c r="AJ1922" s="258"/>
      <c r="AK1922" s="258"/>
      <c r="AL1922" s="258"/>
      <c r="AM1922" s="258"/>
      <c r="AN1922" s="258"/>
      <c r="AO1922" s="258"/>
      <c r="AP1922" s="258"/>
      <c r="AQ1922" s="258"/>
      <c r="AR1922" s="258"/>
      <c r="AS1922" s="258"/>
      <c r="AT1922" s="258"/>
      <c r="AU1922" s="258"/>
      <c r="AV1922" s="258"/>
      <c r="AW1922" s="258"/>
      <c r="AX1922" s="258"/>
      <c r="AY1922" s="258"/>
      <c r="AZ1922" s="258"/>
      <c r="BA1922" s="258"/>
      <c r="BB1922" s="258"/>
      <c r="BC1922" s="258"/>
      <c r="BD1922" s="258"/>
      <c r="BE1922" s="258"/>
      <c r="BF1922" s="258"/>
      <c r="BG1922" s="258"/>
      <c r="BH1922" s="258"/>
      <c r="BI1922" s="258"/>
      <c r="BJ1922" s="258"/>
      <c r="BK1922" s="258"/>
      <c r="BL1922" s="258"/>
      <c r="BM1922" s="258"/>
      <c r="BN1922" s="258"/>
      <c r="BO1922" s="258"/>
      <c r="BP1922" s="258"/>
      <c r="BQ1922" s="258"/>
      <c r="BR1922" s="258"/>
      <c r="BS1922" s="258"/>
      <c r="BT1922" s="258"/>
      <c r="BU1922" s="258"/>
      <c r="BV1922" s="258"/>
      <c r="BW1922" s="258"/>
      <c r="BX1922" s="258"/>
      <c r="BY1922" s="258"/>
      <c r="BZ1922" s="258"/>
      <c r="CA1922" s="258"/>
      <c r="CB1922" s="258"/>
      <c r="CC1922" s="258"/>
      <c r="CD1922" s="258"/>
      <c r="CE1922" s="258"/>
      <c r="CF1922" s="258"/>
      <c r="CG1922" s="258"/>
      <c r="CH1922" s="258"/>
      <c r="CI1922" s="258"/>
      <c r="CJ1922" s="258"/>
      <c r="CK1922" s="258"/>
      <c r="CL1922" s="258"/>
      <c r="CM1922" s="258"/>
      <c r="CN1922" s="258"/>
      <c r="CO1922" s="258"/>
      <c r="CP1922" s="258"/>
      <c r="CQ1922" s="258"/>
      <c r="CR1922" s="258"/>
      <c r="CS1922" s="258"/>
      <c r="CT1922" s="258"/>
      <c r="CU1922" s="258"/>
      <c r="CV1922" s="258"/>
      <c r="CW1922" s="258"/>
      <c r="CX1922" s="258"/>
    </row>
    <row r="1923" spans="1:102" ht="18">
      <c r="A1923" s="13">
        <v>1</v>
      </c>
      <c r="B1923" s="5" t="s">
        <v>1951</v>
      </c>
      <c r="C1923" s="8"/>
      <c r="D1923" s="8">
        <v>15.39</v>
      </c>
      <c r="E1923" s="9">
        <f>SUM(C1923:D1923)</f>
        <v>15.39</v>
      </c>
      <c r="F1923" s="2">
        <v>0</v>
      </c>
      <c r="G1923" s="2">
        <v>29.14</v>
      </c>
      <c r="H1923" s="3">
        <f t="shared" ref="H1923:H1929" si="779">SUM(F1923:G1923)</f>
        <v>29.14</v>
      </c>
      <c r="I1923" s="10">
        <v>0.01</v>
      </c>
      <c r="J1923" s="10">
        <v>18.89</v>
      </c>
      <c r="K1923" s="213">
        <f t="shared" ref="K1923:K1929" si="780">SUM(I1923:J1923)</f>
        <v>18.900000000000002</v>
      </c>
      <c r="L1923" s="65"/>
      <c r="M1923" s="65">
        <v>19.010000000000002</v>
      </c>
      <c r="N1923" s="18">
        <f t="shared" ref="N1923:N1929" si="781">SUM(L1923:M1923)</f>
        <v>19.010000000000002</v>
      </c>
      <c r="O1923" s="65"/>
      <c r="P1923" s="65">
        <v>10.039999999999999</v>
      </c>
      <c r="Q1923" s="18">
        <f t="shared" ref="Q1923:Q1929" si="782">SUM(O1923:P1923)</f>
        <v>10.039999999999999</v>
      </c>
      <c r="R1923" s="65"/>
      <c r="S1923" s="8">
        <v>10.039999999999999</v>
      </c>
      <c r="T1923" s="107">
        <f t="shared" ref="T1923:T1929" si="783">SUM(R1923:S1923)</f>
        <v>10.039999999999999</v>
      </c>
      <c r="U1923" s="8"/>
      <c r="V1923" s="8">
        <v>9.84</v>
      </c>
      <c r="W1923" s="107">
        <f t="shared" ref="W1923:W1928" si="784">SUM(U1923:V1923)</f>
        <v>9.84</v>
      </c>
    </row>
    <row r="1924" spans="1:102" ht="18">
      <c r="A1924" s="13">
        <v>2</v>
      </c>
      <c r="B1924" s="5" t="s">
        <v>1952</v>
      </c>
      <c r="C1924" s="8">
        <v>0.01</v>
      </c>
      <c r="D1924" s="8"/>
      <c r="E1924" s="9">
        <f>SUM(C1924:D1924)</f>
        <v>0.01</v>
      </c>
      <c r="F1924" s="2">
        <v>5</v>
      </c>
      <c r="G1924" s="2">
        <v>0</v>
      </c>
      <c r="H1924" s="3">
        <f t="shared" si="779"/>
        <v>5</v>
      </c>
      <c r="I1924" s="10">
        <v>5</v>
      </c>
      <c r="J1924" s="10"/>
      <c r="K1924" s="213">
        <f t="shared" si="780"/>
        <v>5</v>
      </c>
      <c r="L1924" s="65">
        <v>150</v>
      </c>
      <c r="M1924" s="65"/>
      <c r="N1924" s="18">
        <f t="shared" si="781"/>
        <v>150</v>
      </c>
      <c r="O1924" s="65">
        <v>150</v>
      </c>
      <c r="P1924" s="65"/>
      <c r="Q1924" s="18">
        <f t="shared" si="782"/>
        <v>150</v>
      </c>
      <c r="R1924" s="65">
        <v>150</v>
      </c>
      <c r="S1924" s="8"/>
      <c r="T1924" s="107">
        <f t="shared" si="783"/>
        <v>150</v>
      </c>
      <c r="U1924" s="8">
        <v>0.01</v>
      </c>
      <c r="V1924" s="8"/>
      <c r="W1924" s="107">
        <f t="shared" si="784"/>
        <v>0.01</v>
      </c>
    </row>
    <row r="1925" spans="1:102" ht="18">
      <c r="A1925" s="13">
        <v>3</v>
      </c>
      <c r="B1925" s="5" t="s">
        <v>1956</v>
      </c>
      <c r="C1925" s="8"/>
      <c r="D1925" s="8"/>
      <c r="F1925" s="2">
        <v>450</v>
      </c>
      <c r="G1925" s="2">
        <v>0</v>
      </c>
      <c r="H1925" s="3">
        <f t="shared" si="779"/>
        <v>450</v>
      </c>
      <c r="I1925" s="10">
        <v>900</v>
      </c>
      <c r="J1925" s="10"/>
      <c r="K1925" s="213">
        <f t="shared" si="780"/>
        <v>900</v>
      </c>
      <c r="L1925" s="65">
        <v>930</v>
      </c>
      <c r="M1925" s="65"/>
      <c r="N1925" s="18">
        <f t="shared" si="781"/>
        <v>930</v>
      </c>
      <c r="O1925" s="65">
        <v>1260.55</v>
      </c>
      <c r="P1925" s="65"/>
      <c r="Q1925" s="18">
        <f t="shared" si="782"/>
        <v>1260.55</v>
      </c>
      <c r="R1925" s="65">
        <v>1260.55</v>
      </c>
      <c r="S1925" s="8"/>
      <c r="T1925" s="107">
        <f t="shared" si="783"/>
        <v>1260.55</v>
      </c>
      <c r="U1925" s="8">
        <v>2772</v>
      </c>
      <c r="V1925" s="8"/>
      <c r="W1925" s="107">
        <f t="shared" si="784"/>
        <v>2772</v>
      </c>
    </row>
    <row r="1926" spans="1:102" ht="18">
      <c r="A1926" s="13">
        <v>4</v>
      </c>
      <c r="B1926" s="5" t="s">
        <v>1953</v>
      </c>
      <c r="C1926" s="8"/>
      <c r="D1926" s="8"/>
      <c r="F1926" s="2">
        <v>100</v>
      </c>
      <c r="G1926" s="2">
        <v>0</v>
      </c>
      <c r="H1926" s="3">
        <f t="shared" si="779"/>
        <v>100</v>
      </c>
      <c r="I1926" s="10">
        <v>70</v>
      </c>
      <c r="J1926" s="10"/>
      <c r="K1926" s="213">
        <f t="shared" si="780"/>
        <v>70</v>
      </c>
      <c r="L1926" s="65">
        <v>30</v>
      </c>
      <c r="M1926" s="65"/>
      <c r="N1926" s="18">
        <f t="shared" si="781"/>
        <v>30</v>
      </c>
      <c r="O1926" s="65">
        <v>45</v>
      </c>
      <c r="P1926" s="65"/>
      <c r="Q1926" s="18">
        <f t="shared" si="782"/>
        <v>45</v>
      </c>
      <c r="R1926" s="65">
        <v>45</v>
      </c>
      <c r="S1926" s="8"/>
      <c r="T1926" s="107">
        <f t="shared" si="783"/>
        <v>45</v>
      </c>
      <c r="U1926" s="8">
        <v>45</v>
      </c>
      <c r="V1926" s="8"/>
      <c r="W1926" s="107">
        <f t="shared" si="784"/>
        <v>45</v>
      </c>
    </row>
    <row r="1927" spans="1:102" ht="18">
      <c r="A1927" s="13">
        <v>5</v>
      </c>
      <c r="B1927" s="5" t="s">
        <v>1954</v>
      </c>
      <c r="C1927" s="8">
        <v>110</v>
      </c>
      <c r="D1927" s="8"/>
      <c r="E1927" s="9">
        <f>SUM(C1927:D1927)</f>
        <v>110</v>
      </c>
      <c r="F1927" s="2">
        <v>110</v>
      </c>
      <c r="G1927" s="2">
        <v>0</v>
      </c>
      <c r="H1927" s="3">
        <f t="shared" si="779"/>
        <v>110</v>
      </c>
      <c r="I1927" s="10">
        <v>102</v>
      </c>
      <c r="J1927" s="10"/>
      <c r="K1927" s="213">
        <f t="shared" si="780"/>
        <v>102</v>
      </c>
      <c r="L1927" s="65">
        <v>393</v>
      </c>
      <c r="M1927" s="65"/>
      <c r="N1927" s="18">
        <f t="shared" si="781"/>
        <v>393</v>
      </c>
      <c r="O1927" s="65">
        <v>126</v>
      </c>
      <c r="P1927" s="65"/>
      <c r="Q1927" s="18">
        <f t="shared" si="782"/>
        <v>126</v>
      </c>
      <c r="R1927" s="65">
        <v>126</v>
      </c>
      <c r="S1927" s="8"/>
      <c r="T1927" s="107">
        <f t="shared" si="783"/>
        <v>126</v>
      </c>
      <c r="U1927" s="8">
        <v>125</v>
      </c>
      <c r="V1927" s="8"/>
      <c r="W1927" s="107">
        <f t="shared" si="784"/>
        <v>125</v>
      </c>
    </row>
    <row r="1928" spans="1:102" ht="18">
      <c r="A1928" s="13">
        <v>6</v>
      </c>
      <c r="B1928" s="5" t="s">
        <v>1955</v>
      </c>
      <c r="C1928" s="8">
        <v>0.01</v>
      </c>
      <c r="D1928" s="8"/>
      <c r="E1928" s="9">
        <f>SUM(C1928:D1928)</f>
        <v>0.01</v>
      </c>
      <c r="F1928" s="2">
        <v>0.01</v>
      </c>
      <c r="G1928" s="2">
        <v>0</v>
      </c>
      <c r="H1928" s="3">
        <f t="shared" si="779"/>
        <v>0.01</v>
      </c>
      <c r="I1928" s="10">
        <v>200</v>
      </c>
      <c r="J1928" s="10"/>
      <c r="K1928" s="213">
        <f t="shared" si="780"/>
        <v>200</v>
      </c>
      <c r="L1928" s="65">
        <v>10</v>
      </c>
      <c r="M1928" s="65"/>
      <c r="N1928" s="18">
        <f t="shared" si="781"/>
        <v>10</v>
      </c>
      <c r="O1928" s="65">
        <v>20</v>
      </c>
      <c r="P1928" s="65"/>
      <c r="Q1928" s="18">
        <f t="shared" si="782"/>
        <v>20</v>
      </c>
      <c r="R1928" s="65">
        <v>20</v>
      </c>
      <c r="S1928" s="8"/>
      <c r="T1928" s="107">
        <f t="shared" si="783"/>
        <v>20</v>
      </c>
      <c r="U1928" s="8">
        <v>10</v>
      </c>
      <c r="V1928" s="8"/>
      <c r="W1928" s="107">
        <f t="shared" si="784"/>
        <v>10</v>
      </c>
    </row>
    <row r="1929" spans="1:102" s="186" customFormat="1" ht="18">
      <c r="A1929" s="187"/>
      <c r="B1929" s="181" t="s">
        <v>4</v>
      </c>
      <c r="C1929" s="182">
        <f>SUM(C1923:C1928)</f>
        <v>110.02000000000001</v>
      </c>
      <c r="D1929" s="182">
        <f>SUM(D1923:D1928)</f>
        <v>15.39</v>
      </c>
      <c r="E1929" s="182">
        <f>SUM(E1923:E1928)</f>
        <v>125.41000000000001</v>
      </c>
      <c r="F1929" s="183">
        <v>665.01</v>
      </c>
      <c r="G1929" s="183">
        <v>29.14</v>
      </c>
      <c r="H1929" s="194">
        <f t="shared" si="779"/>
        <v>694.15</v>
      </c>
      <c r="I1929" s="184">
        <f>SUM(I1923:I1928)</f>
        <v>1277.01</v>
      </c>
      <c r="J1929" s="184">
        <f>SUM(J1923:J1928)</f>
        <v>18.89</v>
      </c>
      <c r="K1929" s="212">
        <f t="shared" si="780"/>
        <v>1295.9000000000001</v>
      </c>
      <c r="L1929" s="198">
        <f>SUM(L1923:L1928)</f>
        <v>1513</v>
      </c>
      <c r="M1929" s="198">
        <f>SUM(M1923:M1928)</f>
        <v>19.010000000000002</v>
      </c>
      <c r="N1929" s="184">
        <f t="shared" si="781"/>
        <v>1532.01</v>
      </c>
      <c r="O1929" s="198">
        <f>SUM(O1924:O1928)</f>
        <v>1601.55</v>
      </c>
      <c r="P1929" s="198">
        <f>SUM(P1923:P1928)</f>
        <v>10.039999999999999</v>
      </c>
      <c r="Q1929" s="184">
        <f t="shared" si="782"/>
        <v>1611.59</v>
      </c>
      <c r="R1929" s="198">
        <f>SUM(R1924:R1928)</f>
        <v>1601.55</v>
      </c>
      <c r="S1929" s="182">
        <f>SUM(S1923:S1928)</f>
        <v>10.039999999999999</v>
      </c>
      <c r="T1929" s="185">
        <f t="shared" si="783"/>
        <v>1611.59</v>
      </c>
      <c r="U1929" s="182">
        <f>SUM(U1923:U1928)</f>
        <v>2952.01</v>
      </c>
      <c r="V1929" s="182">
        <f t="shared" ref="V1929:W1929" si="785">SUM(V1923:V1928)</f>
        <v>9.84</v>
      </c>
      <c r="W1929" s="182">
        <f t="shared" si="785"/>
        <v>2961.85</v>
      </c>
      <c r="X1929" s="264"/>
      <c r="Y1929" s="264"/>
      <c r="Z1929" s="264"/>
      <c r="AA1929" s="264"/>
      <c r="AB1929" s="264"/>
      <c r="AC1929" s="264"/>
      <c r="AD1929" s="264"/>
      <c r="AE1929" s="264"/>
      <c r="AF1929" s="264"/>
      <c r="AG1929" s="264"/>
      <c r="AH1929" s="264"/>
      <c r="AI1929" s="264"/>
      <c r="AJ1929" s="264"/>
      <c r="AK1929" s="264"/>
      <c r="AL1929" s="264"/>
      <c r="AM1929" s="264"/>
      <c r="AN1929" s="264"/>
      <c r="AO1929" s="264"/>
      <c r="AP1929" s="264"/>
      <c r="AQ1929" s="264"/>
      <c r="AR1929" s="264"/>
      <c r="AS1929" s="264"/>
      <c r="AT1929" s="264"/>
      <c r="AU1929" s="264"/>
      <c r="AV1929" s="264"/>
      <c r="AW1929" s="264"/>
      <c r="AX1929" s="264"/>
      <c r="AY1929" s="264"/>
      <c r="AZ1929" s="264"/>
      <c r="BA1929" s="264"/>
      <c r="BB1929" s="264"/>
      <c r="BC1929" s="264"/>
      <c r="BD1929" s="264"/>
      <c r="BE1929" s="264"/>
      <c r="BF1929" s="264"/>
      <c r="BG1929" s="264"/>
      <c r="BH1929" s="264"/>
      <c r="BI1929" s="264"/>
      <c r="BJ1929" s="264"/>
      <c r="BK1929" s="264"/>
      <c r="BL1929" s="264"/>
      <c r="BM1929" s="264"/>
      <c r="BN1929" s="264"/>
      <c r="BO1929" s="264"/>
      <c r="BP1929" s="264"/>
      <c r="BQ1929" s="264"/>
      <c r="BR1929" s="264"/>
      <c r="BS1929" s="264"/>
      <c r="BT1929" s="264"/>
      <c r="BU1929" s="264"/>
      <c r="BV1929" s="264"/>
      <c r="BW1929" s="264"/>
      <c r="BX1929" s="264"/>
      <c r="BY1929" s="264"/>
      <c r="BZ1929" s="264"/>
      <c r="CA1929" s="264"/>
      <c r="CB1929" s="264"/>
      <c r="CC1929" s="264"/>
      <c r="CD1929" s="264"/>
      <c r="CE1929" s="264"/>
      <c r="CF1929" s="264"/>
      <c r="CG1929" s="264"/>
      <c r="CH1929" s="264"/>
      <c r="CI1929" s="264"/>
      <c r="CJ1929" s="264"/>
      <c r="CK1929" s="264"/>
      <c r="CL1929" s="264"/>
      <c r="CM1929" s="264"/>
      <c r="CN1929" s="264"/>
      <c r="CO1929" s="264"/>
      <c r="CP1929" s="264"/>
      <c r="CQ1929" s="264"/>
      <c r="CR1929" s="264"/>
      <c r="CS1929" s="264"/>
      <c r="CT1929" s="264"/>
      <c r="CU1929" s="264"/>
      <c r="CV1929" s="264"/>
      <c r="CW1929" s="264"/>
      <c r="CX1929" s="264"/>
    </row>
    <row r="1930" spans="1:102" s="24" customFormat="1" ht="18">
      <c r="A1930" s="17">
        <v>2</v>
      </c>
      <c r="B1930" s="7" t="s">
        <v>2100</v>
      </c>
      <c r="C1930" s="9"/>
      <c r="D1930" s="9"/>
      <c r="E1930" s="9"/>
      <c r="F1930" s="6"/>
      <c r="G1930" s="6"/>
      <c r="H1930" s="3"/>
      <c r="I1930" s="18"/>
      <c r="J1930" s="18"/>
      <c r="K1930" s="213"/>
      <c r="L1930" s="67"/>
      <c r="M1930" s="67"/>
      <c r="N1930" s="18"/>
      <c r="O1930" s="67"/>
      <c r="P1930" s="67"/>
      <c r="Q1930" s="18"/>
      <c r="R1930" s="67"/>
      <c r="S1930" s="9"/>
      <c r="T1930" s="107"/>
      <c r="U1930" s="9"/>
      <c r="V1930" s="9"/>
      <c r="W1930" s="107"/>
      <c r="X1930" s="258"/>
      <c r="Y1930" s="258"/>
      <c r="Z1930" s="258"/>
      <c r="AA1930" s="258"/>
      <c r="AB1930" s="258"/>
      <c r="AC1930" s="258"/>
      <c r="AD1930" s="258"/>
      <c r="AE1930" s="258"/>
      <c r="AF1930" s="258"/>
      <c r="AG1930" s="258"/>
      <c r="AH1930" s="258"/>
      <c r="AI1930" s="258"/>
      <c r="AJ1930" s="258"/>
      <c r="AK1930" s="258"/>
      <c r="AL1930" s="258"/>
      <c r="AM1930" s="258"/>
      <c r="AN1930" s="258"/>
      <c r="AO1930" s="258"/>
      <c r="AP1930" s="258"/>
      <c r="AQ1930" s="258"/>
      <c r="AR1930" s="258"/>
      <c r="AS1930" s="258"/>
      <c r="AT1930" s="258"/>
      <c r="AU1930" s="258"/>
      <c r="AV1930" s="258"/>
      <c r="AW1930" s="258"/>
      <c r="AX1930" s="258"/>
      <c r="AY1930" s="258"/>
      <c r="AZ1930" s="258"/>
      <c r="BA1930" s="258"/>
      <c r="BB1930" s="258"/>
      <c r="BC1930" s="258"/>
      <c r="BD1930" s="258"/>
      <c r="BE1930" s="258"/>
      <c r="BF1930" s="258"/>
      <c r="BG1930" s="258"/>
      <c r="BH1930" s="258"/>
      <c r="BI1930" s="258"/>
      <c r="BJ1930" s="258"/>
      <c r="BK1930" s="258"/>
      <c r="BL1930" s="258"/>
      <c r="BM1930" s="258"/>
      <c r="BN1930" s="258"/>
      <c r="BO1930" s="258"/>
      <c r="BP1930" s="258"/>
      <c r="BQ1930" s="258"/>
      <c r="BR1930" s="258"/>
      <c r="BS1930" s="258"/>
      <c r="BT1930" s="258"/>
      <c r="BU1930" s="258"/>
      <c r="BV1930" s="258"/>
      <c r="BW1930" s="258"/>
      <c r="BX1930" s="258"/>
      <c r="BY1930" s="258"/>
      <c r="BZ1930" s="258"/>
      <c r="CA1930" s="258"/>
      <c r="CB1930" s="258"/>
      <c r="CC1930" s="258"/>
      <c r="CD1930" s="258"/>
      <c r="CE1930" s="258"/>
      <c r="CF1930" s="258"/>
      <c r="CG1930" s="258"/>
      <c r="CH1930" s="258"/>
      <c r="CI1930" s="258"/>
      <c r="CJ1930" s="258"/>
      <c r="CK1930" s="258"/>
      <c r="CL1930" s="258"/>
      <c r="CM1930" s="258"/>
      <c r="CN1930" s="258"/>
      <c r="CO1930" s="258"/>
      <c r="CP1930" s="258"/>
      <c r="CQ1930" s="258"/>
      <c r="CR1930" s="258"/>
      <c r="CS1930" s="258"/>
      <c r="CT1930" s="258"/>
      <c r="CU1930" s="258"/>
      <c r="CV1930" s="258"/>
      <c r="CW1930" s="258"/>
      <c r="CX1930" s="258"/>
    </row>
    <row r="1931" spans="1:102" s="24" customFormat="1" ht="18">
      <c r="A1931" s="13">
        <v>1</v>
      </c>
      <c r="B1931" s="5" t="s">
        <v>2605</v>
      </c>
      <c r="C1931" s="9"/>
      <c r="D1931" s="9"/>
      <c r="E1931" s="9"/>
      <c r="F1931" s="6"/>
      <c r="G1931" s="6"/>
      <c r="H1931" s="3"/>
      <c r="I1931" s="18"/>
      <c r="J1931" s="18"/>
      <c r="K1931" s="213"/>
      <c r="L1931" s="67">
        <v>7500.01</v>
      </c>
      <c r="M1931" s="67"/>
      <c r="N1931" s="18">
        <f>SUM(L1931:M1931)</f>
        <v>7500.01</v>
      </c>
      <c r="O1931" s="67">
        <v>11000.01</v>
      </c>
      <c r="P1931" s="67"/>
      <c r="Q1931" s="18">
        <f>SUM(O1931:P1931)</f>
        <v>11000.01</v>
      </c>
      <c r="R1931" s="67">
        <v>11000.01</v>
      </c>
      <c r="S1931" s="9"/>
      <c r="T1931" s="107">
        <f>SUM(R1931:S1931)</f>
        <v>11000.01</v>
      </c>
      <c r="U1931" s="9">
        <v>12620.51</v>
      </c>
      <c r="V1931" s="9"/>
      <c r="W1931" s="107">
        <f>SUM(U1931:V1931)</f>
        <v>12620.51</v>
      </c>
      <c r="X1931" s="258"/>
      <c r="Y1931" s="258"/>
      <c r="Z1931" s="258"/>
      <c r="AA1931" s="258"/>
      <c r="AB1931" s="258"/>
      <c r="AC1931" s="258"/>
      <c r="AD1931" s="258"/>
      <c r="AE1931" s="258"/>
      <c r="AF1931" s="258"/>
      <c r="AG1931" s="258"/>
      <c r="AH1931" s="258"/>
      <c r="AI1931" s="258"/>
      <c r="AJ1931" s="258"/>
      <c r="AK1931" s="258"/>
      <c r="AL1931" s="258"/>
      <c r="AM1931" s="258"/>
      <c r="AN1931" s="258"/>
      <c r="AO1931" s="258"/>
      <c r="AP1931" s="258"/>
      <c r="AQ1931" s="258"/>
      <c r="AR1931" s="258"/>
      <c r="AS1931" s="258"/>
      <c r="AT1931" s="258"/>
      <c r="AU1931" s="258"/>
      <c r="AV1931" s="258"/>
      <c r="AW1931" s="258"/>
      <c r="AX1931" s="258"/>
      <c r="AY1931" s="258"/>
      <c r="AZ1931" s="258"/>
      <c r="BA1931" s="258"/>
      <c r="BB1931" s="258"/>
      <c r="BC1931" s="258"/>
      <c r="BD1931" s="258"/>
      <c r="BE1931" s="258"/>
      <c r="BF1931" s="258"/>
      <c r="BG1931" s="258"/>
      <c r="BH1931" s="258"/>
      <c r="BI1931" s="258"/>
      <c r="BJ1931" s="258"/>
      <c r="BK1931" s="258"/>
      <c r="BL1931" s="258"/>
      <c r="BM1931" s="258"/>
      <c r="BN1931" s="258"/>
      <c r="BO1931" s="258"/>
      <c r="BP1931" s="258"/>
      <c r="BQ1931" s="258"/>
      <c r="BR1931" s="258"/>
      <c r="BS1931" s="258"/>
      <c r="BT1931" s="258"/>
      <c r="BU1931" s="258"/>
      <c r="BV1931" s="258"/>
      <c r="BW1931" s="258"/>
      <c r="BX1931" s="258"/>
      <c r="BY1931" s="258"/>
      <c r="BZ1931" s="258"/>
      <c r="CA1931" s="258"/>
      <c r="CB1931" s="258"/>
      <c r="CC1931" s="258"/>
      <c r="CD1931" s="258"/>
      <c r="CE1931" s="258"/>
      <c r="CF1931" s="258"/>
      <c r="CG1931" s="258"/>
      <c r="CH1931" s="258"/>
      <c r="CI1931" s="258"/>
      <c r="CJ1931" s="258"/>
      <c r="CK1931" s="258"/>
      <c r="CL1931" s="258"/>
      <c r="CM1931" s="258"/>
      <c r="CN1931" s="258"/>
      <c r="CO1931" s="258"/>
      <c r="CP1931" s="258"/>
      <c r="CQ1931" s="258"/>
      <c r="CR1931" s="258"/>
      <c r="CS1931" s="258"/>
      <c r="CT1931" s="258"/>
      <c r="CU1931" s="258"/>
      <c r="CV1931" s="258"/>
      <c r="CW1931" s="258"/>
      <c r="CX1931" s="258"/>
    </row>
    <row r="1932" spans="1:102" s="186" customFormat="1" ht="18">
      <c r="A1932" s="187"/>
      <c r="B1932" s="181" t="s">
        <v>2101</v>
      </c>
      <c r="C1932" s="182"/>
      <c r="D1932" s="182"/>
      <c r="E1932" s="182"/>
      <c r="F1932" s="183"/>
      <c r="G1932" s="183"/>
      <c r="H1932" s="194"/>
      <c r="I1932" s="184"/>
      <c r="J1932" s="184"/>
      <c r="K1932" s="212"/>
      <c r="L1932" s="198">
        <f>SUM(L1931)</f>
        <v>7500.01</v>
      </c>
      <c r="M1932" s="198"/>
      <c r="N1932" s="184">
        <f>SUM(L1932:M1932)</f>
        <v>7500.01</v>
      </c>
      <c r="O1932" s="198">
        <f>SUM(O1931)</f>
        <v>11000.01</v>
      </c>
      <c r="P1932" s="198"/>
      <c r="Q1932" s="184">
        <f>SUM(O1932:P1932)</f>
        <v>11000.01</v>
      </c>
      <c r="R1932" s="198">
        <f>SUM(R1931)</f>
        <v>11000.01</v>
      </c>
      <c r="S1932" s="182"/>
      <c r="T1932" s="185">
        <f>SUM(R1932:S1932)</f>
        <v>11000.01</v>
      </c>
      <c r="U1932" s="182">
        <v>12620.51</v>
      </c>
      <c r="V1932" s="182"/>
      <c r="W1932" s="185">
        <f>SUM(U1932:V1932)</f>
        <v>12620.51</v>
      </c>
      <c r="X1932" s="264"/>
      <c r="Y1932" s="264"/>
      <c r="Z1932" s="264"/>
      <c r="AA1932" s="264"/>
      <c r="AB1932" s="264"/>
      <c r="AC1932" s="264"/>
      <c r="AD1932" s="264"/>
      <c r="AE1932" s="264"/>
      <c r="AF1932" s="264"/>
      <c r="AG1932" s="264"/>
      <c r="AH1932" s="264"/>
      <c r="AI1932" s="264"/>
      <c r="AJ1932" s="264"/>
      <c r="AK1932" s="264"/>
      <c r="AL1932" s="264"/>
      <c r="AM1932" s="264"/>
      <c r="AN1932" s="264"/>
      <c r="AO1932" s="264"/>
      <c r="AP1932" s="264"/>
      <c r="AQ1932" s="264"/>
      <c r="AR1932" s="264"/>
      <c r="AS1932" s="264"/>
      <c r="AT1932" s="264"/>
      <c r="AU1932" s="264"/>
      <c r="AV1932" s="264"/>
      <c r="AW1932" s="264"/>
      <c r="AX1932" s="264"/>
      <c r="AY1932" s="264"/>
      <c r="AZ1932" s="264"/>
      <c r="BA1932" s="264"/>
      <c r="BB1932" s="264"/>
      <c r="BC1932" s="264"/>
      <c r="BD1932" s="264"/>
      <c r="BE1932" s="264"/>
      <c r="BF1932" s="264"/>
      <c r="BG1932" s="264"/>
      <c r="BH1932" s="264"/>
      <c r="BI1932" s="264"/>
      <c r="BJ1932" s="264"/>
      <c r="BK1932" s="264"/>
      <c r="BL1932" s="264"/>
      <c r="BM1932" s="264"/>
      <c r="BN1932" s="264"/>
      <c r="BO1932" s="264"/>
      <c r="BP1932" s="264"/>
      <c r="BQ1932" s="264"/>
      <c r="BR1932" s="264"/>
      <c r="BS1932" s="264"/>
      <c r="BT1932" s="264"/>
      <c r="BU1932" s="264"/>
      <c r="BV1932" s="264"/>
      <c r="BW1932" s="264"/>
      <c r="BX1932" s="264"/>
      <c r="BY1932" s="264"/>
      <c r="BZ1932" s="264"/>
      <c r="CA1932" s="264"/>
      <c r="CB1932" s="264"/>
      <c r="CC1932" s="264"/>
      <c r="CD1932" s="264"/>
      <c r="CE1932" s="264"/>
      <c r="CF1932" s="264"/>
      <c r="CG1932" s="264"/>
      <c r="CH1932" s="264"/>
      <c r="CI1932" s="264"/>
      <c r="CJ1932" s="264"/>
      <c r="CK1932" s="264"/>
      <c r="CL1932" s="264"/>
      <c r="CM1932" s="264"/>
      <c r="CN1932" s="264"/>
      <c r="CO1932" s="264"/>
      <c r="CP1932" s="264"/>
      <c r="CQ1932" s="264"/>
      <c r="CR1932" s="264"/>
      <c r="CS1932" s="264"/>
      <c r="CT1932" s="264"/>
      <c r="CU1932" s="264"/>
      <c r="CV1932" s="264"/>
      <c r="CW1932" s="264"/>
      <c r="CX1932" s="264"/>
    </row>
    <row r="1933" spans="1:102" s="24" customFormat="1" ht="18">
      <c r="A1933" s="17">
        <v>3</v>
      </c>
      <c r="B1933" s="7" t="s">
        <v>1240</v>
      </c>
      <c r="C1933" s="9"/>
      <c r="D1933" s="9"/>
      <c r="E1933" s="9"/>
      <c r="F1933" s="6"/>
      <c r="G1933" s="6"/>
      <c r="H1933" s="3"/>
      <c r="I1933" s="18"/>
      <c r="J1933" s="18"/>
      <c r="K1933" s="213"/>
      <c r="L1933" s="67"/>
      <c r="M1933" s="67"/>
      <c r="N1933" s="18"/>
      <c r="O1933" s="67"/>
      <c r="P1933" s="67"/>
      <c r="Q1933" s="18"/>
      <c r="R1933" s="67"/>
      <c r="S1933" s="9"/>
      <c r="T1933" s="107"/>
      <c r="U1933" s="9"/>
      <c r="V1933" s="9"/>
      <c r="W1933" s="107"/>
      <c r="X1933" s="258"/>
      <c r="Y1933" s="258"/>
      <c r="Z1933" s="258"/>
      <c r="AA1933" s="258"/>
      <c r="AB1933" s="258"/>
      <c r="AC1933" s="258"/>
      <c r="AD1933" s="258"/>
      <c r="AE1933" s="258"/>
      <c r="AF1933" s="258"/>
      <c r="AG1933" s="258"/>
      <c r="AH1933" s="258"/>
      <c r="AI1933" s="258"/>
      <c r="AJ1933" s="258"/>
      <c r="AK1933" s="258"/>
      <c r="AL1933" s="258"/>
      <c r="AM1933" s="258"/>
      <c r="AN1933" s="258"/>
      <c r="AO1933" s="258"/>
      <c r="AP1933" s="258"/>
      <c r="AQ1933" s="258"/>
      <c r="AR1933" s="258"/>
      <c r="AS1933" s="258"/>
      <c r="AT1933" s="258"/>
      <c r="AU1933" s="258"/>
      <c r="AV1933" s="258"/>
      <c r="AW1933" s="258"/>
      <c r="AX1933" s="258"/>
      <c r="AY1933" s="258"/>
      <c r="AZ1933" s="258"/>
      <c r="BA1933" s="258"/>
      <c r="BB1933" s="258"/>
      <c r="BC1933" s="258"/>
      <c r="BD1933" s="258"/>
      <c r="BE1933" s="258"/>
      <c r="BF1933" s="258"/>
      <c r="BG1933" s="258"/>
      <c r="BH1933" s="258"/>
      <c r="BI1933" s="258"/>
      <c r="BJ1933" s="258"/>
      <c r="BK1933" s="258"/>
      <c r="BL1933" s="258"/>
      <c r="BM1933" s="258"/>
      <c r="BN1933" s="258"/>
      <c r="BO1933" s="258"/>
      <c r="BP1933" s="258"/>
      <c r="BQ1933" s="258"/>
      <c r="BR1933" s="258"/>
      <c r="BS1933" s="258"/>
      <c r="BT1933" s="258"/>
      <c r="BU1933" s="258"/>
      <c r="BV1933" s="258"/>
      <c r="BW1933" s="258"/>
      <c r="BX1933" s="258"/>
      <c r="BY1933" s="258"/>
      <c r="BZ1933" s="258"/>
      <c r="CA1933" s="258"/>
      <c r="CB1933" s="258"/>
      <c r="CC1933" s="258"/>
      <c r="CD1933" s="258"/>
      <c r="CE1933" s="258"/>
      <c r="CF1933" s="258"/>
      <c r="CG1933" s="258"/>
      <c r="CH1933" s="258"/>
      <c r="CI1933" s="258"/>
      <c r="CJ1933" s="258"/>
      <c r="CK1933" s="258"/>
      <c r="CL1933" s="258"/>
      <c r="CM1933" s="258"/>
      <c r="CN1933" s="258"/>
      <c r="CO1933" s="258"/>
      <c r="CP1933" s="258"/>
      <c r="CQ1933" s="258"/>
      <c r="CR1933" s="258"/>
      <c r="CS1933" s="258"/>
      <c r="CT1933" s="258"/>
      <c r="CU1933" s="258"/>
      <c r="CV1933" s="258"/>
      <c r="CW1933" s="258"/>
      <c r="CX1933" s="258"/>
    </row>
    <row r="1934" spans="1:102" ht="18">
      <c r="A1934" s="13">
        <v>1</v>
      </c>
      <c r="B1934" s="5" t="s">
        <v>1290</v>
      </c>
      <c r="C1934" s="8">
        <v>699.99</v>
      </c>
      <c r="D1934" s="8"/>
      <c r="E1934" s="9">
        <f>SUM(C1934:D1934)</f>
        <v>699.99</v>
      </c>
      <c r="F1934" s="2">
        <v>283.01</v>
      </c>
      <c r="G1934" s="2">
        <v>0</v>
      </c>
      <c r="H1934" s="3">
        <f>SUM(F1934:G1934)</f>
        <v>283.01</v>
      </c>
      <c r="I1934" s="10">
        <v>1000.01</v>
      </c>
      <c r="J1934" s="10"/>
      <c r="K1934" s="213">
        <f>SUM(I1934:J1934)</f>
        <v>1000.01</v>
      </c>
      <c r="L1934" s="65">
        <v>3000.02</v>
      </c>
      <c r="M1934" s="65"/>
      <c r="N1934" s="18">
        <f>SUM(L1934:M1934)</f>
        <v>3000.02</v>
      </c>
      <c r="O1934" s="65">
        <v>3996</v>
      </c>
      <c r="P1934" s="65"/>
      <c r="Q1934" s="18">
        <f>SUM(O1934:P1934)</f>
        <v>3996</v>
      </c>
      <c r="R1934" s="65">
        <v>3996</v>
      </c>
      <c r="S1934" s="8"/>
      <c r="T1934" s="107">
        <f>SUM(R1934:S1934)</f>
        <v>3996</v>
      </c>
      <c r="U1934" s="8">
        <v>5000</v>
      </c>
      <c r="V1934" s="8"/>
      <c r="W1934" s="107">
        <f>SUM(U1934:V1934)</f>
        <v>5000</v>
      </c>
    </row>
    <row r="1935" spans="1:102" ht="18">
      <c r="A1935" s="13">
        <v>2</v>
      </c>
      <c r="B1935" s="5" t="s">
        <v>1291</v>
      </c>
      <c r="C1935" s="8">
        <v>500</v>
      </c>
      <c r="D1935" s="8"/>
      <c r="E1935" s="9">
        <f>SUM(C1935:D1935)</f>
        <v>500</v>
      </c>
      <c r="F1935" s="2">
        <v>207.32</v>
      </c>
      <c r="G1935" s="2">
        <v>0</v>
      </c>
      <c r="H1935" s="3">
        <f>SUM(F1935:G1935)</f>
        <v>207.32</v>
      </c>
      <c r="I1935" s="10">
        <v>1000.01</v>
      </c>
      <c r="J1935" s="10"/>
      <c r="K1935" s="213">
        <f>SUM(I1935:J1935)</f>
        <v>1000.01</v>
      </c>
      <c r="L1935" s="65">
        <v>3000.03</v>
      </c>
      <c r="M1935" s="65"/>
      <c r="N1935" s="18">
        <f>SUM(L1935:M1935)</f>
        <v>3000.03</v>
      </c>
      <c r="O1935" s="65">
        <v>3992</v>
      </c>
      <c r="P1935" s="65"/>
      <c r="Q1935" s="18">
        <f>SUM(O1935:P1935)</f>
        <v>3992</v>
      </c>
      <c r="R1935" s="65">
        <v>3992</v>
      </c>
      <c r="S1935" s="8"/>
      <c r="T1935" s="107">
        <f>SUM(R1935:S1935)</f>
        <v>3992</v>
      </c>
      <c r="U1935" s="8">
        <v>5000</v>
      </c>
      <c r="V1935" s="8"/>
      <c r="W1935" s="107">
        <f>SUM(U1935:V1935)</f>
        <v>5000</v>
      </c>
    </row>
    <row r="1936" spans="1:102" ht="18">
      <c r="A1936" s="13">
        <v>3</v>
      </c>
      <c r="B1936" s="5" t="s">
        <v>1292</v>
      </c>
      <c r="C1936" s="8">
        <v>699</v>
      </c>
      <c r="D1936" s="8"/>
      <c r="E1936" s="9">
        <f>SUM(C1936:D1936)</f>
        <v>699</v>
      </c>
      <c r="F1936" s="2">
        <v>247.11</v>
      </c>
      <c r="G1936" s="2">
        <v>0</v>
      </c>
      <c r="H1936" s="3">
        <f>SUM(F1936:G1936)</f>
        <v>247.11</v>
      </c>
      <c r="I1936" s="10">
        <v>1000</v>
      </c>
      <c r="J1936" s="10"/>
      <c r="K1936" s="213">
        <f>SUM(I1936:J1936)</f>
        <v>1000</v>
      </c>
      <c r="L1936" s="65">
        <v>3000.03</v>
      </c>
      <c r="M1936" s="65"/>
      <c r="N1936" s="18">
        <f>SUM(L1936:M1936)</f>
        <v>3000.03</v>
      </c>
      <c r="O1936" s="65">
        <v>3996</v>
      </c>
      <c r="P1936" s="65"/>
      <c r="Q1936" s="18">
        <f>SUM(O1936:P1936)</f>
        <v>3996</v>
      </c>
      <c r="R1936" s="65">
        <v>3996</v>
      </c>
      <c r="S1936" s="8"/>
      <c r="T1936" s="107">
        <f>SUM(R1936:S1936)</f>
        <v>3996</v>
      </c>
      <c r="U1936" s="8">
        <v>5000</v>
      </c>
      <c r="V1936" s="8"/>
      <c r="W1936" s="107">
        <f>SUM(U1936:V1936)</f>
        <v>5000</v>
      </c>
    </row>
    <row r="1937" spans="1:102" s="191" customFormat="1" ht="18">
      <c r="A1937" s="180"/>
      <c r="B1937" s="181" t="s">
        <v>153</v>
      </c>
      <c r="C1937" s="182">
        <f t="shared" ref="C1937:H1937" si="786">SUM(C1934:C1936)</f>
        <v>1898.99</v>
      </c>
      <c r="D1937" s="182">
        <f t="shared" si="786"/>
        <v>0</v>
      </c>
      <c r="E1937" s="182">
        <f t="shared" si="786"/>
        <v>1898.99</v>
      </c>
      <c r="F1937" s="182">
        <f t="shared" si="786"/>
        <v>737.44</v>
      </c>
      <c r="G1937" s="182">
        <f t="shared" si="786"/>
        <v>0</v>
      </c>
      <c r="H1937" s="197">
        <f t="shared" si="786"/>
        <v>737.44</v>
      </c>
      <c r="I1937" s="184">
        <f>SUM(I1934:I1936)</f>
        <v>3000.02</v>
      </c>
      <c r="J1937" s="189"/>
      <c r="K1937" s="212">
        <f>SUM(I1937:J1937)</f>
        <v>3000.02</v>
      </c>
      <c r="L1937" s="198">
        <f>SUM(L1934:L1936)</f>
        <v>9000.08</v>
      </c>
      <c r="M1937" s="198"/>
      <c r="N1937" s="184">
        <f>SUM(L1937:M1937)</f>
        <v>9000.08</v>
      </c>
      <c r="O1937" s="198">
        <f>SUM(O1934:O1936)</f>
        <v>11984</v>
      </c>
      <c r="P1937" s="198"/>
      <c r="Q1937" s="184">
        <f>SUM(O1937:P1937)</f>
        <v>11984</v>
      </c>
      <c r="R1937" s="198">
        <f>SUM(R1934:R1936)</f>
        <v>11984</v>
      </c>
      <c r="S1937" s="182"/>
      <c r="T1937" s="185">
        <f>SUM(R1937:S1937)</f>
        <v>11984</v>
      </c>
      <c r="U1937" s="182">
        <f>SUM(U1934:U1936)</f>
        <v>15000</v>
      </c>
      <c r="V1937" s="182">
        <f t="shared" ref="V1937:W1937" si="787">SUM(V1934:V1936)</f>
        <v>0</v>
      </c>
      <c r="W1937" s="182">
        <f t="shared" si="787"/>
        <v>15000</v>
      </c>
      <c r="X1937" s="263"/>
      <c r="Y1937" s="263"/>
      <c r="Z1937" s="263"/>
      <c r="AA1937" s="263"/>
      <c r="AB1937" s="263"/>
      <c r="AC1937" s="263"/>
      <c r="AD1937" s="263"/>
      <c r="AE1937" s="263"/>
      <c r="AF1937" s="263"/>
      <c r="AG1937" s="263"/>
      <c r="AH1937" s="263"/>
      <c r="AI1937" s="263"/>
      <c r="AJ1937" s="263"/>
      <c r="AK1937" s="263"/>
      <c r="AL1937" s="263"/>
      <c r="AM1937" s="263"/>
      <c r="AN1937" s="263"/>
      <c r="AO1937" s="263"/>
      <c r="AP1937" s="263"/>
      <c r="AQ1937" s="263"/>
      <c r="AR1937" s="263"/>
      <c r="AS1937" s="263"/>
      <c r="AT1937" s="263"/>
      <c r="AU1937" s="263"/>
      <c r="AV1937" s="263"/>
      <c r="AW1937" s="263"/>
      <c r="AX1937" s="263"/>
      <c r="AY1937" s="263"/>
      <c r="AZ1937" s="263"/>
      <c r="BA1937" s="263"/>
      <c r="BB1937" s="263"/>
      <c r="BC1937" s="263"/>
      <c r="BD1937" s="263"/>
      <c r="BE1937" s="263"/>
      <c r="BF1937" s="263"/>
      <c r="BG1937" s="263"/>
      <c r="BH1937" s="263"/>
      <c r="BI1937" s="263"/>
      <c r="BJ1937" s="263"/>
      <c r="BK1937" s="263"/>
      <c r="BL1937" s="263"/>
      <c r="BM1937" s="263"/>
      <c r="BN1937" s="263"/>
      <c r="BO1937" s="263"/>
      <c r="BP1937" s="263"/>
      <c r="BQ1937" s="263"/>
      <c r="BR1937" s="263"/>
      <c r="BS1937" s="263"/>
      <c r="BT1937" s="263"/>
      <c r="BU1937" s="263"/>
      <c r="BV1937" s="263"/>
      <c r="BW1937" s="263"/>
      <c r="BX1937" s="263"/>
      <c r="BY1937" s="263"/>
      <c r="BZ1937" s="263"/>
      <c r="CA1937" s="263"/>
      <c r="CB1937" s="263"/>
      <c r="CC1937" s="263"/>
      <c r="CD1937" s="263"/>
      <c r="CE1937" s="263"/>
      <c r="CF1937" s="263"/>
      <c r="CG1937" s="263"/>
      <c r="CH1937" s="263"/>
      <c r="CI1937" s="263"/>
      <c r="CJ1937" s="263"/>
      <c r="CK1937" s="263"/>
      <c r="CL1937" s="263"/>
      <c r="CM1937" s="263"/>
      <c r="CN1937" s="263"/>
      <c r="CO1937" s="263"/>
      <c r="CP1937" s="263"/>
      <c r="CQ1937" s="263"/>
      <c r="CR1937" s="263"/>
      <c r="CS1937" s="263"/>
      <c r="CT1937" s="263"/>
      <c r="CU1937" s="263"/>
      <c r="CV1937" s="263"/>
      <c r="CW1937" s="263"/>
      <c r="CX1937" s="263"/>
    </row>
    <row r="1938" spans="1:102" s="24" customFormat="1" ht="18">
      <c r="A1938" s="17">
        <v>4</v>
      </c>
      <c r="B1938" s="7" t="s">
        <v>1293</v>
      </c>
      <c r="C1938" s="9"/>
      <c r="D1938" s="9"/>
      <c r="E1938" s="9"/>
      <c r="F1938" s="6"/>
      <c r="G1938" s="6"/>
      <c r="H1938" s="3"/>
      <c r="I1938" s="18"/>
      <c r="J1938" s="18"/>
      <c r="K1938" s="213"/>
      <c r="L1938" s="67"/>
      <c r="M1938" s="67"/>
      <c r="N1938" s="18"/>
      <c r="O1938" s="67"/>
      <c r="P1938" s="67"/>
      <c r="Q1938" s="18"/>
      <c r="R1938" s="67"/>
      <c r="S1938" s="9"/>
      <c r="T1938" s="107"/>
      <c r="U1938" s="9"/>
      <c r="V1938" s="9"/>
      <c r="W1938" s="107"/>
      <c r="X1938" s="258"/>
      <c r="Y1938" s="258"/>
      <c r="Z1938" s="258"/>
      <c r="AA1938" s="258"/>
      <c r="AB1938" s="258"/>
      <c r="AC1938" s="258"/>
      <c r="AD1938" s="258"/>
      <c r="AE1938" s="258"/>
      <c r="AF1938" s="258"/>
      <c r="AG1938" s="258"/>
      <c r="AH1938" s="258"/>
      <c r="AI1938" s="258"/>
      <c r="AJ1938" s="258"/>
      <c r="AK1938" s="258"/>
      <c r="AL1938" s="258"/>
      <c r="AM1938" s="258"/>
      <c r="AN1938" s="258"/>
      <c r="AO1938" s="258"/>
      <c r="AP1938" s="258"/>
      <c r="AQ1938" s="258"/>
      <c r="AR1938" s="258"/>
      <c r="AS1938" s="258"/>
      <c r="AT1938" s="258"/>
      <c r="AU1938" s="258"/>
      <c r="AV1938" s="258"/>
      <c r="AW1938" s="258"/>
      <c r="AX1938" s="258"/>
      <c r="AY1938" s="258"/>
      <c r="AZ1938" s="258"/>
      <c r="BA1938" s="258"/>
      <c r="BB1938" s="258"/>
      <c r="BC1938" s="258"/>
      <c r="BD1938" s="258"/>
      <c r="BE1938" s="258"/>
      <c r="BF1938" s="258"/>
      <c r="BG1938" s="258"/>
      <c r="BH1938" s="258"/>
      <c r="BI1938" s="258"/>
      <c r="BJ1938" s="258"/>
      <c r="BK1938" s="258"/>
      <c r="BL1938" s="258"/>
      <c r="BM1938" s="258"/>
      <c r="BN1938" s="258"/>
      <c r="BO1938" s="258"/>
      <c r="BP1938" s="258"/>
      <c r="BQ1938" s="258"/>
      <c r="BR1938" s="258"/>
      <c r="BS1938" s="258"/>
      <c r="BT1938" s="258"/>
      <c r="BU1938" s="258"/>
      <c r="BV1938" s="258"/>
      <c r="BW1938" s="258"/>
      <c r="BX1938" s="258"/>
      <c r="BY1938" s="258"/>
      <c r="BZ1938" s="258"/>
      <c r="CA1938" s="258"/>
      <c r="CB1938" s="258"/>
      <c r="CC1938" s="258"/>
      <c r="CD1938" s="258"/>
      <c r="CE1938" s="258"/>
      <c r="CF1938" s="258"/>
      <c r="CG1938" s="258"/>
      <c r="CH1938" s="258"/>
      <c r="CI1938" s="258"/>
      <c r="CJ1938" s="258"/>
      <c r="CK1938" s="258"/>
      <c r="CL1938" s="258"/>
      <c r="CM1938" s="258"/>
      <c r="CN1938" s="258"/>
      <c r="CO1938" s="258"/>
      <c r="CP1938" s="258"/>
      <c r="CQ1938" s="258"/>
      <c r="CR1938" s="258"/>
      <c r="CS1938" s="258"/>
      <c r="CT1938" s="258"/>
      <c r="CU1938" s="258"/>
      <c r="CV1938" s="258"/>
      <c r="CW1938" s="258"/>
      <c r="CX1938" s="258"/>
    </row>
    <row r="1939" spans="1:102" s="24" customFormat="1" ht="18">
      <c r="A1939" s="13">
        <v>1</v>
      </c>
      <c r="B1939" s="5" t="s">
        <v>1294</v>
      </c>
      <c r="C1939" s="8">
        <v>0</v>
      </c>
      <c r="D1939" s="8"/>
      <c r="E1939" s="8">
        <f>SUM(C1939:D1939)</f>
        <v>0</v>
      </c>
      <c r="F1939" s="2">
        <v>95</v>
      </c>
      <c r="G1939" s="2">
        <v>0</v>
      </c>
      <c r="H1939" s="3">
        <f>SUM(F1939:G1939)</f>
        <v>95</v>
      </c>
      <c r="I1939" s="10">
        <v>95</v>
      </c>
      <c r="J1939" s="18"/>
      <c r="K1939" s="213">
        <f>SUM(I1939:J1939)</f>
        <v>95</v>
      </c>
      <c r="L1939" s="67">
        <v>95</v>
      </c>
      <c r="M1939" s="67"/>
      <c r="N1939" s="18">
        <f>SUM(L1939:M1939)</f>
        <v>95</v>
      </c>
      <c r="O1939" s="67">
        <v>95</v>
      </c>
      <c r="P1939" s="67"/>
      <c r="Q1939" s="18">
        <f>SUM(O1939:P1939)</f>
        <v>95</v>
      </c>
      <c r="R1939" s="67">
        <v>95</v>
      </c>
      <c r="S1939" s="9"/>
      <c r="T1939" s="107">
        <f>SUM(R1939:S1939)</f>
        <v>95</v>
      </c>
      <c r="U1939" s="9">
        <v>95</v>
      </c>
      <c r="V1939" s="9"/>
      <c r="W1939" s="107">
        <f>SUM(U1939:V1939)</f>
        <v>95</v>
      </c>
      <c r="X1939" s="258"/>
      <c r="Y1939" s="258"/>
      <c r="Z1939" s="258"/>
      <c r="AA1939" s="258"/>
      <c r="AB1939" s="258"/>
      <c r="AC1939" s="258"/>
      <c r="AD1939" s="258"/>
      <c r="AE1939" s="258"/>
      <c r="AF1939" s="258"/>
      <c r="AG1939" s="258"/>
      <c r="AH1939" s="258"/>
      <c r="AI1939" s="258"/>
      <c r="AJ1939" s="258"/>
      <c r="AK1939" s="258"/>
      <c r="AL1939" s="258"/>
      <c r="AM1939" s="258"/>
      <c r="AN1939" s="258"/>
      <c r="AO1939" s="258"/>
      <c r="AP1939" s="258"/>
      <c r="AQ1939" s="258"/>
      <c r="AR1939" s="258"/>
      <c r="AS1939" s="258"/>
      <c r="AT1939" s="258"/>
      <c r="AU1939" s="258"/>
      <c r="AV1939" s="258"/>
      <c r="AW1939" s="258"/>
      <c r="AX1939" s="258"/>
      <c r="AY1939" s="258"/>
      <c r="AZ1939" s="258"/>
      <c r="BA1939" s="258"/>
      <c r="BB1939" s="258"/>
      <c r="BC1939" s="258"/>
      <c r="BD1939" s="258"/>
      <c r="BE1939" s="258"/>
      <c r="BF1939" s="258"/>
      <c r="BG1939" s="258"/>
      <c r="BH1939" s="258"/>
      <c r="BI1939" s="258"/>
      <c r="BJ1939" s="258"/>
      <c r="BK1939" s="258"/>
      <c r="BL1939" s="258"/>
      <c r="BM1939" s="258"/>
      <c r="BN1939" s="258"/>
      <c r="BO1939" s="258"/>
      <c r="BP1939" s="258"/>
      <c r="BQ1939" s="258"/>
      <c r="BR1939" s="258"/>
      <c r="BS1939" s="258"/>
      <c r="BT1939" s="258"/>
      <c r="BU1939" s="258"/>
      <c r="BV1939" s="258"/>
      <c r="BW1939" s="258"/>
      <c r="BX1939" s="258"/>
      <c r="BY1939" s="258"/>
      <c r="BZ1939" s="258"/>
      <c r="CA1939" s="258"/>
      <c r="CB1939" s="258"/>
      <c r="CC1939" s="258"/>
      <c r="CD1939" s="258"/>
      <c r="CE1939" s="258"/>
      <c r="CF1939" s="258"/>
      <c r="CG1939" s="258"/>
      <c r="CH1939" s="258"/>
      <c r="CI1939" s="258"/>
      <c r="CJ1939" s="258"/>
      <c r="CK1939" s="258"/>
      <c r="CL1939" s="258"/>
      <c r="CM1939" s="258"/>
      <c r="CN1939" s="258"/>
      <c r="CO1939" s="258"/>
      <c r="CP1939" s="258"/>
      <c r="CQ1939" s="258"/>
      <c r="CR1939" s="258"/>
      <c r="CS1939" s="258"/>
      <c r="CT1939" s="258"/>
      <c r="CU1939" s="258"/>
      <c r="CV1939" s="258"/>
      <c r="CW1939" s="258"/>
      <c r="CX1939" s="258"/>
    </row>
    <row r="1940" spans="1:102" s="191" customFormat="1" ht="18">
      <c r="A1940" s="180"/>
      <c r="B1940" s="181" t="s">
        <v>165</v>
      </c>
      <c r="C1940" s="182">
        <f>SUM(C1939)</f>
        <v>0</v>
      </c>
      <c r="D1940" s="182"/>
      <c r="E1940" s="182">
        <f>SUM(C1940:D1940)</f>
        <v>0</v>
      </c>
      <c r="F1940" s="183">
        <v>95</v>
      </c>
      <c r="G1940" s="183">
        <v>0</v>
      </c>
      <c r="H1940" s="194">
        <f>SUM(F1940:G1940)</f>
        <v>95</v>
      </c>
      <c r="I1940" s="189">
        <f>SUM(I1939)</f>
        <v>95</v>
      </c>
      <c r="J1940" s="189"/>
      <c r="K1940" s="212">
        <f>SUM(I1940:J1940)</f>
        <v>95</v>
      </c>
      <c r="L1940" s="198">
        <f>SUM(L1939)</f>
        <v>95</v>
      </c>
      <c r="M1940" s="198"/>
      <c r="N1940" s="184">
        <f>SUM(L1940:M1940)</f>
        <v>95</v>
      </c>
      <c r="O1940" s="198">
        <f>SUM(O1939)</f>
        <v>95</v>
      </c>
      <c r="P1940" s="198"/>
      <c r="Q1940" s="184">
        <f>SUM(O1940:P1940)</f>
        <v>95</v>
      </c>
      <c r="R1940" s="198">
        <f>SUM(R1939)</f>
        <v>95</v>
      </c>
      <c r="S1940" s="182"/>
      <c r="T1940" s="185">
        <f>SUM(R1940:S1940)</f>
        <v>95</v>
      </c>
      <c r="U1940" s="182">
        <v>95</v>
      </c>
      <c r="V1940" s="182"/>
      <c r="W1940" s="185">
        <f>SUM(U1940:V1940)</f>
        <v>95</v>
      </c>
      <c r="X1940" s="263"/>
      <c r="Y1940" s="263"/>
      <c r="Z1940" s="263"/>
      <c r="AA1940" s="263"/>
      <c r="AB1940" s="263"/>
      <c r="AC1940" s="263"/>
      <c r="AD1940" s="263"/>
      <c r="AE1940" s="263"/>
      <c r="AF1940" s="263"/>
      <c r="AG1940" s="263"/>
      <c r="AH1940" s="263"/>
      <c r="AI1940" s="263"/>
      <c r="AJ1940" s="263"/>
      <c r="AK1940" s="263"/>
      <c r="AL1940" s="263"/>
      <c r="AM1940" s="263"/>
      <c r="AN1940" s="263"/>
      <c r="AO1940" s="263"/>
      <c r="AP1940" s="263"/>
      <c r="AQ1940" s="263"/>
      <c r="AR1940" s="263"/>
      <c r="AS1940" s="263"/>
      <c r="AT1940" s="263"/>
      <c r="AU1940" s="263"/>
      <c r="AV1940" s="263"/>
      <c r="AW1940" s="263"/>
      <c r="AX1940" s="263"/>
      <c r="AY1940" s="263"/>
      <c r="AZ1940" s="263"/>
      <c r="BA1940" s="263"/>
      <c r="BB1940" s="263"/>
      <c r="BC1940" s="263"/>
      <c r="BD1940" s="263"/>
      <c r="BE1940" s="263"/>
      <c r="BF1940" s="263"/>
      <c r="BG1940" s="263"/>
      <c r="BH1940" s="263"/>
      <c r="BI1940" s="263"/>
      <c r="BJ1940" s="263"/>
      <c r="BK1940" s="263"/>
      <c r="BL1940" s="263"/>
      <c r="BM1940" s="263"/>
      <c r="BN1940" s="263"/>
      <c r="BO1940" s="263"/>
      <c r="BP1940" s="263"/>
      <c r="BQ1940" s="263"/>
      <c r="BR1940" s="263"/>
      <c r="BS1940" s="263"/>
      <c r="BT1940" s="263"/>
      <c r="BU1940" s="263"/>
      <c r="BV1940" s="263"/>
      <c r="BW1940" s="263"/>
      <c r="BX1940" s="263"/>
      <c r="BY1940" s="263"/>
      <c r="BZ1940" s="263"/>
      <c r="CA1940" s="263"/>
      <c r="CB1940" s="263"/>
      <c r="CC1940" s="263"/>
      <c r="CD1940" s="263"/>
      <c r="CE1940" s="263"/>
      <c r="CF1940" s="263"/>
      <c r="CG1940" s="263"/>
      <c r="CH1940" s="263"/>
      <c r="CI1940" s="263"/>
      <c r="CJ1940" s="263"/>
      <c r="CK1940" s="263"/>
      <c r="CL1940" s="263"/>
      <c r="CM1940" s="263"/>
      <c r="CN1940" s="263"/>
      <c r="CO1940" s="263"/>
      <c r="CP1940" s="263"/>
      <c r="CQ1940" s="263"/>
      <c r="CR1940" s="263"/>
      <c r="CS1940" s="263"/>
      <c r="CT1940" s="263"/>
      <c r="CU1940" s="263"/>
      <c r="CV1940" s="263"/>
      <c r="CW1940" s="263"/>
      <c r="CX1940" s="263"/>
    </row>
    <row r="1941" spans="1:102" s="24" customFormat="1" ht="18">
      <c r="A1941" s="17">
        <v>5</v>
      </c>
      <c r="B1941" s="7" t="s">
        <v>1295</v>
      </c>
      <c r="C1941" s="9"/>
      <c r="D1941" s="9"/>
      <c r="E1941" s="9"/>
      <c r="F1941" s="6"/>
      <c r="G1941" s="6"/>
      <c r="H1941" s="3"/>
      <c r="I1941" s="18"/>
      <c r="J1941" s="18"/>
      <c r="K1941" s="213"/>
      <c r="L1941" s="67"/>
      <c r="M1941" s="67"/>
      <c r="N1941" s="18"/>
      <c r="O1941" s="67"/>
      <c r="P1941" s="67"/>
      <c r="Q1941" s="18"/>
      <c r="R1941" s="67"/>
      <c r="S1941" s="9"/>
      <c r="T1941" s="107"/>
      <c r="U1941" s="9"/>
      <c r="V1941" s="9"/>
      <c r="W1941" s="107"/>
      <c r="X1941" s="258"/>
      <c r="Y1941" s="258"/>
      <c r="Z1941" s="258"/>
      <c r="AA1941" s="258"/>
      <c r="AB1941" s="258"/>
      <c r="AC1941" s="258"/>
      <c r="AD1941" s="258"/>
      <c r="AE1941" s="258"/>
      <c r="AF1941" s="258"/>
      <c r="AG1941" s="258"/>
      <c r="AH1941" s="258"/>
      <c r="AI1941" s="258"/>
      <c r="AJ1941" s="258"/>
      <c r="AK1941" s="258"/>
      <c r="AL1941" s="258"/>
      <c r="AM1941" s="258"/>
      <c r="AN1941" s="258"/>
      <c r="AO1941" s="258"/>
      <c r="AP1941" s="258"/>
      <c r="AQ1941" s="258"/>
      <c r="AR1941" s="258"/>
      <c r="AS1941" s="258"/>
      <c r="AT1941" s="258"/>
      <c r="AU1941" s="258"/>
      <c r="AV1941" s="258"/>
      <c r="AW1941" s="258"/>
      <c r="AX1941" s="258"/>
      <c r="AY1941" s="258"/>
      <c r="AZ1941" s="258"/>
      <c r="BA1941" s="258"/>
      <c r="BB1941" s="258"/>
      <c r="BC1941" s="258"/>
      <c r="BD1941" s="258"/>
      <c r="BE1941" s="258"/>
      <c r="BF1941" s="258"/>
      <c r="BG1941" s="258"/>
      <c r="BH1941" s="258"/>
      <c r="BI1941" s="258"/>
      <c r="BJ1941" s="258"/>
      <c r="BK1941" s="258"/>
      <c r="BL1941" s="258"/>
      <c r="BM1941" s="258"/>
      <c r="BN1941" s="258"/>
      <c r="BO1941" s="258"/>
      <c r="BP1941" s="258"/>
      <c r="BQ1941" s="258"/>
      <c r="BR1941" s="258"/>
      <c r="BS1941" s="258"/>
      <c r="BT1941" s="258"/>
      <c r="BU1941" s="258"/>
      <c r="BV1941" s="258"/>
      <c r="BW1941" s="258"/>
      <c r="BX1941" s="258"/>
      <c r="BY1941" s="258"/>
      <c r="BZ1941" s="258"/>
      <c r="CA1941" s="258"/>
      <c r="CB1941" s="258"/>
      <c r="CC1941" s="258"/>
      <c r="CD1941" s="258"/>
      <c r="CE1941" s="258"/>
      <c r="CF1941" s="258"/>
      <c r="CG1941" s="258"/>
      <c r="CH1941" s="258"/>
      <c r="CI1941" s="258"/>
      <c r="CJ1941" s="258"/>
      <c r="CK1941" s="258"/>
      <c r="CL1941" s="258"/>
      <c r="CM1941" s="258"/>
      <c r="CN1941" s="258"/>
      <c r="CO1941" s="258"/>
      <c r="CP1941" s="258"/>
      <c r="CQ1941" s="258"/>
      <c r="CR1941" s="258"/>
      <c r="CS1941" s="258"/>
      <c r="CT1941" s="258"/>
      <c r="CU1941" s="258"/>
      <c r="CV1941" s="258"/>
      <c r="CW1941" s="258"/>
      <c r="CX1941" s="258"/>
    </row>
    <row r="1942" spans="1:102" s="24" customFormat="1" ht="18">
      <c r="A1942" s="13">
        <v>1</v>
      </c>
      <c r="B1942" s="5" t="s">
        <v>1296</v>
      </c>
      <c r="C1942" s="8">
        <v>0</v>
      </c>
      <c r="D1942" s="8"/>
      <c r="E1942" s="8">
        <f>SUM(C1942:D1942)</f>
        <v>0</v>
      </c>
      <c r="F1942" s="2">
        <v>0.01</v>
      </c>
      <c r="G1942" s="2">
        <v>0</v>
      </c>
      <c r="H1942" s="3">
        <f>SUM(F1942:G1942)</f>
        <v>0.01</v>
      </c>
      <c r="I1942" s="10">
        <v>0.01</v>
      </c>
      <c r="J1942" s="18"/>
      <c r="K1942" s="213">
        <f>SUM(I1942:J1942)</f>
        <v>0.01</v>
      </c>
      <c r="L1942" s="65">
        <v>0.01</v>
      </c>
      <c r="M1942" s="67"/>
      <c r="N1942" s="18">
        <f>SUM(L1942:M1942)</f>
        <v>0.01</v>
      </c>
      <c r="O1942" s="65"/>
      <c r="P1942" s="67"/>
      <c r="Q1942" s="18">
        <f>SUM(O1942:P1942)</f>
        <v>0</v>
      </c>
      <c r="R1942" s="65"/>
      <c r="S1942" s="9"/>
      <c r="T1942" s="107">
        <f>SUM(R1942:S1942)</f>
        <v>0</v>
      </c>
      <c r="U1942" s="8"/>
      <c r="V1942" s="9"/>
      <c r="W1942" s="107">
        <f>SUM(U1942:V1942)</f>
        <v>0</v>
      </c>
      <c r="X1942" s="258"/>
      <c r="Y1942" s="258"/>
      <c r="Z1942" s="258"/>
      <c r="AA1942" s="258"/>
      <c r="AB1942" s="258"/>
      <c r="AC1942" s="258"/>
      <c r="AD1942" s="258"/>
      <c r="AE1942" s="258"/>
      <c r="AF1942" s="258"/>
      <c r="AG1942" s="258"/>
      <c r="AH1942" s="258"/>
      <c r="AI1942" s="258"/>
      <c r="AJ1942" s="258"/>
      <c r="AK1942" s="258"/>
      <c r="AL1942" s="258"/>
      <c r="AM1942" s="258"/>
      <c r="AN1942" s="258"/>
      <c r="AO1942" s="258"/>
      <c r="AP1942" s="258"/>
      <c r="AQ1942" s="258"/>
      <c r="AR1942" s="258"/>
      <c r="AS1942" s="258"/>
      <c r="AT1942" s="258"/>
      <c r="AU1942" s="258"/>
      <c r="AV1942" s="258"/>
      <c r="AW1942" s="258"/>
      <c r="AX1942" s="258"/>
      <c r="AY1942" s="258"/>
      <c r="AZ1942" s="258"/>
      <c r="BA1942" s="258"/>
      <c r="BB1942" s="258"/>
      <c r="BC1942" s="258"/>
      <c r="BD1942" s="258"/>
      <c r="BE1942" s="258"/>
      <c r="BF1942" s="258"/>
      <c r="BG1942" s="258"/>
      <c r="BH1942" s="258"/>
      <c r="BI1942" s="258"/>
      <c r="BJ1942" s="258"/>
      <c r="BK1942" s="258"/>
      <c r="BL1942" s="258"/>
      <c r="BM1942" s="258"/>
      <c r="BN1942" s="258"/>
      <c r="BO1942" s="258"/>
      <c r="BP1942" s="258"/>
      <c r="BQ1942" s="258"/>
      <c r="BR1942" s="258"/>
      <c r="BS1942" s="258"/>
      <c r="BT1942" s="258"/>
      <c r="BU1942" s="258"/>
      <c r="BV1942" s="258"/>
      <c r="BW1942" s="258"/>
      <c r="BX1942" s="258"/>
      <c r="BY1942" s="258"/>
      <c r="BZ1942" s="258"/>
      <c r="CA1942" s="258"/>
      <c r="CB1942" s="258"/>
      <c r="CC1942" s="258"/>
      <c r="CD1942" s="258"/>
      <c r="CE1942" s="258"/>
      <c r="CF1942" s="258"/>
      <c r="CG1942" s="258"/>
      <c r="CH1942" s="258"/>
      <c r="CI1942" s="258"/>
      <c r="CJ1942" s="258"/>
      <c r="CK1942" s="258"/>
      <c r="CL1942" s="258"/>
      <c r="CM1942" s="258"/>
      <c r="CN1942" s="258"/>
      <c r="CO1942" s="258"/>
      <c r="CP1942" s="258"/>
      <c r="CQ1942" s="258"/>
      <c r="CR1942" s="258"/>
      <c r="CS1942" s="258"/>
      <c r="CT1942" s="258"/>
      <c r="CU1942" s="258"/>
      <c r="CV1942" s="258"/>
      <c r="CW1942" s="258"/>
      <c r="CX1942" s="258"/>
    </row>
    <row r="1943" spans="1:102" s="186" customFormat="1" ht="18">
      <c r="A1943" s="187"/>
      <c r="B1943" s="181" t="s">
        <v>166</v>
      </c>
      <c r="C1943" s="182">
        <f>SUM(C1942)</f>
        <v>0</v>
      </c>
      <c r="D1943" s="182"/>
      <c r="E1943" s="182">
        <f>SUM(C1943:D1943)</f>
        <v>0</v>
      </c>
      <c r="F1943" s="183">
        <v>0.01</v>
      </c>
      <c r="G1943" s="183">
        <v>0</v>
      </c>
      <c r="H1943" s="194">
        <f>SUM(F1943:G1943)</f>
        <v>0.01</v>
      </c>
      <c r="I1943" s="184">
        <f>SUM(I1942)</f>
        <v>0.01</v>
      </c>
      <c r="J1943" s="184"/>
      <c r="K1943" s="212">
        <f>SUM(I1943:J1943)</f>
        <v>0.01</v>
      </c>
      <c r="L1943" s="198">
        <f>SUM(L1942)</f>
        <v>0.01</v>
      </c>
      <c r="M1943" s="198"/>
      <c r="N1943" s="184">
        <f>SUM(L1943:M1943)</f>
        <v>0.01</v>
      </c>
      <c r="O1943" s="198"/>
      <c r="P1943" s="198"/>
      <c r="Q1943" s="184">
        <f>SUM(O1943:P1943)</f>
        <v>0</v>
      </c>
      <c r="R1943" s="198"/>
      <c r="S1943" s="182"/>
      <c r="T1943" s="185">
        <f>SUM(R1943:S1943)</f>
        <v>0</v>
      </c>
      <c r="U1943" s="182"/>
      <c r="V1943" s="182"/>
      <c r="W1943" s="185">
        <f>SUM(U1943:V1943)</f>
        <v>0</v>
      </c>
      <c r="X1943" s="264"/>
      <c r="Y1943" s="264"/>
      <c r="Z1943" s="264"/>
      <c r="AA1943" s="264"/>
      <c r="AB1943" s="264"/>
      <c r="AC1943" s="264"/>
      <c r="AD1943" s="264"/>
      <c r="AE1943" s="264"/>
      <c r="AF1943" s="264"/>
      <c r="AG1943" s="264"/>
      <c r="AH1943" s="264"/>
      <c r="AI1943" s="264"/>
      <c r="AJ1943" s="264"/>
      <c r="AK1943" s="264"/>
      <c r="AL1943" s="264"/>
      <c r="AM1943" s="264"/>
      <c r="AN1943" s="264"/>
      <c r="AO1943" s="264"/>
      <c r="AP1943" s="264"/>
      <c r="AQ1943" s="264"/>
      <c r="AR1943" s="264"/>
      <c r="AS1943" s="264"/>
      <c r="AT1943" s="264"/>
      <c r="AU1943" s="264"/>
      <c r="AV1943" s="264"/>
      <c r="AW1943" s="264"/>
      <c r="AX1943" s="264"/>
      <c r="AY1943" s="264"/>
      <c r="AZ1943" s="264"/>
      <c r="BA1943" s="264"/>
      <c r="BB1943" s="264"/>
      <c r="BC1943" s="264"/>
      <c r="BD1943" s="264"/>
      <c r="BE1943" s="264"/>
      <c r="BF1943" s="264"/>
      <c r="BG1943" s="264"/>
      <c r="BH1943" s="264"/>
      <c r="BI1943" s="264"/>
      <c r="BJ1943" s="264"/>
      <c r="BK1943" s="264"/>
      <c r="BL1943" s="264"/>
      <c r="BM1943" s="264"/>
      <c r="BN1943" s="264"/>
      <c r="BO1943" s="264"/>
      <c r="BP1943" s="264"/>
      <c r="BQ1943" s="264"/>
      <c r="BR1943" s="264"/>
      <c r="BS1943" s="264"/>
      <c r="BT1943" s="264"/>
      <c r="BU1943" s="264"/>
      <c r="BV1943" s="264"/>
      <c r="BW1943" s="264"/>
      <c r="BX1943" s="264"/>
      <c r="BY1943" s="264"/>
      <c r="BZ1943" s="264"/>
      <c r="CA1943" s="264"/>
      <c r="CB1943" s="264"/>
      <c r="CC1943" s="264"/>
      <c r="CD1943" s="264"/>
      <c r="CE1943" s="264"/>
      <c r="CF1943" s="264"/>
      <c r="CG1943" s="264"/>
      <c r="CH1943" s="264"/>
      <c r="CI1943" s="264"/>
      <c r="CJ1943" s="264"/>
      <c r="CK1943" s="264"/>
      <c r="CL1943" s="264"/>
      <c r="CM1943" s="264"/>
      <c r="CN1943" s="264"/>
      <c r="CO1943" s="264"/>
      <c r="CP1943" s="264"/>
      <c r="CQ1943" s="264"/>
      <c r="CR1943" s="264"/>
      <c r="CS1943" s="264"/>
      <c r="CT1943" s="264"/>
      <c r="CU1943" s="264"/>
      <c r="CV1943" s="264"/>
      <c r="CW1943" s="264"/>
      <c r="CX1943" s="264"/>
    </row>
    <row r="1944" spans="1:102" s="24" customFormat="1" ht="18">
      <c r="A1944" s="17">
        <v>6</v>
      </c>
      <c r="B1944" s="7" t="s">
        <v>2102</v>
      </c>
      <c r="C1944" s="9"/>
      <c r="D1944" s="9"/>
      <c r="E1944" s="9"/>
      <c r="F1944" s="6"/>
      <c r="G1944" s="6"/>
      <c r="H1944" s="3"/>
      <c r="I1944" s="18"/>
      <c r="J1944" s="18"/>
      <c r="K1944" s="213"/>
      <c r="L1944" s="67"/>
      <c r="M1944" s="67"/>
      <c r="N1944" s="18"/>
      <c r="O1944" s="67"/>
      <c r="P1944" s="67"/>
      <c r="Q1944" s="18"/>
      <c r="R1944" s="67"/>
      <c r="S1944" s="9"/>
      <c r="T1944" s="107"/>
      <c r="U1944" s="9"/>
      <c r="V1944" s="9"/>
      <c r="W1944" s="107"/>
      <c r="X1944" s="258"/>
      <c r="Y1944" s="258"/>
      <c r="Z1944" s="258"/>
      <c r="AA1944" s="258"/>
      <c r="AB1944" s="258"/>
      <c r="AC1944" s="258"/>
      <c r="AD1944" s="258"/>
      <c r="AE1944" s="258"/>
      <c r="AF1944" s="258"/>
      <c r="AG1944" s="258"/>
      <c r="AH1944" s="258"/>
      <c r="AI1944" s="258"/>
      <c r="AJ1944" s="258"/>
      <c r="AK1944" s="258"/>
      <c r="AL1944" s="258"/>
      <c r="AM1944" s="258"/>
      <c r="AN1944" s="258"/>
      <c r="AO1944" s="258"/>
      <c r="AP1944" s="258"/>
      <c r="AQ1944" s="258"/>
      <c r="AR1944" s="258"/>
      <c r="AS1944" s="258"/>
      <c r="AT1944" s="258"/>
      <c r="AU1944" s="258"/>
      <c r="AV1944" s="258"/>
      <c r="AW1944" s="258"/>
      <c r="AX1944" s="258"/>
      <c r="AY1944" s="258"/>
      <c r="AZ1944" s="258"/>
      <c r="BA1944" s="258"/>
      <c r="BB1944" s="258"/>
      <c r="BC1944" s="258"/>
      <c r="BD1944" s="258"/>
      <c r="BE1944" s="258"/>
      <c r="BF1944" s="258"/>
      <c r="BG1944" s="258"/>
      <c r="BH1944" s="258"/>
      <c r="BI1944" s="258"/>
      <c r="BJ1944" s="258"/>
      <c r="BK1944" s="258"/>
      <c r="BL1944" s="258"/>
      <c r="BM1944" s="258"/>
      <c r="BN1944" s="258"/>
      <c r="BO1944" s="258"/>
      <c r="BP1944" s="258"/>
      <c r="BQ1944" s="258"/>
      <c r="BR1944" s="258"/>
      <c r="BS1944" s="258"/>
      <c r="BT1944" s="258"/>
      <c r="BU1944" s="258"/>
      <c r="BV1944" s="258"/>
      <c r="BW1944" s="258"/>
      <c r="BX1944" s="258"/>
      <c r="BY1944" s="258"/>
      <c r="BZ1944" s="258"/>
      <c r="CA1944" s="258"/>
      <c r="CB1944" s="258"/>
      <c r="CC1944" s="258"/>
      <c r="CD1944" s="258"/>
      <c r="CE1944" s="258"/>
      <c r="CF1944" s="258"/>
      <c r="CG1944" s="258"/>
      <c r="CH1944" s="258"/>
      <c r="CI1944" s="258"/>
      <c r="CJ1944" s="258"/>
      <c r="CK1944" s="258"/>
      <c r="CL1944" s="258"/>
      <c r="CM1944" s="258"/>
      <c r="CN1944" s="258"/>
      <c r="CO1944" s="258"/>
      <c r="CP1944" s="258"/>
      <c r="CQ1944" s="258"/>
      <c r="CR1944" s="258"/>
      <c r="CS1944" s="258"/>
      <c r="CT1944" s="258"/>
      <c r="CU1944" s="258"/>
      <c r="CV1944" s="258"/>
      <c r="CW1944" s="258"/>
      <c r="CX1944" s="258"/>
    </row>
    <row r="1945" spans="1:102" s="24" customFormat="1" ht="18">
      <c r="A1945" s="13">
        <v>1</v>
      </c>
      <c r="B1945" s="5" t="s">
        <v>2103</v>
      </c>
      <c r="C1945" s="9"/>
      <c r="D1945" s="9"/>
      <c r="E1945" s="9"/>
      <c r="F1945" s="6"/>
      <c r="G1945" s="6"/>
      <c r="H1945" s="3"/>
      <c r="I1945" s="18"/>
      <c r="J1945" s="18"/>
      <c r="K1945" s="213"/>
      <c r="L1945" s="65">
        <v>1276.79</v>
      </c>
      <c r="M1945" s="65">
        <v>0</v>
      </c>
      <c r="N1945" s="18">
        <f>SUM(L1945:M1945)</f>
        <v>1276.79</v>
      </c>
      <c r="O1945" s="65">
        <v>3360.36</v>
      </c>
      <c r="P1945" s="65"/>
      <c r="Q1945" s="18">
        <f>SUM(O1945:P1945)</f>
        <v>3360.36</v>
      </c>
      <c r="R1945" s="65">
        <v>3360.36</v>
      </c>
      <c r="S1945" s="8"/>
      <c r="T1945" s="107">
        <f>SUM(R1945:S1945)</f>
        <v>3360.36</v>
      </c>
      <c r="U1945" s="8">
        <v>3694.5</v>
      </c>
      <c r="V1945" s="9"/>
      <c r="W1945" s="107">
        <f>SUM(U1945:V1945)</f>
        <v>3694.5</v>
      </c>
      <c r="X1945" s="258"/>
      <c r="Y1945" s="258"/>
      <c r="Z1945" s="258"/>
      <c r="AA1945" s="258"/>
      <c r="AB1945" s="258"/>
      <c r="AC1945" s="258"/>
      <c r="AD1945" s="258"/>
      <c r="AE1945" s="258"/>
      <c r="AF1945" s="258"/>
      <c r="AG1945" s="258"/>
      <c r="AH1945" s="258"/>
      <c r="AI1945" s="258"/>
      <c r="AJ1945" s="258"/>
      <c r="AK1945" s="258"/>
      <c r="AL1945" s="258"/>
      <c r="AM1945" s="258"/>
      <c r="AN1945" s="258"/>
      <c r="AO1945" s="258"/>
      <c r="AP1945" s="258"/>
      <c r="AQ1945" s="258"/>
      <c r="AR1945" s="258"/>
      <c r="AS1945" s="258"/>
      <c r="AT1945" s="258"/>
      <c r="AU1945" s="258"/>
      <c r="AV1945" s="258"/>
      <c r="AW1945" s="258"/>
      <c r="AX1945" s="258"/>
      <c r="AY1945" s="258"/>
      <c r="AZ1945" s="258"/>
      <c r="BA1945" s="258"/>
      <c r="BB1945" s="258"/>
      <c r="BC1945" s="258"/>
      <c r="BD1945" s="258"/>
      <c r="BE1945" s="258"/>
      <c r="BF1945" s="258"/>
      <c r="BG1945" s="258"/>
      <c r="BH1945" s="258"/>
      <c r="BI1945" s="258"/>
      <c r="BJ1945" s="258"/>
      <c r="BK1945" s="258"/>
      <c r="BL1945" s="258"/>
      <c r="BM1945" s="258"/>
      <c r="BN1945" s="258"/>
      <c r="BO1945" s="258"/>
      <c r="BP1945" s="258"/>
      <c r="BQ1945" s="258"/>
      <c r="BR1945" s="258"/>
      <c r="BS1945" s="258"/>
      <c r="BT1945" s="258"/>
      <c r="BU1945" s="258"/>
      <c r="BV1945" s="258"/>
      <c r="BW1945" s="258"/>
      <c r="BX1945" s="258"/>
      <c r="BY1945" s="258"/>
      <c r="BZ1945" s="258"/>
      <c r="CA1945" s="258"/>
      <c r="CB1945" s="258"/>
      <c r="CC1945" s="258"/>
      <c r="CD1945" s="258"/>
      <c r="CE1945" s="258"/>
      <c r="CF1945" s="258"/>
      <c r="CG1945" s="258"/>
      <c r="CH1945" s="258"/>
      <c r="CI1945" s="258"/>
      <c r="CJ1945" s="258"/>
      <c r="CK1945" s="258"/>
      <c r="CL1945" s="258"/>
      <c r="CM1945" s="258"/>
      <c r="CN1945" s="258"/>
      <c r="CO1945" s="258"/>
      <c r="CP1945" s="258"/>
      <c r="CQ1945" s="258"/>
      <c r="CR1945" s="258"/>
      <c r="CS1945" s="258"/>
      <c r="CT1945" s="258"/>
      <c r="CU1945" s="258"/>
      <c r="CV1945" s="258"/>
      <c r="CW1945" s="258"/>
      <c r="CX1945" s="258"/>
    </row>
    <row r="1946" spans="1:102" s="24" customFormat="1" ht="18">
      <c r="A1946" s="13">
        <v>2</v>
      </c>
      <c r="B1946" s="5" t="s">
        <v>2104</v>
      </c>
      <c r="C1946" s="9"/>
      <c r="D1946" s="9"/>
      <c r="E1946" s="9"/>
      <c r="F1946" s="6"/>
      <c r="G1946" s="6"/>
      <c r="H1946" s="3"/>
      <c r="I1946" s="18"/>
      <c r="J1946" s="18"/>
      <c r="K1946" s="213"/>
      <c r="L1946" s="65">
        <v>5780</v>
      </c>
      <c r="M1946" s="65"/>
      <c r="N1946" s="18"/>
      <c r="O1946" s="65">
        <v>16488.88</v>
      </c>
      <c r="P1946" s="65"/>
      <c r="Q1946" s="18"/>
      <c r="R1946" s="65">
        <v>16488.88</v>
      </c>
      <c r="S1946" s="8"/>
      <c r="T1946" s="107"/>
      <c r="U1946" s="8">
        <v>18672.5</v>
      </c>
      <c r="V1946" s="182"/>
      <c r="W1946" s="107">
        <f t="shared" ref="W1946:W1950" si="788">SUM(U1946:V1946)</f>
        <v>18672.5</v>
      </c>
      <c r="X1946" s="258"/>
      <c r="Y1946" s="258"/>
      <c r="Z1946" s="258"/>
      <c r="AA1946" s="258"/>
      <c r="AB1946" s="258"/>
      <c r="AC1946" s="258"/>
      <c r="AD1946" s="258"/>
      <c r="AE1946" s="258"/>
      <c r="AF1946" s="258"/>
      <c r="AG1946" s="258"/>
      <c r="AH1946" s="258"/>
      <c r="AI1946" s="258"/>
      <c r="AJ1946" s="258"/>
      <c r="AK1946" s="258"/>
      <c r="AL1946" s="258"/>
      <c r="AM1946" s="258"/>
      <c r="AN1946" s="258"/>
      <c r="AO1946" s="258"/>
      <c r="AP1946" s="258"/>
      <c r="AQ1946" s="258"/>
      <c r="AR1946" s="258"/>
      <c r="AS1946" s="258"/>
      <c r="AT1946" s="258"/>
      <c r="AU1946" s="258"/>
      <c r="AV1946" s="258"/>
      <c r="AW1946" s="258"/>
      <c r="AX1946" s="258"/>
      <c r="AY1946" s="258"/>
      <c r="AZ1946" s="258"/>
      <c r="BA1946" s="258"/>
      <c r="BB1946" s="258"/>
      <c r="BC1946" s="258"/>
      <c r="BD1946" s="258"/>
      <c r="BE1946" s="258"/>
      <c r="BF1946" s="258"/>
      <c r="BG1946" s="258"/>
      <c r="BH1946" s="258"/>
      <c r="BI1946" s="258"/>
      <c r="BJ1946" s="258"/>
      <c r="BK1946" s="258"/>
      <c r="BL1946" s="258"/>
      <c r="BM1946" s="258"/>
      <c r="BN1946" s="258"/>
      <c r="BO1946" s="258"/>
      <c r="BP1946" s="258"/>
      <c r="BQ1946" s="258"/>
      <c r="BR1946" s="258"/>
      <c r="BS1946" s="258"/>
      <c r="BT1946" s="258"/>
      <c r="BU1946" s="258"/>
      <c r="BV1946" s="258"/>
      <c r="BW1946" s="258"/>
      <c r="BX1946" s="258"/>
      <c r="BY1946" s="258"/>
      <c r="BZ1946" s="258"/>
      <c r="CA1946" s="258"/>
      <c r="CB1946" s="258"/>
      <c r="CC1946" s="258"/>
      <c r="CD1946" s="258"/>
      <c r="CE1946" s="258"/>
      <c r="CF1946" s="258"/>
      <c r="CG1946" s="258"/>
      <c r="CH1946" s="258"/>
      <c r="CI1946" s="258"/>
      <c r="CJ1946" s="258"/>
      <c r="CK1946" s="258"/>
      <c r="CL1946" s="258"/>
      <c r="CM1946" s="258"/>
      <c r="CN1946" s="258"/>
      <c r="CO1946" s="258"/>
      <c r="CP1946" s="258"/>
      <c r="CQ1946" s="258"/>
      <c r="CR1946" s="258"/>
      <c r="CS1946" s="258"/>
      <c r="CT1946" s="258"/>
      <c r="CU1946" s="258"/>
      <c r="CV1946" s="258"/>
      <c r="CW1946" s="258"/>
      <c r="CX1946" s="258"/>
    </row>
    <row r="1947" spans="1:102" s="24" customFormat="1" ht="18">
      <c r="A1947" s="13">
        <v>3</v>
      </c>
      <c r="B1947" s="5" t="s">
        <v>2105</v>
      </c>
      <c r="C1947" s="9"/>
      <c r="D1947" s="9"/>
      <c r="E1947" s="9"/>
      <c r="F1947" s="6"/>
      <c r="G1947" s="6"/>
      <c r="H1947" s="3"/>
      <c r="I1947" s="18"/>
      <c r="J1947" s="18"/>
      <c r="K1947" s="213"/>
      <c r="L1947" s="65">
        <v>2000</v>
      </c>
      <c r="M1947" s="65"/>
      <c r="N1947" s="18"/>
      <c r="O1947" s="65">
        <v>2000</v>
      </c>
      <c r="P1947" s="65"/>
      <c r="Q1947" s="18"/>
      <c r="R1947" s="65">
        <v>2000</v>
      </c>
      <c r="S1947" s="8"/>
      <c r="T1947" s="107"/>
      <c r="U1947" s="8">
        <v>2000</v>
      </c>
      <c r="V1947" s="9"/>
      <c r="W1947" s="107">
        <f t="shared" si="788"/>
        <v>2000</v>
      </c>
      <c r="X1947" s="258"/>
      <c r="Y1947" s="258"/>
      <c r="Z1947" s="258"/>
      <c r="AA1947" s="258"/>
      <c r="AB1947" s="258"/>
      <c r="AC1947" s="258"/>
      <c r="AD1947" s="258"/>
      <c r="AE1947" s="258"/>
      <c r="AF1947" s="258"/>
      <c r="AG1947" s="258"/>
      <c r="AH1947" s="258"/>
      <c r="AI1947" s="258"/>
      <c r="AJ1947" s="258"/>
      <c r="AK1947" s="258"/>
      <c r="AL1947" s="258"/>
      <c r="AM1947" s="258"/>
      <c r="AN1947" s="258"/>
      <c r="AO1947" s="258"/>
      <c r="AP1947" s="258"/>
      <c r="AQ1947" s="258"/>
      <c r="AR1947" s="258"/>
      <c r="AS1947" s="258"/>
      <c r="AT1947" s="258"/>
      <c r="AU1947" s="258"/>
      <c r="AV1947" s="258"/>
      <c r="AW1947" s="258"/>
      <c r="AX1947" s="258"/>
      <c r="AY1947" s="258"/>
      <c r="AZ1947" s="258"/>
      <c r="BA1947" s="258"/>
      <c r="BB1947" s="258"/>
      <c r="BC1947" s="258"/>
      <c r="BD1947" s="258"/>
      <c r="BE1947" s="258"/>
      <c r="BF1947" s="258"/>
      <c r="BG1947" s="258"/>
      <c r="BH1947" s="258"/>
      <c r="BI1947" s="258"/>
      <c r="BJ1947" s="258"/>
      <c r="BK1947" s="258"/>
      <c r="BL1947" s="258"/>
      <c r="BM1947" s="258"/>
      <c r="BN1947" s="258"/>
      <c r="BO1947" s="258"/>
      <c r="BP1947" s="258"/>
      <c r="BQ1947" s="258"/>
      <c r="BR1947" s="258"/>
      <c r="BS1947" s="258"/>
      <c r="BT1947" s="258"/>
      <c r="BU1947" s="258"/>
      <c r="BV1947" s="258"/>
      <c r="BW1947" s="258"/>
      <c r="BX1947" s="258"/>
      <c r="BY1947" s="258"/>
      <c r="BZ1947" s="258"/>
      <c r="CA1947" s="258"/>
      <c r="CB1947" s="258"/>
      <c r="CC1947" s="258"/>
      <c r="CD1947" s="258"/>
      <c r="CE1947" s="258"/>
      <c r="CF1947" s="258"/>
      <c r="CG1947" s="258"/>
      <c r="CH1947" s="258"/>
      <c r="CI1947" s="258"/>
      <c r="CJ1947" s="258"/>
      <c r="CK1947" s="258"/>
      <c r="CL1947" s="258"/>
      <c r="CM1947" s="258"/>
      <c r="CN1947" s="258"/>
      <c r="CO1947" s="258"/>
      <c r="CP1947" s="258"/>
      <c r="CQ1947" s="258"/>
      <c r="CR1947" s="258"/>
      <c r="CS1947" s="258"/>
      <c r="CT1947" s="258"/>
      <c r="CU1947" s="258"/>
      <c r="CV1947" s="258"/>
      <c r="CW1947" s="258"/>
      <c r="CX1947" s="258"/>
    </row>
    <row r="1948" spans="1:102" s="24" customFormat="1" ht="18">
      <c r="A1948" s="13">
        <v>4</v>
      </c>
      <c r="B1948" s="5" t="s">
        <v>2106</v>
      </c>
      <c r="C1948" s="9"/>
      <c r="D1948" s="9"/>
      <c r="E1948" s="9"/>
      <c r="F1948" s="6"/>
      <c r="G1948" s="6"/>
      <c r="H1948" s="3"/>
      <c r="I1948" s="18"/>
      <c r="J1948" s="18"/>
      <c r="K1948" s="213"/>
      <c r="L1948" s="65">
        <v>87.5</v>
      </c>
      <c r="M1948" s="65"/>
      <c r="N1948" s="18"/>
      <c r="O1948" s="65">
        <v>87.5</v>
      </c>
      <c r="P1948" s="65"/>
      <c r="Q1948" s="18"/>
      <c r="R1948" s="65">
        <v>87.5</v>
      </c>
      <c r="S1948" s="8"/>
      <c r="T1948" s="107"/>
      <c r="U1948" s="8">
        <v>30</v>
      </c>
      <c r="V1948" s="8"/>
      <c r="W1948" s="107">
        <f t="shared" si="788"/>
        <v>30</v>
      </c>
      <c r="X1948" s="258"/>
      <c r="Y1948" s="258"/>
      <c r="Z1948" s="258"/>
      <c r="AA1948" s="258"/>
      <c r="AB1948" s="258"/>
      <c r="AC1948" s="258"/>
      <c r="AD1948" s="258"/>
      <c r="AE1948" s="258"/>
      <c r="AF1948" s="258"/>
      <c r="AG1948" s="258"/>
      <c r="AH1948" s="258"/>
      <c r="AI1948" s="258"/>
      <c r="AJ1948" s="258"/>
      <c r="AK1948" s="258"/>
      <c r="AL1948" s="258"/>
      <c r="AM1948" s="258"/>
      <c r="AN1948" s="258"/>
      <c r="AO1948" s="258"/>
      <c r="AP1948" s="258"/>
      <c r="AQ1948" s="258"/>
      <c r="AR1948" s="258"/>
      <c r="AS1948" s="258"/>
      <c r="AT1948" s="258"/>
      <c r="AU1948" s="258"/>
      <c r="AV1948" s="258"/>
      <c r="AW1948" s="258"/>
      <c r="AX1948" s="258"/>
      <c r="AY1948" s="258"/>
      <c r="AZ1948" s="258"/>
      <c r="BA1948" s="258"/>
      <c r="BB1948" s="258"/>
      <c r="BC1948" s="258"/>
      <c r="BD1948" s="258"/>
      <c r="BE1948" s="258"/>
      <c r="BF1948" s="258"/>
      <c r="BG1948" s="258"/>
      <c r="BH1948" s="258"/>
      <c r="BI1948" s="258"/>
      <c r="BJ1948" s="258"/>
      <c r="BK1948" s="258"/>
      <c r="BL1948" s="258"/>
      <c r="BM1948" s="258"/>
      <c r="BN1948" s="258"/>
      <c r="BO1948" s="258"/>
      <c r="BP1948" s="258"/>
      <c r="BQ1948" s="258"/>
      <c r="BR1948" s="258"/>
      <c r="BS1948" s="258"/>
      <c r="BT1948" s="258"/>
      <c r="BU1948" s="258"/>
      <c r="BV1948" s="258"/>
      <c r="BW1948" s="258"/>
      <c r="BX1948" s="258"/>
      <c r="BY1948" s="258"/>
      <c r="BZ1948" s="258"/>
      <c r="CA1948" s="258"/>
      <c r="CB1948" s="258"/>
      <c r="CC1948" s="258"/>
      <c r="CD1948" s="258"/>
      <c r="CE1948" s="258"/>
      <c r="CF1948" s="258"/>
      <c r="CG1948" s="258"/>
      <c r="CH1948" s="258"/>
      <c r="CI1948" s="258"/>
      <c r="CJ1948" s="258"/>
      <c r="CK1948" s="258"/>
      <c r="CL1948" s="258"/>
      <c r="CM1948" s="258"/>
      <c r="CN1948" s="258"/>
      <c r="CO1948" s="258"/>
      <c r="CP1948" s="258"/>
      <c r="CQ1948" s="258"/>
      <c r="CR1948" s="258"/>
      <c r="CS1948" s="258"/>
      <c r="CT1948" s="258"/>
      <c r="CU1948" s="258"/>
      <c r="CV1948" s="258"/>
      <c r="CW1948" s="258"/>
      <c r="CX1948" s="258"/>
    </row>
    <row r="1949" spans="1:102" s="24" customFormat="1" ht="18">
      <c r="A1949" s="13">
        <v>5</v>
      </c>
      <c r="B1949" s="5" t="s">
        <v>2107</v>
      </c>
      <c r="C1949" s="9"/>
      <c r="D1949" s="9"/>
      <c r="E1949" s="9"/>
      <c r="F1949" s="6"/>
      <c r="G1949" s="6"/>
      <c r="H1949" s="3"/>
      <c r="I1949" s="18"/>
      <c r="J1949" s="18"/>
      <c r="K1949" s="213"/>
      <c r="L1949" s="65">
        <v>12</v>
      </c>
      <c r="M1949" s="65"/>
      <c r="N1949" s="18"/>
      <c r="O1949" s="65">
        <v>24</v>
      </c>
      <c r="P1949" s="65"/>
      <c r="Q1949" s="18"/>
      <c r="R1949" s="65">
        <v>24</v>
      </c>
      <c r="S1949" s="8"/>
      <c r="T1949" s="107"/>
      <c r="U1949" s="8">
        <v>50</v>
      </c>
      <c r="V1949" s="8"/>
      <c r="W1949" s="107">
        <f t="shared" si="788"/>
        <v>50</v>
      </c>
      <c r="X1949" s="258"/>
      <c r="Y1949" s="258"/>
      <c r="Z1949" s="258"/>
      <c r="AA1949" s="258"/>
      <c r="AB1949" s="258"/>
      <c r="AC1949" s="258"/>
      <c r="AD1949" s="258"/>
      <c r="AE1949" s="258"/>
      <c r="AF1949" s="258"/>
      <c r="AG1949" s="258"/>
      <c r="AH1949" s="258"/>
      <c r="AI1949" s="258"/>
      <c r="AJ1949" s="258"/>
      <c r="AK1949" s="258"/>
      <c r="AL1949" s="258"/>
      <c r="AM1949" s="258"/>
      <c r="AN1949" s="258"/>
      <c r="AO1949" s="258"/>
      <c r="AP1949" s="258"/>
      <c r="AQ1949" s="258"/>
      <c r="AR1949" s="258"/>
      <c r="AS1949" s="258"/>
      <c r="AT1949" s="258"/>
      <c r="AU1949" s="258"/>
      <c r="AV1949" s="258"/>
      <c r="AW1949" s="258"/>
      <c r="AX1949" s="258"/>
      <c r="AY1949" s="258"/>
      <c r="AZ1949" s="258"/>
      <c r="BA1949" s="258"/>
      <c r="BB1949" s="258"/>
      <c r="BC1949" s="258"/>
      <c r="BD1949" s="258"/>
      <c r="BE1949" s="258"/>
      <c r="BF1949" s="258"/>
      <c r="BG1949" s="258"/>
      <c r="BH1949" s="258"/>
      <c r="BI1949" s="258"/>
      <c r="BJ1949" s="258"/>
      <c r="BK1949" s="258"/>
      <c r="BL1949" s="258"/>
      <c r="BM1949" s="258"/>
      <c r="BN1949" s="258"/>
      <c r="BO1949" s="258"/>
      <c r="BP1949" s="258"/>
      <c r="BQ1949" s="258"/>
      <c r="BR1949" s="258"/>
      <c r="BS1949" s="258"/>
      <c r="BT1949" s="258"/>
      <c r="BU1949" s="258"/>
      <c r="BV1949" s="258"/>
      <c r="BW1949" s="258"/>
      <c r="BX1949" s="258"/>
      <c r="BY1949" s="258"/>
      <c r="BZ1949" s="258"/>
      <c r="CA1949" s="258"/>
      <c r="CB1949" s="258"/>
      <c r="CC1949" s="258"/>
      <c r="CD1949" s="258"/>
      <c r="CE1949" s="258"/>
      <c r="CF1949" s="258"/>
      <c r="CG1949" s="258"/>
      <c r="CH1949" s="258"/>
      <c r="CI1949" s="258"/>
      <c r="CJ1949" s="258"/>
      <c r="CK1949" s="258"/>
      <c r="CL1949" s="258"/>
      <c r="CM1949" s="258"/>
      <c r="CN1949" s="258"/>
      <c r="CO1949" s="258"/>
      <c r="CP1949" s="258"/>
      <c r="CQ1949" s="258"/>
      <c r="CR1949" s="258"/>
      <c r="CS1949" s="258"/>
      <c r="CT1949" s="258"/>
      <c r="CU1949" s="258"/>
      <c r="CV1949" s="258"/>
      <c r="CW1949" s="258"/>
      <c r="CX1949" s="258"/>
    </row>
    <row r="1950" spans="1:102" s="24" customFormat="1" ht="18">
      <c r="A1950" s="13">
        <v>6</v>
      </c>
      <c r="B1950" s="5" t="s">
        <v>2108</v>
      </c>
      <c r="C1950" s="9"/>
      <c r="D1950" s="9"/>
      <c r="E1950" s="9"/>
      <c r="F1950" s="6"/>
      <c r="G1950" s="6"/>
      <c r="H1950" s="3"/>
      <c r="I1950" s="18"/>
      <c r="J1950" s="18"/>
      <c r="K1950" s="213"/>
      <c r="L1950" s="65">
        <v>340</v>
      </c>
      <c r="M1950" s="65"/>
      <c r="N1950" s="18"/>
      <c r="O1950" s="65">
        <v>340</v>
      </c>
      <c r="P1950" s="65"/>
      <c r="Q1950" s="18"/>
      <c r="R1950" s="65">
        <v>340</v>
      </c>
      <c r="S1950" s="8"/>
      <c r="T1950" s="107"/>
      <c r="U1950" s="8">
        <v>150</v>
      </c>
      <c r="V1950" s="8"/>
      <c r="W1950" s="107">
        <f t="shared" si="788"/>
        <v>150</v>
      </c>
      <c r="X1950" s="258"/>
      <c r="Y1950" s="258"/>
      <c r="Z1950" s="258"/>
      <c r="AA1950" s="258"/>
      <c r="AB1950" s="258"/>
      <c r="AC1950" s="258"/>
      <c r="AD1950" s="258"/>
      <c r="AE1950" s="258"/>
      <c r="AF1950" s="258"/>
      <c r="AG1950" s="258"/>
      <c r="AH1950" s="258"/>
      <c r="AI1950" s="258"/>
      <c r="AJ1950" s="258"/>
      <c r="AK1950" s="258"/>
      <c r="AL1950" s="258"/>
      <c r="AM1950" s="258"/>
      <c r="AN1950" s="258"/>
      <c r="AO1950" s="258"/>
      <c r="AP1950" s="258"/>
      <c r="AQ1950" s="258"/>
      <c r="AR1950" s="258"/>
      <c r="AS1950" s="258"/>
      <c r="AT1950" s="258"/>
      <c r="AU1950" s="258"/>
      <c r="AV1950" s="258"/>
      <c r="AW1950" s="258"/>
      <c r="AX1950" s="258"/>
      <c r="AY1950" s="258"/>
      <c r="AZ1950" s="258"/>
      <c r="BA1950" s="258"/>
      <c r="BB1950" s="258"/>
      <c r="BC1950" s="258"/>
      <c r="BD1950" s="258"/>
      <c r="BE1950" s="258"/>
      <c r="BF1950" s="258"/>
      <c r="BG1950" s="258"/>
      <c r="BH1950" s="258"/>
      <c r="BI1950" s="258"/>
      <c r="BJ1950" s="258"/>
      <c r="BK1950" s="258"/>
      <c r="BL1950" s="258"/>
      <c r="BM1950" s="258"/>
      <c r="BN1950" s="258"/>
      <c r="BO1950" s="258"/>
      <c r="BP1950" s="258"/>
      <c r="BQ1950" s="258"/>
      <c r="BR1950" s="258"/>
      <c r="BS1950" s="258"/>
      <c r="BT1950" s="258"/>
      <c r="BU1950" s="258"/>
      <c r="BV1950" s="258"/>
      <c r="BW1950" s="258"/>
      <c r="BX1950" s="258"/>
      <c r="BY1950" s="258"/>
      <c r="BZ1950" s="258"/>
      <c r="CA1950" s="258"/>
      <c r="CB1950" s="258"/>
      <c r="CC1950" s="258"/>
      <c r="CD1950" s="258"/>
      <c r="CE1950" s="258"/>
      <c r="CF1950" s="258"/>
      <c r="CG1950" s="258"/>
      <c r="CH1950" s="258"/>
      <c r="CI1950" s="258"/>
      <c r="CJ1950" s="258"/>
      <c r="CK1950" s="258"/>
      <c r="CL1950" s="258"/>
      <c r="CM1950" s="258"/>
      <c r="CN1950" s="258"/>
      <c r="CO1950" s="258"/>
      <c r="CP1950" s="258"/>
      <c r="CQ1950" s="258"/>
      <c r="CR1950" s="258"/>
      <c r="CS1950" s="258"/>
      <c r="CT1950" s="258"/>
      <c r="CU1950" s="258"/>
      <c r="CV1950" s="258"/>
      <c r="CW1950" s="258"/>
      <c r="CX1950" s="258"/>
    </row>
    <row r="1951" spans="1:102" s="186" customFormat="1" ht="18">
      <c r="A1951" s="187"/>
      <c r="B1951" s="181" t="s">
        <v>2109</v>
      </c>
      <c r="C1951" s="182"/>
      <c r="D1951" s="182"/>
      <c r="E1951" s="182"/>
      <c r="F1951" s="183"/>
      <c r="G1951" s="183"/>
      <c r="H1951" s="194"/>
      <c r="I1951" s="184"/>
      <c r="J1951" s="184"/>
      <c r="K1951" s="212"/>
      <c r="L1951" s="198">
        <f>SUM(L1945:L1950)</f>
        <v>9496.2900000000009</v>
      </c>
      <c r="M1951" s="198">
        <f>SUM(M1945:M1950)</f>
        <v>0</v>
      </c>
      <c r="N1951" s="184">
        <f>SUM(L1951:M1951)</f>
        <v>9496.2900000000009</v>
      </c>
      <c r="O1951" s="198">
        <f>SUM(O1945:O1950)</f>
        <v>22300.74</v>
      </c>
      <c r="P1951" s="198"/>
      <c r="Q1951" s="184">
        <f>SUM(O1951:P1951)</f>
        <v>22300.74</v>
      </c>
      <c r="R1951" s="198">
        <f>SUM(R1945:R1950)</f>
        <v>22300.74</v>
      </c>
      <c r="S1951" s="198">
        <f t="shared" ref="S1951:T1951" si="789">SUM(S1945:S1950)</f>
        <v>0</v>
      </c>
      <c r="T1951" s="198">
        <f t="shared" si="789"/>
        <v>3360.36</v>
      </c>
      <c r="U1951" s="198">
        <f>SUM(U1945:U1950)</f>
        <v>24597</v>
      </c>
      <c r="V1951" s="198">
        <f t="shared" ref="V1951:W1951" si="790">SUM(V1945:V1950)</f>
        <v>0</v>
      </c>
      <c r="W1951" s="198">
        <f t="shared" si="790"/>
        <v>24597</v>
      </c>
      <c r="X1951" s="264"/>
      <c r="Y1951" s="264"/>
      <c r="Z1951" s="264"/>
      <c r="AA1951" s="264"/>
      <c r="AB1951" s="264"/>
      <c r="AC1951" s="264"/>
      <c r="AD1951" s="264"/>
      <c r="AE1951" s="264"/>
      <c r="AF1951" s="264"/>
      <c r="AG1951" s="264"/>
      <c r="AH1951" s="264"/>
      <c r="AI1951" s="264"/>
      <c r="AJ1951" s="264"/>
      <c r="AK1951" s="264"/>
      <c r="AL1951" s="264"/>
      <c r="AM1951" s="264"/>
      <c r="AN1951" s="264"/>
      <c r="AO1951" s="264"/>
      <c r="AP1951" s="264"/>
      <c r="AQ1951" s="264"/>
      <c r="AR1951" s="264"/>
      <c r="AS1951" s="264"/>
      <c r="AT1951" s="264"/>
      <c r="AU1951" s="264"/>
      <c r="AV1951" s="264"/>
      <c r="AW1951" s="264"/>
      <c r="AX1951" s="264"/>
      <c r="AY1951" s="264"/>
      <c r="AZ1951" s="264"/>
      <c r="BA1951" s="264"/>
      <c r="BB1951" s="264"/>
      <c r="BC1951" s="264"/>
      <c r="BD1951" s="264"/>
      <c r="BE1951" s="264"/>
      <c r="BF1951" s="264"/>
      <c r="BG1951" s="264"/>
      <c r="BH1951" s="264"/>
      <c r="BI1951" s="264"/>
      <c r="BJ1951" s="264"/>
      <c r="BK1951" s="264"/>
      <c r="BL1951" s="264"/>
      <c r="BM1951" s="264"/>
      <c r="BN1951" s="264"/>
      <c r="BO1951" s="264"/>
      <c r="BP1951" s="264"/>
      <c r="BQ1951" s="264"/>
      <c r="BR1951" s="264"/>
      <c r="BS1951" s="264"/>
      <c r="BT1951" s="264"/>
      <c r="BU1951" s="264"/>
      <c r="BV1951" s="264"/>
      <c r="BW1951" s="264"/>
      <c r="BX1951" s="264"/>
      <c r="BY1951" s="264"/>
      <c r="BZ1951" s="264"/>
      <c r="CA1951" s="264"/>
      <c r="CB1951" s="264"/>
      <c r="CC1951" s="264"/>
      <c r="CD1951" s="264"/>
      <c r="CE1951" s="264"/>
      <c r="CF1951" s="264"/>
      <c r="CG1951" s="264"/>
      <c r="CH1951" s="264"/>
      <c r="CI1951" s="264"/>
      <c r="CJ1951" s="264"/>
      <c r="CK1951" s="264"/>
      <c r="CL1951" s="264"/>
      <c r="CM1951" s="264"/>
      <c r="CN1951" s="264"/>
      <c r="CO1951" s="264"/>
      <c r="CP1951" s="264"/>
      <c r="CQ1951" s="264"/>
      <c r="CR1951" s="264"/>
      <c r="CS1951" s="264"/>
      <c r="CT1951" s="264"/>
      <c r="CU1951" s="264"/>
      <c r="CV1951" s="264"/>
      <c r="CW1951" s="264"/>
      <c r="CX1951" s="264"/>
    </row>
    <row r="1952" spans="1:102" s="24" customFormat="1" ht="18">
      <c r="A1952" s="17">
        <v>6</v>
      </c>
      <c r="B1952" s="7" t="s">
        <v>1299</v>
      </c>
      <c r="C1952" s="9"/>
      <c r="D1952" s="9"/>
      <c r="E1952" s="9"/>
      <c r="F1952" s="6"/>
      <c r="G1952" s="6"/>
      <c r="H1952" s="3"/>
      <c r="I1952" s="10"/>
      <c r="J1952" s="18"/>
      <c r="K1952" s="213"/>
      <c r="L1952" s="67"/>
      <c r="M1952" s="67"/>
      <c r="N1952" s="18"/>
      <c r="O1952" s="67"/>
      <c r="P1952" s="67"/>
      <c r="Q1952" s="18"/>
      <c r="R1952" s="67"/>
      <c r="S1952" s="9"/>
      <c r="T1952" s="107"/>
      <c r="U1952" s="8"/>
      <c r="V1952" s="8"/>
      <c r="W1952" s="107"/>
      <c r="X1952" s="258"/>
      <c r="Y1952" s="258"/>
      <c r="Z1952" s="258"/>
      <c r="AA1952" s="258"/>
      <c r="AB1952" s="258"/>
      <c r="AC1952" s="258"/>
      <c r="AD1952" s="258"/>
      <c r="AE1952" s="258"/>
      <c r="AF1952" s="258"/>
      <c r="AG1952" s="258"/>
      <c r="AH1952" s="258"/>
      <c r="AI1952" s="258"/>
      <c r="AJ1952" s="258"/>
      <c r="AK1952" s="258"/>
      <c r="AL1952" s="258"/>
      <c r="AM1952" s="258"/>
      <c r="AN1952" s="258"/>
      <c r="AO1952" s="258"/>
      <c r="AP1952" s="258"/>
      <c r="AQ1952" s="258"/>
      <c r="AR1952" s="258"/>
      <c r="AS1952" s="258"/>
      <c r="AT1952" s="258"/>
      <c r="AU1952" s="258"/>
      <c r="AV1952" s="258"/>
      <c r="AW1952" s="258"/>
      <c r="AX1952" s="258"/>
      <c r="AY1952" s="258"/>
      <c r="AZ1952" s="258"/>
      <c r="BA1952" s="258"/>
      <c r="BB1952" s="258"/>
      <c r="BC1952" s="258"/>
      <c r="BD1952" s="258"/>
      <c r="BE1952" s="258"/>
      <c r="BF1952" s="258"/>
      <c r="BG1952" s="258"/>
      <c r="BH1952" s="258"/>
      <c r="BI1952" s="258"/>
      <c r="BJ1952" s="258"/>
      <c r="BK1952" s="258"/>
      <c r="BL1952" s="258"/>
      <c r="BM1952" s="258"/>
      <c r="BN1952" s="258"/>
      <c r="BO1952" s="258"/>
      <c r="BP1952" s="258"/>
      <c r="BQ1952" s="258"/>
      <c r="BR1952" s="258"/>
      <c r="BS1952" s="258"/>
      <c r="BT1952" s="258"/>
      <c r="BU1952" s="258"/>
      <c r="BV1952" s="258"/>
      <c r="BW1952" s="258"/>
      <c r="BX1952" s="258"/>
      <c r="BY1952" s="258"/>
      <c r="BZ1952" s="258"/>
      <c r="CA1952" s="258"/>
      <c r="CB1952" s="258"/>
      <c r="CC1952" s="258"/>
      <c r="CD1952" s="258"/>
      <c r="CE1952" s="258"/>
      <c r="CF1952" s="258"/>
      <c r="CG1952" s="258"/>
      <c r="CH1952" s="258"/>
      <c r="CI1952" s="258"/>
      <c r="CJ1952" s="258"/>
      <c r="CK1952" s="258"/>
      <c r="CL1952" s="258"/>
      <c r="CM1952" s="258"/>
      <c r="CN1952" s="258"/>
      <c r="CO1952" s="258"/>
      <c r="CP1952" s="258"/>
      <c r="CQ1952" s="258"/>
      <c r="CR1952" s="258"/>
      <c r="CS1952" s="258"/>
      <c r="CT1952" s="258"/>
      <c r="CU1952" s="258"/>
      <c r="CV1952" s="258"/>
      <c r="CW1952" s="258"/>
      <c r="CX1952" s="258"/>
    </row>
    <row r="1953" spans="1:102" ht="18">
      <c r="A1953" s="13">
        <v>1</v>
      </c>
      <c r="B1953" s="5" t="s">
        <v>1297</v>
      </c>
      <c r="C1953" s="8">
        <v>0</v>
      </c>
      <c r="D1953" s="8">
        <v>0</v>
      </c>
      <c r="E1953" s="8">
        <f>SUM(C1953:D1953)</f>
        <v>0</v>
      </c>
      <c r="F1953" s="2">
        <v>25.02</v>
      </c>
      <c r="G1953" s="2">
        <v>0</v>
      </c>
      <c r="H1953" s="3">
        <f>SUM(F1953:G1953)</f>
        <v>25.02</v>
      </c>
      <c r="I1953" s="10">
        <v>25.02</v>
      </c>
      <c r="J1953" s="10"/>
      <c r="K1953" s="213">
        <f>SUM(I1953:J1953)</f>
        <v>25.02</v>
      </c>
      <c r="L1953" s="65">
        <v>25.02</v>
      </c>
      <c r="M1953" s="65"/>
      <c r="N1953" s="18">
        <f>SUM(L1953:M1953)</f>
        <v>25.02</v>
      </c>
      <c r="O1953" s="65">
        <v>25.02</v>
      </c>
      <c r="P1953" s="65"/>
      <c r="Q1953" s="18">
        <f>SUM(O1953:P1953)</f>
        <v>25.02</v>
      </c>
      <c r="R1953" s="65">
        <v>25.02</v>
      </c>
      <c r="S1953" s="8"/>
      <c r="T1953" s="107">
        <f>SUM(R1953:S1953)</f>
        <v>25.02</v>
      </c>
      <c r="U1953" s="8">
        <v>25.02</v>
      </c>
      <c r="V1953" s="8"/>
      <c r="W1953" s="107">
        <f>SUM(U1953:V1953)</f>
        <v>25.02</v>
      </c>
    </row>
    <row r="1954" spans="1:102" ht="18">
      <c r="A1954" s="13">
        <v>2</v>
      </c>
      <c r="B1954" s="5" t="s">
        <v>1298</v>
      </c>
      <c r="C1954" s="8">
        <v>0</v>
      </c>
      <c r="D1954" s="8">
        <v>0</v>
      </c>
      <c r="E1954" s="8">
        <f>SUM(C1954:D1954)</f>
        <v>0</v>
      </c>
      <c r="F1954" s="2">
        <v>50.02</v>
      </c>
      <c r="G1954" s="2">
        <v>0</v>
      </c>
      <c r="H1954" s="3">
        <f>SUM(F1954:G1954)</f>
        <v>50.02</v>
      </c>
      <c r="I1954" s="10">
        <v>75.02</v>
      </c>
      <c r="J1954" s="10"/>
      <c r="K1954" s="213">
        <f>SUM(I1954:J1954)</f>
        <v>75.02</v>
      </c>
      <c r="L1954" s="65">
        <v>75.02</v>
      </c>
      <c r="M1954" s="65"/>
      <c r="N1954" s="18">
        <f>SUM(L1954:M1954)</f>
        <v>75.02</v>
      </c>
      <c r="O1954" s="65">
        <v>75.02</v>
      </c>
      <c r="P1954" s="65"/>
      <c r="Q1954" s="18">
        <f>SUM(O1954:P1954)</f>
        <v>75.02</v>
      </c>
      <c r="R1954" s="65">
        <v>75.02</v>
      </c>
      <c r="S1954" s="8"/>
      <c r="T1954" s="107">
        <f>SUM(R1954:S1954)</f>
        <v>75.02</v>
      </c>
      <c r="U1954" s="8">
        <v>100.02</v>
      </c>
      <c r="V1954" s="182"/>
      <c r="W1954" s="107">
        <f>SUM(U1954:V1954)</f>
        <v>100.02</v>
      </c>
    </row>
    <row r="1955" spans="1:102" s="191" customFormat="1" ht="18">
      <c r="A1955" s="180"/>
      <c r="B1955" s="181" t="s">
        <v>167</v>
      </c>
      <c r="C1955" s="182">
        <f>SUM(C1953:C1954)</f>
        <v>0</v>
      </c>
      <c r="D1955" s="182">
        <f>SUM(D1953:D1954)</f>
        <v>0</v>
      </c>
      <c r="E1955" s="182">
        <f>SUM(C1955:D1955)</f>
        <v>0</v>
      </c>
      <c r="F1955" s="183">
        <v>75.040000000000006</v>
      </c>
      <c r="G1955" s="183">
        <v>0</v>
      </c>
      <c r="H1955" s="194">
        <f>SUM(F1955:G1955)</f>
        <v>75.040000000000006</v>
      </c>
      <c r="I1955" s="184">
        <f>SUM(I1953:I1954)</f>
        <v>100.03999999999999</v>
      </c>
      <c r="J1955" s="189"/>
      <c r="K1955" s="212">
        <f>SUM(I1955:J1955)</f>
        <v>100.03999999999999</v>
      </c>
      <c r="L1955" s="198">
        <f>SUM(L1953:L1954)</f>
        <v>100.03999999999999</v>
      </c>
      <c r="M1955" s="198"/>
      <c r="N1955" s="184">
        <f>SUM(L1955:M1955)</f>
        <v>100.03999999999999</v>
      </c>
      <c r="O1955" s="198">
        <f>SUM(O1953:O1954)</f>
        <v>100.03999999999999</v>
      </c>
      <c r="P1955" s="198"/>
      <c r="Q1955" s="184">
        <f>SUM(O1955:P1955)</f>
        <v>100.03999999999999</v>
      </c>
      <c r="R1955" s="198">
        <f>SUM(R1953:R1954)</f>
        <v>100.03999999999999</v>
      </c>
      <c r="S1955" s="198">
        <f t="shared" ref="S1955:W1955" si="791">SUM(S1953:S1954)</f>
        <v>0</v>
      </c>
      <c r="T1955" s="198">
        <f t="shared" si="791"/>
        <v>100.03999999999999</v>
      </c>
      <c r="U1955" s="198">
        <f t="shared" si="791"/>
        <v>125.03999999999999</v>
      </c>
      <c r="V1955" s="198">
        <f t="shared" si="791"/>
        <v>0</v>
      </c>
      <c r="W1955" s="198">
        <f t="shared" si="791"/>
        <v>125.03999999999999</v>
      </c>
      <c r="X1955" s="263"/>
      <c r="Y1955" s="263"/>
      <c r="Z1955" s="263"/>
      <c r="AA1955" s="263"/>
      <c r="AB1955" s="263"/>
      <c r="AC1955" s="263"/>
      <c r="AD1955" s="263"/>
      <c r="AE1955" s="263"/>
      <c r="AF1955" s="263"/>
      <c r="AG1955" s="263"/>
      <c r="AH1955" s="263"/>
      <c r="AI1955" s="263"/>
      <c r="AJ1955" s="263"/>
      <c r="AK1955" s="263"/>
      <c r="AL1955" s="263"/>
      <c r="AM1955" s="263"/>
      <c r="AN1955" s="263"/>
      <c r="AO1955" s="263"/>
      <c r="AP1955" s="263"/>
      <c r="AQ1955" s="263"/>
      <c r="AR1955" s="263"/>
      <c r="AS1955" s="263"/>
      <c r="AT1955" s="263"/>
      <c r="AU1955" s="263"/>
      <c r="AV1955" s="263"/>
      <c r="AW1955" s="263"/>
      <c r="AX1955" s="263"/>
      <c r="AY1955" s="263"/>
      <c r="AZ1955" s="263"/>
      <c r="BA1955" s="263"/>
      <c r="BB1955" s="263"/>
      <c r="BC1955" s="263"/>
      <c r="BD1955" s="263"/>
      <c r="BE1955" s="263"/>
      <c r="BF1955" s="263"/>
      <c r="BG1955" s="263"/>
      <c r="BH1955" s="263"/>
      <c r="BI1955" s="263"/>
      <c r="BJ1955" s="263"/>
      <c r="BK1955" s="263"/>
      <c r="BL1955" s="263"/>
      <c r="BM1955" s="263"/>
      <c r="BN1955" s="263"/>
      <c r="BO1955" s="263"/>
      <c r="BP1955" s="263"/>
      <c r="BQ1955" s="263"/>
      <c r="BR1955" s="263"/>
      <c r="BS1955" s="263"/>
      <c r="BT1955" s="263"/>
      <c r="BU1955" s="263"/>
      <c r="BV1955" s="263"/>
      <c r="BW1955" s="263"/>
      <c r="BX1955" s="263"/>
      <c r="BY1955" s="263"/>
      <c r="BZ1955" s="263"/>
      <c r="CA1955" s="263"/>
      <c r="CB1955" s="263"/>
      <c r="CC1955" s="263"/>
      <c r="CD1955" s="263"/>
      <c r="CE1955" s="263"/>
      <c r="CF1955" s="263"/>
      <c r="CG1955" s="263"/>
      <c r="CH1955" s="263"/>
      <c r="CI1955" s="263"/>
      <c r="CJ1955" s="263"/>
      <c r="CK1955" s="263"/>
      <c r="CL1955" s="263"/>
      <c r="CM1955" s="263"/>
      <c r="CN1955" s="263"/>
      <c r="CO1955" s="263"/>
      <c r="CP1955" s="263"/>
      <c r="CQ1955" s="263"/>
      <c r="CR1955" s="263"/>
      <c r="CS1955" s="263"/>
      <c r="CT1955" s="263"/>
      <c r="CU1955" s="263"/>
      <c r="CV1955" s="263"/>
      <c r="CW1955" s="263"/>
      <c r="CX1955" s="263"/>
    </row>
    <row r="1956" spans="1:102" s="24" customFormat="1" ht="18">
      <c r="A1956" s="17">
        <v>7</v>
      </c>
      <c r="B1956" s="7" t="s">
        <v>1300</v>
      </c>
      <c r="C1956" s="9"/>
      <c r="D1956" s="9"/>
      <c r="E1956" s="9"/>
      <c r="F1956" s="6"/>
      <c r="G1956" s="6"/>
      <c r="H1956" s="3"/>
      <c r="I1956" s="18"/>
      <c r="J1956" s="18"/>
      <c r="K1956" s="213"/>
      <c r="L1956" s="67"/>
      <c r="M1956" s="67"/>
      <c r="N1956" s="18"/>
      <c r="O1956" s="67"/>
      <c r="P1956" s="67"/>
      <c r="Q1956" s="18"/>
      <c r="R1956" s="67"/>
      <c r="S1956" s="9"/>
      <c r="T1956" s="107"/>
      <c r="U1956" s="8"/>
      <c r="V1956" s="8"/>
      <c r="W1956" s="107"/>
      <c r="X1956" s="258"/>
      <c r="Y1956" s="258"/>
      <c r="Z1956" s="258"/>
      <c r="AA1956" s="258"/>
      <c r="AB1956" s="258"/>
      <c r="AC1956" s="258"/>
      <c r="AD1956" s="258"/>
      <c r="AE1956" s="258"/>
      <c r="AF1956" s="258"/>
      <c r="AG1956" s="258"/>
      <c r="AH1956" s="258"/>
      <c r="AI1956" s="258"/>
      <c r="AJ1956" s="258"/>
      <c r="AK1956" s="258"/>
      <c r="AL1956" s="258"/>
      <c r="AM1956" s="258"/>
      <c r="AN1956" s="258"/>
      <c r="AO1956" s="258"/>
      <c r="AP1956" s="258"/>
      <c r="AQ1956" s="258"/>
      <c r="AR1956" s="258"/>
      <c r="AS1956" s="258"/>
      <c r="AT1956" s="258"/>
      <c r="AU1956" s="258"/>
      <c r="AV1956" s="258"/>
      <c r="AW1956" s="258"/>
      <c r="AX1956" s="258"/>
      <c r="AY1956" s="258"/>
      <c r="AZ1956" s="258"/>
      <c r="BA1956" s="258"/>
      <c r="BB1956" s="258"/>
      <c r="BC1956" s="258"/>
      <c r="BD1956" s="258"/>
      <c r="BE1956" s="258"/>
      <c r="BF1956" s="258"/>
      <c r="BG1956" s="258"/>
      <c r="BH1956" s="258"/>
      <c r="BI1956" s="258"/>
      <c r="BJ1956" s="258"/>
      <c r="BK1956" s="258"/>
      <c r="BL1956" s="258"/>
      <c r="BM1956" s="258"/>
      <c r="BN1956" s="258"/>
      <c r="BO1956" s="258"/>
      <c r="BP1956" s="258"/>
      <c r="BQ1956" s="258"/>
      <c r="BR1956" s="258"/>
      <c r="BS1956" s="258"/>
      <c r="BT1956" s="258"/>
      <c r="BU1956" s="258"/>
      <c r="BV1956" s="258"/>
      <c r="BW1956" s="258"/>
      <c r="BX1956" s="258"/>
      <c r="BY1956" s="258"/>
      <c r="BZ1956" s="258"/>
      <c r="CA1956" s="258"/>
      <c r="CB1956" s="258"/>
      <c r="CC1956" s="258"/>
      <c r="CD1956" s="258"/>
      <c r="CE1956" s="258"/>
      <c r="CF1956" s="258"/>
      <c r="CG1956" s="258"/>
      <c r="CH1956" s="258"/>
      <c r="CI1956" s="258"/>
      <c r="CJ1956" s="258"/>
      <c r="CK1956" s="258"/>
      <c r="CL1956" s="258"/>
      <c r="CM1956" s="258"/>
      <c r="CN1956" s="258"/>
      <c r="CO1956" s="258"/>
      <c r="CP1956" s="258"/>
      <c r="CQ1956" s="258"/>
      <c r="CR1956" s="258"/>
      <c r="CS1956" s="258"/>
      <c r="CT1956" s="258"/>
      <c r="CU1956" s="258"/>
      <c r="CV1956" s="258"/>
      <c r="CW1956" s="258"/>
      <c r="CX1956" s="258"/>
    </row>
    <row r="1957" spans="1:102" s="82" customFormat="1" ht="18">
      <c r="A1957" s="83">
        <v>1</v>
      </c>
      <c r="B1957" s="71" t="s">
        <v>1301</v>
      </c>
      <c r="C1957" s="79">
        <v>8.92</v>
      </c>
      <c r="D1957" s="79"/>
      <c r="E1957" s="130">
        <f t="shared" ref="E1957:E2043" si="792">SUM(C1957:D1957)</f>
        <v>8.92</v>
      </c>
      <c r="F1957" s="80">
        <v>12.55</v>
      </c>
      <c r="G1957" s="80">
        <v>0</v>
      </c>
      <c r="H1957" s="281">
        <f>SUM(F1957:G1957)</f>
        <v>12.55</v>
      </c>
      <c r="I1957" s="81">
        <v>15.38</v>
      </c>
      <c r="J1957" s="81"/>
      <c r="K1957" s="287">
        <f t="shared" ref="K1957:K2031" si="793">SUM(I1957:J1957)</f>
        <v>15.38</v>
      </c>
      <c r="L1957" s="102">
        <v>31.53</v>
      </c>
      <c r="M1957" s="102"/>
      <c r="N1957" s="274">
        <f t="shared" ref="N1957:N2031" si="794">SUM(L1957:M1957)</f>
        <v>31.53</v>
      </c>
      <c r="O1957" s="102">
        <v>42.53</v>
      </c>
      <c r="P1957" s="102"/>
      <c r="Q1957" s="274">
        <f t="shared" ref="Q1957:Q2032" si="795">SUM(O1957:P1957)</f>
        <v>42.53</v>
      </c>
      <c r="R1957" s="102">
        <v>42.53</v>
      </c>
      <c r="S1957" s="79"/>
      <c r="T1957" s="275">
        <f t="shared" ref="T1957:T2024" si="796">SUM(R1957:S1957)</f>
        <v>42.53</v>
      </c>
      <c r="U1957" s="8">
        <v>39.74</v>
      </c>
      <c r="V1957" s="8"/>
      <c r="W1957" s="275">
        <f>SUM(U1957:V1957)</f>
        <v>39.74</v>
      </c>
      <c r="X1957" s="269"/>
      <c r="Y1957" s="269"/>
      <c r="Z1957" s="269"/>
      <c r="AA1957" s="269"/>
      <c r="AB1957" s="269"/>
      <c r="AC1957" s="269"/>
      <c r="AD1957" s="269"/>
      <c r="AE1957" s="269"/>
      <c r="AF1957" s="269"/>
      <c r="AG1957" s="269"/>
      <c r="AH1957" s="269"/>
      <c r="AI1957" s="269"/>
      <c r="AJ1957" s="269"/>
      <c r="AK1957" s="269"/>
      <c r="AL1957" s="269"/>
      <c r="AM1957" s="269"/>
      <c r="AN1957" s="269"/>
      <c r="AO1957" s="269"/>
      <c r="AP1957" s="269"/>
      <c r="AQ1957" s="269"/>
      <c r="AR1957" s="269"/>
      <c r="AS1957" s="269"/>
      <c r="AT1957" s="269"/>
      <c r="AU1957" s="269"/>
      <c r="AV1957" s="269"/>
      <c r="AW1957" s="269"/>
      <c r="AX1957" s="269"/>
      <c r="AY1957" s="269"/>
      <c r="AZ1957" s="269"/>
      <c r="BA1957" s="269"/>
      <c r="BB1957" s="269"/>
      <c r="BC1957" s="269"/>
      <c r="BD1957" s="269"/>
      <c r="BE1957" s="269"/>
      <c r="BF1957" s="269"/>
      <c r="BG1957" s="269"/>
      <c r="BH1957" s="269"/>
      <c r="BI1957" s="269"/>
      <c r="BJ1957" s="269"/>
      <c r="BK1957" s="269"/>
      <c r="BL1957" s="269"/>
      <c r="BM1957" s="269"/>
      <c r="BN1957" s="269"/>
      <c r="BO1957" s="269"/>
      <c r="BP1957" s="269"/>
      <c r="BQ1957" s="269"/>
      <c r="BR1957" s="269"/>
      <c r="BS1957" s="269"/>
      <c r="BT1957" s="269"/>
      <c r="BU1957" s="269"/>
      <c r="BV1957" s="269"/>
      <c r="BW1957" s="269"/>
      <c r="BX1957" s="269"/>
      <c r="BY1957" s="269"/>
      <c r="BZ1957" s="269"/>
      <c r="CA1957" s="269"/>
      <c r="CB1957" s="269"/>
      <c r="CC1957" s="269"/>
      <c r="CD1957" s="269"/>
      <c r="CE1957" s="269"/>
      <c r="CF1957" s="269"/>
      <c r="CG1957" s="269"/>
      <c r="CH1957" s="269"/>
      <c r="CI1957" s="269"/>
      <c r="CJ1957" s="269"/>
      <c r="CK1957" s="269"/>
      <c r="CL1957" s="269"/>
      <c r="CM1957" s="269"/>
      <c r="CN1957" s="269"/>
      <c r="CO1957" s="269"/>
      <c r="CP1957" s="269"/>
      <c r="CQ1957" s="269"/>
      <c r="CR1957" s="269"/>
      <c r="CS1957" s="269"/>
      <c r="CT1957" s="269"/>
      <c r="CU1957" s="269"/>
      <c r="CV1957" s="269"/>
      <c r="CW1957" s="269"/>
      <c r="CX1957" s="269"/>
    </row>
    <row r="1958" spans="1:102" ht="18">
      <c r="A1958" s="13">
        <v>2</v>
      </c>
      <c r="B1958" s="5" t="s">
        <v>1302</v>
      </c>
      <c r="C1958" s="8">
        <v>200</v>
      </c>
      <c r="D1958" s="8"/>
      <c r="E1958" s="9">
        <f t="shared" si="792"/>
        <v>200</v>
      </c>
      <c r="F1958" s="2">
        <v>200</v>
      </c>
      <c r="G1958" s="2">
        <v>0</v>
      </c>
      <c r="H1958" s="3">
        <f t="shared" ref="H1958:H2044" si="797">SUM(F1958:G1958)</f>
        <v>200</v>
      </c>
      <c r="I1958" s="10">
        <v>200</v>
      </c>
      <c r="J1958" s="10"/>
      <c r="K1958" s="213">
        <f t="shared" si="793"/>
        <v>200</v>
      </c>
      <c r="L1958" s="65">
        <v>300</v>
      </c>
      <c r="M1958" s="65"/>
      <c r="N1958" s="18">
        <f t="shared" si="794"/>
        <v>300</v>
      </c>
      <c r="O1958" s="65">
        <v>300</v>
      </c>
      <c r="P1958" s="65"/>
      <c r="Q1958" s="18">
        <f t="shared" si="795"/>
        <v>300</v>
      </c>
      <c r="R1958" s="65">
        <v>300</v>
      </c>
      <c r="S1958" s="8"/>
      <c r="T1958" s="107">
        <f t="shared" si="796"/>
        <v>300</v>
      </c>
      <c r="U1958" s="8">
        <v>300</v>
      </c>
      <c r="V1958" s="182"/>
      <c r="W1958" s="275">
        <f t="shared" ref="W1958:W2021" si="798">SUM(U1958:V1958)</f>
        <v>300</v>
      </c>
    </row>
    <row r="1959" spans="1:102" ht="18">
      <c r="A1959" s="83">
        <v>3</v>
      </c>
      <c r="B1959" s="5" t="s">
        <v>2388</v>
      </c>
      <c r="C1959" s="8"/>
      <c r="D1959" s="8"/>
      <c r="E1959" s="9"/>
      <c r="F1959" s="2"/>
      <c r="G1959" s="2"/>
      <c r="H1959" s="3"/>
      <c r="I1959" s="10"/>
      <c r="J1959" s="10"/>
      <c r="L1959" s="65"/>
      <c r="M1959" s="65"/>
      <c r="O1959" s="65"/>
      <c r="P1959" s="65"/>
      <c r="Q1959" s="18"/>
      <c r="R1959" s="65">
        <v>2500</v>
      </c>
      <c r="S1959" s="8"/>
      <c r="T1959" s="107">
        <f t="shared" si="796"/>
        <v>2500</v>
      </c>
      <c r="U1959" s="8">
        <v>500</v>
      </c>
      <c r="V1959" s="9"/>
      <c r="W1959" s="275">
        <f t="shared" si="798"/>
        <v>500</v>
      </c>
    </row>
    <row r="1960" spans="1:102" ht="18">
      <c r="A1960" s="13">
        <v>4</v>
      </c>
      <c r="B1960" s="5" t="s">
        <v>2389</v>
      </c>
      <c r="C1960" s="8"/>
      <c r="D1960" s="8"/>
      <c r="E1960" s="9"/>
      <c r="F1960" s="2"/>
      <c r="G1960" s="2"/>
      <c r="H1960" s="3"/>
      <c r="I1960" s="10"/>
      <c r="J1960" s="10"/>
      <c r="L1960" s="65"/>
      <c r="M1960" s="65"/>
      <c r="O1960" s="65"/>
      <c r="P1960" s="65"/>
      <c r="Q1960" s="18"/>
      <c r="R1960" s="65">
        <v>0.02</v>
      </c>
      <c r="S1960" s="8">
        <v>0</v>
      </c>
      <c r="T1960" s="107">
        <f>SUM(R1960:S1960)</f>
        <v>0.02</v>
      </c>
      <c r="U1960" s="8">
        <v>1200.01</v>
      </c>
      <c r="V1960" s="79"/>
      <c r="W1960" s="275">
        <f t="shared" si="798"/>
        <v>1200.01</v>
      </c>
    </row>
    <row r="1961" spans="1:102" ht="18">
      <c r="A1961" s="83">
        <v>5</v>
      </c>
      <c r="B1961" s="5" t="s">
        <v>1515</v>
      </c>
      <c r="C1961" s="8"/>
      <c r="D1961" s="8"/>
      <c r="E1961" s="9"/>
      <c r="F1961" s="2"/>
      <c r="G1961" s="2"/>
      <c r="H1961" s="3"/>
      <c r="I1961" s="10"/>
      <c r="J1961" s="10">
        <v>9000</v>
      </c>
      <c r="K1961" s="213">
        <f t="shared" si="793"/>
        <v>9000</v>
      </c>
      <c r="L1961" s="65"/>
      <c r="M1961" s="65">
        <v>17526.8</v>
      </c>
      <c r="N1961" s="18">
        <f t="shared" si="794"/>
        <v>17526.8</v>
      </c>
      <c r="O1961" s="65"/>
      <c r="P1961" s="65">
        <v>17526.8</v>
      </c>
      <c r="Q1961" s="18">
        <f t="shared" si="795"/>
        <v>17526.8</v>
      </c>
      <c r="R1961" s="65"/>
      <c r="S1961" s="8">
        <v>17526.8</v>
      </c>
      <c r="T1961" s="107">
        <f t="shared" si="796"/>
        <v>17526.8</v>
      </c>
      <c r="U1961" s="8"/>
      <c r="V1961" s="8">
        <v>5000</v>
      </c>
      <c r="W1961" s="275">
        <f t="shared" si="798"/>
        <v>5000</v>
      </c>
    </row>
    <row r="1962" spans="1:102" ht="18">
      <c r="A1962" s="13">
        <v>6</v>
      </c>
      <c r="B1962" s="5" t="s">
        <v>1516</v>
      </c>
      <c r="C1962" s="8"/>
      <c r="D1962" s="8"/>
      <c r="E1962" s="9"/>
      <c r="F1962" s="2"/>
      <c r="G1962" s="2"/>
      <c r="H1962" s="3"/>
      <c r="I1962" s="10">
        <v>350</v>
      </c>
      <c r="J1962" s="10"/>
      <c r="K1962" s="213">
        <f t="shared" si="793"/>
        <v>350</v>
      </c>
      <c r="L1962" s="65">
        <v>2326</v>
      </c>
      <c r="M1962" s="65"/>
      <c r="N1962" s="18">
        <f t="shared" si="794"/>
        <v>2326</v>
      </c>
      <c r="O1962" s="65">
        <v>1215.8</v>
      </c>
      <c r="P1962" s="65"/>
      <c r="Q1962" s="18">
        <f t="shared" si="795"/>
        <v>1215.8</v>
      </c>
      <c r="R1962" s="65">
        <v>900.8</v>
      </c>
      <c r="S1962" s="8"/>
      <c r="T1962" s="107">
        <f t="shared" si="796"/>
        <v>900.8</v>
      </c>
      <c r="U1962" s="8">
        <v>7.93</v>
      </c>
      <c r="V1962" s="8"/>
      <c r="W1962" s="275">
        <f t="shared" si="798"/>
        <v>7.93</v>
      </c>
    </row>
    <row r="1963" spans="1:102" ht="18">
      <c r="A1963" s="83">
        <v>7</v>
      </c>
      <c r="B1963" s="5" t="s">
        <v>1303</v>
      </c>
      <c r="C1963" s="8">
        <v>41.91</v>
      </c>
      <c r="D1963" s="8"/>
      <c r="E1963" s="9">
        <f t="shared" si="792"/>
        <v>41.91</v>
      </c>
      <c r="F1963" s="2">
        <v>17.5</v>
      </c>
      <c r="G1963" s="2">
        <v>0</v>
      </c>
      <c r="H1963" s="3">
        <f t="shared" si="797"/>
        <v>17.5</v>
      </c>
      <c r="I1963" s="10">
        <v>2.81</v>
      </c>
      <c r="J1963" s="10"/>
      <c r="K1963" s="213">
        <f t="shared" si="793"/>
        <v>2.81</v>
      </c>
      <c r="L1963" s="65">
        <v>2.81</v>
      </c>
      <c r="M1963" s="65"/>
      <c r="N1963" s="18">
        <f t="shared" si="794"/>
        <v>2.81</v>
      </c>
      <c r="O1963" s="65">
        <v>2.91</v>
      </c>
      <c r="P1963" s="65"/>
      <c r="Q1963" s="18">
        <f t="shared" si="795"/>
        <v>2.91</v>
      </c>
      <c r="R1963" s="65">
        <v>2.91</v>
      </c>
      <c r="S1963" s="8"/>
      <c r="T1963" s="107">
        <f t="shared" si="796"/>
        <v>2.91</v>
      </c>
      <c r="U1963" s="8">
        <v>3.84</v>
      </c>
      <c r="V1963" s="8"/>
      <c r="W1963" s="275">
        <f t="shared" si="798"/>
        <v>3.84</v>
      </c>
    </row>
    <row r="1964" spans="1:102" ht="18">
      <c r="A1964" s="13">
        <v>8</v>
      </c>
      <c r="B1964" s="5" t="s">
        <v>1304</v>
      </c>
      <c r="C1964" s="8">
        <v>167.4</v>
      </c>
      <c r="D1964" s="8"/>
      <c r="E1964" s="9">
        <f t="shared" si="792"/>
        <v>167.4</v>
      </c>
      <c r="F1964" s="2">
        <v>300</v>
      </c>
      <c r="G1964" s="2">
        <v>0</v>
      </c>
      <c r="H1964" s="3">
        <f t="shared" si="797"/>
        <v>300</v>
      </c>
      <c r="I1964" s="10">
        <v>315.67</v>
      </c>
      <c r="J1964" s="10"/>
      <c r="K1964" s="213">
        <f t="shared" si="793"/>
        <v>315.67</v>
      </c>
      <c r="L1964" s="65">
        <v>484.48</v>
      </c>
      <c r="M1964" s="65"/>
      <c r="N1964" s="18">
        <f t="shared" si="794"/>
        <v>484.48</v>
      </c>
      <c r="O1964" s="65">
        <v>584.13</v>
      </c>
      <c r="P1964" s="65"/>
      <c r="Q1964" s="18">
        <f t="shared" si="795"/>
        <v>584.13</v>
      </c>
      <c r="R1964" s="65">
        <v>584.13</v>
      </c>
      <c r="S1964" s="8"/>
      <c r="T1964" s="107">
        <f t="shared" si="796"/>
        <v>584.13</v>
      </c>
      <c r="U1964" s="8">
        <v>695.65</v>
      </c>
      <c r="V1964" s="8"/>
      <c r="W1964" s="275">
        <f t="shared" si="798"/>
        <v>695.65</v>
      </c>
    </row>
    <row r="1965" spans="1:102" s="24" customFormat="1" ht="18">
      <c r="A1965" s="83">
        <v>9</v>
      </c>
      <c r="B1965" s="5" t="s">
        <v>2606</v>
      </c>
      <c r="C1965" s="8">
        <v>22</v>
      </c>
      <c r="D1965" s="8"/>
      <c r="E1965" s="9">
        <f t="shared" si="792"/>
        <v>22</v>
      </c>
      <c r="F1965" s="2">
        <v>22</v>
      </c>
      <c r="G1965" s="2">
        <v>0</v>
      </c>
      <c r="H1965" s="3">
        <f t="shared" si="797"/>
        <v>22</v>
      </c>
      <c r="I1965" s="10">
        <v>64</v>
      </c>
      <c r="J1965" s="10"/>
      <c r="K1965" s="213">
        <f t="shared" si="793"/>
        <v>64</v>
      </c>
      <c r="L1965" s="65">
        <v>64</v>
      </c>
      <c r="M1965" s="65"/>
      <c r="N1965" s="18">
        <f t="shared" si="794"/>
        <v>64</v>
      </c>
      <c r="O1965" s="65">
        <v>64</v>
      </c>
      <c r="P1965" s="65"/>
      <c r="Q1965" s="18">
        <f t="shared" si="795"/>
        <v>64</v>
      </c>
      <c r="R1965" s="65">
        <v>64</v>
      </c>
      <c r="S1965" s="8"/>
      <c r="T1965" s="107">
        <f t="shared" si="796"/>
        <v>64</v>
      </c>
      <c r="U1965" s="8">
        <v>107.42</v>
      </c>
      <c r="V1965" s="8"/>
      <c r="W1965" s="275">
        <f t="shared" si="798"/>
        <v>107.42</v>
      </c>
      <c r="X1965" s="258"/>
      <c r="Y1965" s="258"/>
      <c r="Z1965" s="258"/>
      <c r="AA1965" s="258"/>
      <c r="AB1965" s="258"/>
      <c r="AC1965" s="258"/>
      <c r="AD1965" s="258"/>
      <c r="AE1965" s="258"/>
      <c r="AF1965" s="258"/>
      <c r="AG1965" s="258"/>
      <c r="AH1965" s="258"/>
      <c r="AI1965" s="258"/>
      <c r="AJ1965" s="258"/>
      <c r="AK1965" s="258"/>
      <c r="AL1965" s="258"/>
      <c r="AM1965" s="258"/>
      <c r="AN1965" s="258"/>
      <c r="AO1965" s="258"/>
      <c r="AP1965" s="258"/>
      <c r="AQ1965" s="258"/>
      <c r="AR1965" s="258"/>
      <c r="AS1965" s="258"/>
      <c r="AT1965" s="258"/>
      <c r="AU1965" s="258"/>
      <c r="AV1965" s="258"/>
      <c r="AW1965" s="258"/>
      <c r="AX1965" s="258"/>
      <c r="AY1965" s="258"/>
      <c r="AZ1965" s="258"/>
      <c r="BA1965" s="258"/>
      <c r="BB1965" s="258"/>
      <c r="BC1965" s="258"/>
      <c r="BD1965" s="258"/>
      <c r="BE1965" s="258"/>
      <c r="BF1965" s="258"/>
      <c r="BG1965" s="258"/>
      <c r="BH1965" s="258"/>
      <c r="BI1965" s="258"/>
      <c r="BJ1965" s="258"/>
      <c r="BK1965" s="258"/>
      <c r="BL1965" s="258"/>
      <c r="BM1965" s="258"/>
      <c r="BN1965" s="258"/>
      <c r="BO1965" s="258"/>
      <c r="BP1965" s="258"/>
      <c r="BQ1965" s="258"/>
      <c r="BR1965" s="258"/>
      <c r="BS1965" s="258"/>
      <c r="BT1965" s="258"/>
      <c r="BU1965" s="258"/>
      <c r="BV1965" s="258"/>
      <c r="BW1965" s="258"/>
      <c r="BX1965" s="258"/>
      <c r="BY1965" s="258"/>
      <c r="BZ1965" s="258"/>
      <c r="CA1965" s="258"/>
      <c r="CB1965" s="258"/>
      <c r="CC1965" s="258"/>
      <c r="CD1965" s="258"/>
      <c r="CE1965" s="258"/>
      <c r="CF1965" s="258"/>
      <c r="CG1965" s="258"/>
      <c r="CH1965" s="258"/>
      <c r="CI1965" s="258"/>
      <c r="CJ1965" s="258"/>
      <c r="CK1965" s="258"/>
      <c r="CL1965" s="258"/>
      <c r="CM1965" s="258"/>
      <c r="CN1965" s="258"/>
      <c r="CO1965" s="258"/>
      <c r="CP1965" s="258"/>
      <c r="CQ1965" s="258"/>
      <c r="CR1965" s="258"/>
      <c r="CS1965" s="258"/>
      <c r="CT1965" s="258"/>
      <c r="CU1965" s="258"/>
      <c r="CV1965" s="258"/>
      <c r="CW1965" s="258"/>
      <c r="CX1965" s="258"/>
    </row>
    <row r="1966" spans="1:102" ht="18">
      <c r="A1966" s="13">
        <v>10</v>
      </c>
      <c r="B1966" s="5" t="s">
        <v>1517</v>
      </c>
      <c r="C1966" s="8">
        <v>40</v>
      </c>
      <c r="D1966" s="8"/>
      <c r="E1966" s="9">
        <f t="shared" si="792"/>
        <v>40</v>
      </c>
      <c r="F1966" s="2">
        <v>40</v>
      </c>
      <c r="G1966" s="2">
        <v>0</v>
      </c>
      <c r="H1966" s="3">
        <f t="shared" si="797"/>
        <v>40</v>
      </c>
      <c r="I1966" s="10">
        <v>40</v>
      </c>
      <c r="J1966" s="10"/>
      <c r="K1966" s="213">
        <f t="shared" si="793"/>
        <v>40</v>
      </c>
      <c r="L1966" s="65">
        <v>90</v>
      </c>
      <c r="M1966" s="65"/>
      <c r="N1966" s="18">
        <f t="shared" si="794"/>
        <v>90</v>
      </c>
      <c r="O1966" s="65">
        <v>90</v>
      </c>
      <c r="P1966" s="65"/>
      <c r="Q1966" s="18">
        <f t="shared" si="795"/>
        <v>90</v>
      </c>
      <c r="R1966" s="65">
        <v>90</v>
      </c>
      <c r="S1966" s="8"/>
      <c r="T1966" s="107">
        <f t="shared" si="796"/>
        <v>90</v>
      </c>
      <c r="U1966" s="8">
        <v>181</v>
      </c>
      <c r="V1966" s="8"/>
      <c r="W1966" s="275">
        <f t="shared" si="798"/>
        <v>181</v>
      </c>
    </row>
    <row r="1967" spans="1:102" ht="18">
      <c r="A1967" s="83">
        <v>11</v>
      </c>
      <c r="B1967" s="5" t="s">
        <v>2607</v>
      </c>
      <c r="C1967" s="8">
        <v>2000</v>
      </c>
      <c r="D1967" s="8"/>
      <c r="E1967" s="9">
        <f t="shared" si="792"/>
        <v>2000</v>
      </c>
      <c r="F1967" s="2">
        <v>1930</v>
      </c>
      <c r="G1967" s="2">
        <v>0</v>
      </c>
      <c r="H1967" s="3">
        <f t="shared" si="797"/>
        <v>1930</v>
      </c>
      <c r="I1967" s="10">
        <v>0.01</v>
      </c>
      <c r="J1967" s="10"/>
      <c r="K1967" s="213">
        <f t="shared" si="793"/>
        <v>0.01</v>
      </c>
      <c r="L1967" s="65">
        <v>20.010000000000002</v>
      </c>
      <c r="M1967" s="65"/>
      <c r="N1967" s="18">
        <f t="shared" si="794"/>
        <v>20.010000000000002</v>
      </c>
      <c r="O1967" s="65">
        <v>20</v>
      </c>
      <c r="P1967" s="65"/>
      <c r="Q1967" s="18">
        <f t="shared" si="795"/>
        <v>20</v>
      </c>
      <c r="R1967" s="65">
        <v>20</v>
      </c>
      <c r="S1967" s="8"/>
      <c r="T1967" s="107">
        <f t="shared" si="796"/>
        <v>20</v>
      </c>
      <c r="U1967" s="8">
        <v>20</v>
      </c>
      <c r="V1967" s="8"/>
      <c r="W1967" s="275">
        <f t="shared" si="798"/>
        <v>20</v>
      </c>
    </row>
    <row r="1968" spans="1:102" ht="18">
      <c r="A1968" s="13">
        <v>12</v>
      </c>
      <c r="B1968" s="5" t="s">
        <v>1305</v>
      </c>
      <c r="C1968" s="8">
        <v>2145</v>
      </c>
      <c r="D1968" s="8"/>
      <c r="E1968" s="9">
        <f t="shared" si="792"/>
        <v>2145</v>
      </c>
      <c r="F1968" s="2">
        <v>2889.3</v>
      </c>
      <c r="G1968" s="2">
        <v>0</v>
      </c>
      <c r="H1968" s="3">
        <f t="shared" si="797"/>
        <v>2889.3</v>
      </c>
      <c r="I1968" s="10">
        <v>3600.01</v>
      </c>
      <c r="J1968" s="10"/>
      <c r="K1968" s="213">
        <f t="shared" si="793"/>
        <v>3600.01</v>
      </c>
      <c r="L1968" s="65">
        <v>100.01</v>
      </c>
      <c r="M1968" s="65"/>
      <c r="N1968" s="18">
        <f t="shared" si="794"/>
        <v>100.01</v>
      </c>
      <c r="O1968" s="65">
        <v>100.01</v>
      </c>
      <c r="P1968" s="65"/>
      <c r="Q1968" s="18">
        <f t="shared" si="795"/>
        <v>100.01</v>
      </c>
      <c r="R1968" s="65">
        <v>100.01</v>
      </c>
      <c r="S1968" s="8"/>
      <c r="T1968" s="107">
        <f t="shared" si="796"/>
        <v>100.01</v>
      </c>
      <c r="U1968" s="8">
        <v>100.01</v>
      </c>
      <c r="V1968" s="8"/>
      <c r="W1968" s="275">
        <f t="shared" si="798"/>
        <v>100.01</v>
      </c>
    </row>
    <row r="1969" spans="1:102" ht="18">
      <c r="A1969" s="83">
        <v>13</v>
      </c>
      <c r="B1969" s="5" t="s">
        <v>1306</v>
      </c>
      <c r="C1969" s="8">
        <v>0.01</v>
      </c>
      <c r="D1969" s="8"/>
      <c r="E1969" s="9">
        <f t="shared" si="792"/>
        <v>0.01</v>
      </c>
      <c r="F1969" s="2">
        <v>0.01</v>
      </c>
      <c r="G1969" s="2">
        <v>0</v>
      </c>
      <c r="H1969" s="3">
        <f t="shared" si="797"/>
        <v>0.01</v>
      </c>
      <c r="I1969" s="10">
        <v>100</v>
      </c>
      <c r="J1969" s="10"/>
      <c r="K1969" s="213">
        <f t="shared" si="793"/>
        <v>100</v>
      </c>
      <c r="L1969" s="65">
        <v>1600</v>
      </c>
      <c r="M1969" s="65"/>
      <c r="N1969" s="18">
        <f t="shared" si="794"/>
        <v>1600</v>
      </c>
      <c r="O1969" s="65"/>
      <c r="P1969" s="65"/>
      <c r="Q1969" s="18">
        <f t="shared" si="795"/>
        <v>0</v>
      </c>
      <c r="R1969" s="65">
        <v>250</v>
      </c>
      <c r="S1969" s="8"/>
      <c r="T1969" s="107">
        <f t="shared" si="796"/>
        <v>250</v>
      </c>
      <c r="U1969" s="8">
        <v>0.01</v>
      </c>
      <c r="V1969" s="8"/>
      <c r="W1969" s="275">
        <f t="shared" si="798"/>
        <v>0.01</v>
      </c>
    </row>
    <row r="1970" spans="1:102" s="24" customFormat="1" ht="18">
      <c r="A1970" s="13">
        <v>14</v>
      </c>
      <c r="B1970" s="5" t="s">
        <v>1307</v>
      </c>
      <c r="C1970" s="8">
        <v>777.6</v>
      </c>
      <c r="D1970" s="8"/>
      <c r="E1970" s="9">
        <f t="shared" si="792"/>
        <v>777.6</v>
      </c>
      <c r="F1970" s="2">
        <v>931</v>
      </c>
      <c r="G1970" s="2">
        <v>0</v>
      </c>
      <c r="H1970" s="3">
        <f t="shared" si="797"/>
        <v>931</v>
      </c>
      <c r="I1970" s="10">
        <v>986.93</v>
      </c>
      <c r="J1970" s="10"/>
      <c r="K1970" s="213">
        <f t="shared" si="793"/>
        <v>986.93</v>
      </c>
      <c r="L1970" s="65">
        <v>1134.23</v>
      </c>
      <c r="M1970" s="65"/>
      <c r="N1970" s="18">
        <f t="shared" si="794"/>
        <v>1134.23</v>
      </c>
      <c r="O1970" s="65">
        <v>1510.08</v>
      </c>
      <c r="P1970" s="65"/>
      <c r="Q1970" s="18">
        <f t="shared" si="795"/>
        <v>1510.08</v>
      </c>
      <c r="R1970" s="65">
        <v>1510.08</v>
      </c>
      <c r="S1970" s="8"/>
      <c r="T1970" s="107">
        <f t="shared" si="796"/>
        <v>1510.08</v>
      </c>
      <c r="U1970" s="8">
        <v>2025.84</v>
      </c>
      <c r="V1970" s="8"/>
      <c r="W1970" s="275">
        <f t="shared" si="798"/>
        <v>2025.84</v>
      </c>
      <c r="X1970" s="258"/>
      <c r="Y1970" s="258"/>
      <c r="Z1970" s="258"/>
      <c r="AA1970" s="258"/>
      <c r="AB1970" s="258"/>
      <c r="AC1970" s="258"/>
      <c r="AD1970" s="258"/>
      <c r="AE1970" s="258"/>
      <c r="AF1970" s="258"/>
      <c r="AG1970" s="258"/>
      <c r="AH1970" s="258"/>
      <c r="AI1970" s="258"/>
      <c r="AJ1970" s="258"/>
      <c r="AK1970" s="258"/>
      <c r="AL1970" s="258"/>
      <c r="AM1970" s="258"/>
      <c r="AN1970" s="258"/>
      <c r="AO1970" s="258"/>
      <c r="AP1970" s="258"/>
      <c r="AQ1970" s="258"/>
      <c r="AR1970" s="258"/>
      <c r="AS1970" s="258"/>
      <c r="AT1970" s="258"/>
      <c r="AU1970" s="258"/>
      <c r="AV1970" s="258"/>
      <c r="AW1970" s="258"/>
      <c r="AX1970" s="258"/>
      <c r="AY1970" s="258"/>
      <c r="AZ1970" s="258"/>
      <c r="BA1970" s="258"/>
      <c r="BB1970" s="258"/>
      <c r="BC1970" s="258"/>
      <c r="BD1970" s="258"/>
      <c r="BE1970" s="258"/>
      <c r="BF1970" s="258"/>
      <c r="BG1970" s="258"/>
      <c r="BH1970" s="258"/>
      <c r="BI1970" s="258"/>
      <c r="BJ1970" s="258"/>
      <c r="BK1970" s="258"/>
      <c r="BL1970" s="258"/>
      <c r="BM1970" s="258"/>
      <c r="BN1970" s="258"/>
      <c r="BO1970" s="258"/>
      <c r="BP1970" s="258"/>
      <c r="BQ1970" s="258"/>
      <c r="BR1970" s="258"/>
      <c r="BS1970" s="258"/>
      <c r="BT1970" s="258"/>
      <c r="BU1970" s="258"/>
      <c r="BV1970" s="258"/>
      <c r="BW1970" s="258"/>
      <c r="BX1970" s="258"/>
      <c r="BY1970" s="258"/>
      <c r="BZ1970" s="258"/>
      <c r="CA1970" s="258"/>
      <c r="CB1970" s="258"/>
      <c r="CC1970" s="258"/>
      <c r="CD1970" s="258"/>
      <c r="CE1970" s="258"/>
      <c r="CF1970" s="258"/>
      <c r="CG1970" s="258"/>
      <c r="CH1970" s="258"/>
      <c r="CI1970" s="258"/>
      <c r="CJ1970" s="258"/>
      <c r="CK1970" s="258"/>
      <c r="CL1970" s="258"/>
      <c r="CM1970" s="258"/>
      <c r="CN1970" s="258"/>
      <c r="CO1970" s="258"/>
      <c r="CP1970" s="258"/>
      <c r="CQ1970" s="258"/>
      <c r="CR1970" s="258"/>
      <c r="CS1970" s="258"/>
      <c r="CT1970" s="258"/>
      <c r="CU1970" s="258"/>
      <c r="CV1970" s="258"/>
      <c r="CW1970" s="258"/>
      <c r="CX1970" s="258"/>
    </row>
    <row r="1971" spans="1:102" ht="18">
      <c r="A1971" s="83">
        <v>15</v>
      </c>
      <c r="B1971" s="5" t="s">
        <v>1308</v>
      </c>
      <c r="C1971" s="8">
        <v>90.01</v>
      </c>
      <c r="D1971" s="8"/>
      <c r="E1971" s="9">
        <f t="shared" si="792"/>
        <v>90.01</v>
      </c>
      <c r="F1971" s="2">
        <v>50</v>
      </c>
      <c r="G1971" s="2">
        <v>0</v>
      </c>
      <c r="H1971" s="3">
        <f t="shared" si="797"/>
        <v>50</v>
      </c>
      <c r="I1971" s="10">
        <v>50</v>
      </c>
      <c r="J1971" s="10"/>
      <c r="K1971" s="213">
        <f t="shared" si="793"/>
        <v>50</v>
      </c>
      <c r="L1971" s="65">
        <v>100</v>
      </c>
      <c r="M1971" s="65"/>
      <c r="N1971" s="18">
        <f t="shared" si="794"/>
        <v>100</v>
      </c>
      <c r="O1971" s="65">
        <v>100</v>
      </c>
      <c r="P1971" s="65"/>
      <c r="Q1971" s="18">
        <f t="shared" si="795"/>
        <v>100</v>
      </c>
      <c r="R1971" s="65">
        <v>100</v>
      </c>
      <c r="S1971" s="8"/>
      <c r="T1971" s="107">
        <f t="shared" si="796"/>
        <v>100</v>
      </c>
      <c r="U1971" s="8">
        <v>100</v>
      </c>
      <c r="V1971" s="8"/>
      <c r="W1971" s="275">
        <f t="shared" si="798"/>
        <v>100</v>
      </c>
    </row>
    <row r="1972" spans="1:102" ht="18">
      <c r="A1972" s="13">
        <v>16</v>
      </c>
      <c r="B1972" s="5" t="s">
        <v>1309</v>
      </c>
      <c r="C1972" s="8">
        <v>497.5</v>
      </c>
      <c r="D1972" s="8"/>
      <c r="E1972" s="9">
        <f t="shared" si="792"/>
        <v>497.5</v>
      </c>
      <c r="F1972" s="2">
        <v>529.41</v>
      </c>
      <c r="G1972" s="2">
        <v>0</v>
      </c>
      <c r="H1972" s="3">
        <f t="shared" si="797"/>
        <v>529.41</v>
      </c>
      <c r="I1972" s="10">
        <v>618.96</v>
      </c>
      <c r="J1972" s="10"/>
      <c r="K1972" s="213">
        <f t="shared" si="793"/>
        <v>618.96</v>
      </c>
      <c r="L1972" s="65">
        <v>715.24</v>
      </c>
      <c r="M1972" s="65"/>
      <c r="N1972" s="18">
        <f t="shared" si="794"/>
        <v>715.24</v>
      </c>
      <c r="O1972" s="65">
        <v>781.11</v>
      </c>
      <c r="P1972" s="65"/>
      <c r="Q1972" s="18">
        <f t="shared" si="795"/>
        <v>781.11</v>
      </c>
      <c r="R1972" s="65">
        <v>781.11</v>
      </c>
      <c r="S1972" s="8"/>
      <c r="T1972" s="107">
        <f t="shared" si="796"/>
        <v>781.11</v>
      </c>
      <c r="U1972" s="8">
        <v>975.12</v>
      </c>
      <c r="V1972" s="8"/>
      <c r="W1972" s="275">
        <f t="shared" si="798"/>
        <v>975.12</v>
      </c>
    </row>
    <row r="1973" spans="1:102" s="24" customFormat="1" ht="18">
      <c r="A1973" s="83">
        <v>17</v>
      </c>
      <c r="B1973" s="5" t="s">
        <v>1310</v>
      </c>
      <c r="C1973" s="8">
        <v>0.01</v>
      </c>
      <c r="D1973" s="8"/>
      <c r="E1973" s="9">
        <f t="shared" si="792"/>
        <v>0.01</v>
      </c>
      <c r="F1973" s="2">
        <v>300</v>
      </c>
      <c r="G1973" s="2">
        <v>0</v>
      </c>
      <c r="H1973" s="3">
        <f t="shared" si="797"/>
        <v>300</v>
      </c>
      <c r="I1973" s="10">
        <v>200</v>
      </c>
      <c r="J1973" s="10"/>
      <c r="K1973" s="213">
        <f t="shared" si="793"/>
        <v>200</v>
      </c>
      <c r="L1973" s="65">
        <v>2100</v>
      </c>
      <c r="M1973" s="65"/>
      <c r="N1973" s="18">
        <f t="shared" si="794"/>
        <v>2100</v>
      </c>
      <c r="O1973" s="65">
        <v>2200</v>
      </c>
      <c r="P1973" s="65"/>
      <c r="Q1973" s="18">
        <f t="shared" si="795"/>
        <v>2200</v>
      </c>
      <c r="R1973" s="65">
        <v>2663.52</v>
      </c>
      <c r="S1973" s="8"/>
      <c r="T1973" s="107">
        <f t="shared" si="796"/>
        <v>2663.52</v>
      </c>
      <c r="U1973" s="8">
        <v>2978.01</v>
      </c>
      <c r="V1973" s="8"/>
      <c r="W1973" s="275">
        <f t="shared" si="798"/>
        <v>2978.01</v>
      </c>
      <c r="X1973" s="258"/>
      <c r="Y1973" s="258"/>
      <c r="Z1973" s="258"/>
      <c r="AA1973" s="258"/>
      <c r="AB1973" s="258"/>
      <c r="AC1973" s="258"/>
      <c r="AD1973" s="258"/>
      <c r="AE1973" s="258"/>
      <c r="AF1973" s="258"/>
      <c r="AG1973" s="258"/>
      <c r="AH1973" s="258"/>
      <c r="AI1973" s="258"/>
      <c r="AJ1973" s="258"/>
      <c r="AK1973" s="258"/>
      <c r="AL1973" s="258"/>
      <c r="AM1973" s="258"/>
      <c r="AN1973" s="258"/>
      <c r="AO1973" s="258"/>
      <c r="AP1973" s="258"/>
      <c r="AQ1973" s="258"/>
      <c r="AR1973" s="258"/>
      <c r="AS1973" s="258"/>
      <c r="AT1973" s="258"/>
      <c r="AU1973" s="258"/>
      <c r="AV1973" s="258"/>
      <c r="AW1973" s="258"/>
      <c r="AX1973" s="258"/>
      <c r="AY1973" s="258"/>
      <c r="AZ1973" s="258"/>
      <c r="BA1973" s="258"/>
      <c r="BB1973" s="258"/>
      <c r="BC1973" s="258"/>
      <c r="BD1973" s="258"/>
      <c r="BE1973" s="258"/>
      <c r="BF1973" s="258"/>
      <c r="BG1973" s="258"/>
      <c r="BH1973" s="258"/>
      <c r="BI1973" s="258"/>
      <c r="BJ1973" s="258"/>
      <c r="BK1973" s="258"/>
      <c r="BL1973" s="258"/>
      <c r="BM1973" s="258"/>
      <c r="BN1973" s="258"/>
      <c r="BO1973" s="258"/>
      <c r="BP1973" s="258"/>
      <c r="BQ1973" s="258"/>
      <c r="BR1973" s="258"/>
      <c r="BS1973" s="258"/>
      <c r="BT1973" s="258"/>
      <c r="BU1973" s="258"/>
      <c r="BV1973" s="258"/>
      <c r="BW1973" s="258"/>
      <c r="BX1973" s="258"/>
      <c r="BY1973" s="258"/>
      <c r="BZ1973" s="258"/>
      <c r="CA1973" s="258"/>
      <c r="CB1973" s="258"/>
      <c r="CC1973" s="258"/>
      <c r="CD1973" s="258"/>
      <c r="CE1973" s="258"/>
      <c r="CF1973" s="258"/>
      <c r="CG1973" s="258"/>
      <c r="CH1973" s="258"/>
      <c r="CI1973" s="258"/>
      <c r="CJ1973" s="258"/>
      <c r="CK1973" s="258"/>
      <c r="CL1973" s="258"/>
      <c r="CM1973" s="258"/>
      <c r="CN1973" s="258"/>
      <c r="CO1973" s="258"/>
      <c r="CP1973" s="258"/>
      <c r="CQ1973" s="258"/>
      <c r="CR1973" s="258"/>
      <c r="CS1973" s="258"/>
      <c r="CT1973" s="258"/>
      <c r="CU1973" s="258"/>
      <c r="CV1973" s="258"/>
      <c r="CW1973" s="258"/>
      <c r="CX1973" s="258"/>
    </row>
    <row r="1974" spans="1:102" ht="18">
      <c r="A1974" s="13">
        <v>18</v>
      </c>
      <c r="B1974" s="5" t="s">
        <v>1311</v>
      </c>
      <c r="C1974" s="8">
        <v>10</v>
      </c>
      <c r="D1974" s="8"/>
      <c r="E1974" s="9">
        <f t="shared" si="792"/>
        <v>10</v>
      </c>
      <c r="F1974" s="2">
        <v>10</v>
      </c>
      <c r="G1974" s="2">
        <v>0</v>
      </c>
      <c r="H1974" s="3">
        <f t="shared" si="797"/>
        <v>10</v>
      </c>
      <c r="I1974" s="10">
        <v>10</v>
      </c>
      <c r="J1974" s="10"/>
      <c r="K1974" s="213">
        <f t="shared" si="793"/>
        <v>10</v>
      </c>
      <c r="L1974" s="65">
        <v>14.6</v>
      </c>
      <c r="M1974" s="65"/>
      <c r="N1974" s="18">
        <f t="shared" si="794"/>
        <v>14.6</v>
      </c>
      <c r="O1974" s="65">
        <v>15.95</v>
      </c>
      <c r="P1974" s="65"/>
      <c r="Q1974" s="18">
        <f t="shared" si="795"/>
        <v>15.95</v>
      </c>
      <c r="R1974" s="65">
        <v>15.95</v>
      </c>
      <c r="S1974" s="8"/>
      <c r="T1974" s="107">
        <f t="shared" si="796"/>
        <v>15.95</v>
      </c>
      <c r="U1974" s="8">
        <v>27.4</v>
      </c>
      <c r="V1974" s="8"/>
      <c r="W1974" s="275">
        <f t="shared" si="798"/>
        <v>27.4</v>
      </c>
    </row>
    <row r="1975" spans="1:102" ht="18">
      <c r="A1975" s="83">
        <v>19</v>
      </c>
      <c r="B1975" s="5" t="s">
        <v>1312</v>
      </c>
      <c r="C1975" s="8">
        <v>0.25</v>
      </c>
      <c r="D1975" s="8"/>
      <c r="E1975" s="9">
        <f t="shared" si="792"/>
        <v>0.25</v>
      </c>
      <c r="F1975" s="2">
        <v>110</v>
      </c>
      <c r="G1975" s="2">
        <v>0</v>
      </c>
      <c r="H1975" s="3">
        <f t="shared" si="797"/>
        <v>110</v>
      </c>
      <c r="I1975" s="10">
        <v>520</v>
      </c>
      <c r="J1975" s="10"/>
      <c r="K1975" s="213">
        <f t="shared" si="793"/>
        <v>520</v>
      </c>
      <c r="L1975" s="65">
        <v>55</v>
      </c>
      <c r="M1975" s="65"/>
      <c r="N1975" s="18">
        <f t="shared" si="794"/>
        <v>55</v>
      </c>
      <c r="O1975" s="65">
        <v>75</v>
      </c>
      <c r="P1975" s="65"/>
      <c r="Q1975" s="18">
        <f t="shared" si="795"/>
        <v>75</v>
      </c>
      <c r="R1975" s="65">
        <v>75</v>
      </c>
      <c r="S1975" s="8"/>
      <c r="T1975" s="107">
        <f t="shared" si="796"/>
        <v>75</v>
      </c>
      <c r="U1975" s="8">
        <v>75</v>
      </c>
      <c r="V1975" s="8"/>
      <c r="W1975" s="275">
        <f t="shared" si="798"/>
        <v>75</v>
      </c>
    </row>
    <row r="1976" spans="1:102" s="24" customFormat="1" ht="18">
      <c r="A1976" s="13">
        <v>20</v>
      </c>
      <c r="B1976" s="5" t="s">
        <v>1313</v>
      </c>
      <c r="C1976" s="8">
        <v>110</v>
      </c>
      <c r="D1976" s="8"/>
      <c r="E1976" s="9">
        <f t="shared" si="792"/>
        <v>110</v>
      </c>
      <c r="F1976" s="2">
        <v>550</v>
      </c>
      <c r="G1976" s="2">
        <v>0</v>
      </c>
      <c r="H1976" s="3">
        <f t="shared" si="797"/>
        <v>550</v>
      </c>
      <c r="I1976" s="10">
        <v>569.57000000000005</v>
      </c>
      <c r="J1976" s="10"/>
      <c r="K1976" s="213">
        <f t="shared" si="793"/>
        <v>569.57000000000005</v>
      </c>
      <c r="L1976" s="65">
        <v>648.54999999999995</v>
      </c>
      <c r="M1976" s="65"/>
      <c r="N1976" s="18">
        <f t="shared" si="794"/>
        <v>648.54999999999995</v>
      </c>
      <c r="O1976" s="65">
        <v>696.36</v>
      </c>
      <c r="P1976" s="65"/>
      <c r="Q1976" s="18">
        <f t="shared" si="795"/>
        <v>696.36</v>
      </c>
      <c r="R1976" s="65">
        <v>696.36</v>
      </c>
      <c r="S1976" s="8"/>
      <c r="T1976" s="107">
        <f t="shared" si="796"/>
        <v>696.36</v>
      </c>
      <c r="U1976" s="8">
        <v>796.56</v>
      </c>
      <c r="V1976" s="8"/>
      <c r="W1976" s="275">
        <f t="shared" si="798"/>
        <v>796.56</v>
      </c>
      <c r="X1976" s="258"/>
      <c r="Y1976" s="258"/>
      <c r="Z1976" s="258"/>
      <c r="AA1976" s="258"/>
      <c r="AB1976" s="258"/>
      <c r="AC1976" s="258"/>
      <c r="AD1976" s="258"/>
      <c r="AE1976" s="258"/>
      <c r="AF1976" s="258"/>
      <c r="AG1976" s="258"/>
      <c r="AH1976" s="258"/>
      <c r="AI1976" s="258"/>
      <c r="AJ1976" s="258"/>
      <c r="AK1976" s="258"/>
      <c r="AL1976" s="258"/>
      <c r="AM1976" s="258"/>
      <c r="AN1976" s="258"/>
      <c r="AO1976" s="258"/>
      <c r="AP1976" s="258"/>
      <c r="AQ1976" s="258"/>
      <c r="AR1976" s="258"/>
      <c r="AS1976" s="258"/>
      <c r="AT1976" s="258"/>
      <c r="AU1976" s="258"/>
      <c r="AV1976" s="258"/>
      <c r="AW1976" s="258"/>
      <c r="AX1976" s="258"/>
      <c r="AY1976" s="258"/>
      <c r="AZ1976" s="258"/>
      <c r="BA1976" s="258"/>
      <c r="BB1976" s="258"/>
      <c r="BC1976" s="258"/>
      <c r="BD1976" s="258"/>
      <c r="BE1976" s="258"/>
      <c r="BF1976" s="258"/>
      <c r="BG1976" s="258"/>
      <c r="BH1976" s="258"/>
      <c r="BI1976" s="258"/>
      <c r="BJ1976" s="258"/>
      <c r="BK1976" s="258"/>
      <c r="BL1976" s="258"/>
      <c r="BM1976" s="258"/>
      <c r="BN1976" s="258"/>
      <c r="BO1976" s="258"/>
      <c r="BP1976" s="258"/>
      <c r="BQ1976" s="258"/>
      <c r="BR1976" s="258"/>
      <c r="BS1976" s="258"/>
      <c r="BT1976" s="258"/>
      <c r="BU1976" s="258"/>
      <c r="BV1976" s="258"/>
      <c r="BW1976" s="258"/>
      <c r="BX1976" s="258"/>
      <c r="BY1976" s="258"/>
      <c r="BZ1976" s="258"/>
      <c r="CA1976" s="258"/>
      <c r="CB1976" s="258"/>
      <c r="CC1976" s="258"/>
      <c r="CD1976" s="258"/>
      <c r="CE1976" s="258"/>
      <c r="CF1976" s="258"/>
      <c r="CG1976" s="258"/>
      <c r="CH1976" s="258"/>
      <c r="CI1976" s="258"/>
      <c r="CJ1976" s="258"/>
      <c r="CK1976" s="258"/>
      <c r="CL1976" s="258"/>
      <c r="CM1976" s="258"/>
      <c r="CN1976" s="258"/>
      <c r="CO1976" s="258"/>
      <c r="CP1976" s="258"/>
      <c r="CQ1976" s="258"/>
      <c r="CR1976" s="258"/>
      <c r="CS1976" s="258"/>
      <c r="CT1976" s="258"/>
      <c r="CU1976" s="258"/>
      <c r="CV1976" s="258"/>
      <c r="CW1976" s="258"/>
      <c r="CX1976" s="258"/>
    </row>
    <row r="1977" spans="1:102" ht="18">
      <c r="A1977" s="83">
        <v>21</v>
      </c>
      <c r="B1977" s="5" t="s">
        <v>1314</v>
      </c>
      <c r="C1977" s="8">
        <v>500.5</v>
      </c>
      <c r="D1977" s="8"/>
      <c r="E1977" s="9">
        <f t="shared" si="792"/>
        <v>500.5</v>
      </c>
      <c r="F1977" s="2">
        <v>9000</v>
      </c>
      <c r="G1977" s="2">
        <v>0</v>
      </c>
      <c r="H1977" s="3">
        <f t="shared" si="797"/>
        <v>9000</v>
      </c>
      <c r="I1977" s="10">
        <v>9600</v>
      </c>
      <c r="J1977" s="10"/>
      <c r="K1977" s="213">
        <f t="shared" si="793"/>
        <v>9600</v>
      </c>
      <c r="L1977" s="65">
        <v>11500</v>
      </c>
      <c r="M1977" s="65"/>
      <c r="N1977" s="18">
        <f t="shared" si="794"/>
        <v>11500</v>
      </c>
      <c r="O1977" s="65">
        <v>12600</v>
      </c>
      <c r="P1977" s="65"/>
      <c r="Q1977" s="18">
        <f t="shared" si="795"/>
        <v>12600</v>
      </c>
      <c r="R1977" s="65">
        <v>12600</v>
      </c>
      <c r="S1977" s="8"/>
      <c r="T1977" s="107">
        <f t="shared" si="796"/>
        <v>12600</v>
      </c>
      <c r="U1977" s="8">
        <v>18000</v>
      </c>
      <c r="V1977" s="8"/>
      <c r="W1977" s="275">
        <f t="shared" si="798"/>
        <v>18000</v>
      </c>
    </row>
    <row r="1978" spans="1:102" ht="18">
      <c r="A1978" s="13">
        <v>22</v>
      </c>
      <c r="B1978" s="5" t="s">
        <v>1518</v>
      </c>
      <c r="C1978" s="8">
        <v>9200</v>
      </c>
      <c r="D1978" s="8"/>
      <c r="E1978" s="9">
        <f t="shared" si="792"/>
        <v>9200</v>
      </c>
      <c r="F1978" s="2">
        <v>9076.35</v>
      </c>
      <c r="G1978" s="2">
        <v>0</v>
      </c>
      <c r="H1978" s="3">
        <f t="shared" si="797"/>
        <v>9076.35</v>
      </c>
      <c r="I1978" s="10">
        <v>10398.370000000001</v>
      </c>
      <c r="J1978" s="10"/>
      <c r="K1978" s="213">
        <f t="shared" si="793"/>
        <v>10398.370000000001</v>
      </c>
      <c r="L1978" s="65">
        <v>13003.63</v>
      </c>
      <c r="M1978" s="65"/>
      <c r="N1978" s="18">
        <f t="shared" si="794"/>
        <v>13003.63</v>
      </c>
      <c r="O1978" s="65">
        <v>14769.29</v>
      </c>
      <c r="P1978" s="65"/>
      <c r="Q1978" s="18">
        <f t="shared" si="795"/>
        <v>14769.29</v>
      </c>
      <c r="R1978" s="65">
        <v>14769.29</v>
      </c>
      <c r="S1978" s="8"/>
      <c r="T1978" s="107">
        <f t="shared" si="796"/>
        <v>14769.29</v>
      </c>
      <c r="U1978" s="8">
        <v>15935.52</v>
      </c>
      <c r="V1978" s="8"/>
      <c r="W1978" s="275">
        <f t="shared" si="798"/>
        <v>15935.52</v>
      </c>
    </row>
    <row r="1979" spans="1:102" ht="18">
      <c r="A1979" s="83">
        <v>23</v>
      </c>
      <c r="B1979" s="5" t="s">
        <v>1315</v>
      </c>
      <c r="C1979" s="8">
        <v>7794.64</v>
      </c>
      <c r="D1979" s="8"/>
      <c r="E1979" s="9">
        <f t="shared" si="792"/>
        <v>7794.64</v>
      </c>
      <c r="F1979" s="2">
        <v>60</v>
      </c>
      <c r="G1979" s="2">
        <v>0</v>
      </c>
      <c r="H1979" s="3">
        <f t="shared" si="797"/>
        <v>60</v>
      </c>
      <c r="I1979" s="10">
        <v>0.01</v>
      </c>
      <c r="J1979" s="10"/>
      <c r="K1979" s="213">
        <f t="shared" si="793"/>
        <v>0.01</v>
      </c>
      <c r="L1979" s="65">
        <v>0.01</v>
      </c>
      <c r="M1979" s="65"/>
      <c r="N1979" s="18">
        <f t="shared" si="794"/>
        <v>0.01</v>
      </c>
      <c r="O1979" s="65"/>
      <c r="P1979" s="65"/>
      <c r="Q1979" s="18">
        <f t="shared" si="795"/>
        <v>0</v>
      </c>
      <c r="R1979" s="65"/>
      <c r="S1979" s="8"/>
      <c r="T1979" s="107">
        <f t="shared" si="796"/>
        <v>0</v>
      </c>
      <c r="U1979" s="8"/>
      <c r="V1979" s="8"/>
      <c r="W1979" s="275">
        <f t="shared" ref="W1979" si="799">SUM(U1979:V1979)</f>
        <v>0</v>
      </c>
    </row>
    <row r="1980" spans="1:102" s="24" customFormat="1" ht="18">
      <c r="A1980" s="13">
        <v>24</v>
      </c>
      <c r="B1980" s="5" t="s">
        <v>1316</v>
      </c>
      <c r="C1980" s="8">
        <v>60</v>
      </c>
      <c r="D1980" s="8"/>
      <c r="E1980" s="9">
        <f t="shared" si="792"/>
        <v>60</v>
      </c>
      <c r="F1980" s="2">
        <v>54</v>
      </c>
      <c r="G1980" s="2">
        <v>0</v>
      </c>
      <c r="H1980" s="3">
        <f t="shared" si="797"/>
        <v>54</v>
      </c>
      <c r="I1980" s="10">
        <v>25.01</v>
      </c>
      <c r="J1980" s="10"/>
      <c r="K1980" s="213">
        <f t="shared" si="793"/>
        <v>25.01</v>
      </c>
      <c r="L1980" s="65">
        <v>25.02</v>
      </c>
      <c r="M1980" s="65"/>
      <c r="N1980" s="18">
        <f t="shared" si="794"/>
        <v>25.02</v>
      </c>
      <c r="O1980" s="65">
        <v>75.010000000000005</v>
      </c>
      <c r="P1980" s="65"/>
      <c r="Q1980" s="18">
        <f t="shared" si="795"/>
        <v>75.010000000000005</v>
      </c>
      <c r="R1980" s="65">
        <v>75.010000000000005</v>
      </c>
      <c r="S1980" s="8"/>
      <c r="T1980" s="107">
        <f t="shared" si="796"/>
        <v>75.010000000000005</v>
      </c>
      <c r="U1980" s="8">
        <v>43.01</v>
      </c>
      <c r="V1980" s="8"/>
      <c r="W1980" s="275">
        <f>SUM(U1980:V1980)</f>
        <v>43.01</v>
      </c>
      <c r="X1980" s="258"/>
      <c r="Y1980" s="258"/>
      <c r="Z1980" s="258"/>
      <c r="AA1980" s="258"/>
      <c r="AB1980" s="258"/>
      <c r="AC1980" s="258"/>
      <c r="AD1980" s="258"/>
      <c r="AE1980" s="258"/>
      <c r="AF1980" s="258"/>
      <c r="AG1980" s="258"/>
      <c r="AH1980" s="258"/>
      <c r="AI1980" s="258"/>
      <c r="AJ1980" s="258"/>
      <c r="AK1980" s="258"/>
      <c r="AL1980" s="258"/>
      <c r="AM1980" s="258"/>
      <c r="AN1980" s="258"/>
      <c r="AO1980" s="258"/>
      <c r="AP1980" s="258"/>
      <c r="AQ1980" s="258"/>
      <c r="AR1980" s="258"/>
      <c r="AS1980" s="258"/>
      <c r="AT1980" s="258"/>
      <c r="AU1980" s="258"/>
      <c r="AV1980" s="258"/>
      <c r="AW1980" s="258"/>
      <c r="AX1980" s="258"/>
      <c r="AY1980" s="258"/>
      <c r="AZ1980" s="258"/>
      <c r="BA1980" s="258"/>
      <c r="BB1980" s="258"/>
      <c r="BC1980" s="258"/>
      <c r="BD1980" s="258"/>
      <c r="BE1980" s="258"/>
      <c r="BF1980" s="258"/>
      <c r="BG1980" s="258"/>
      <c r="BH1980" s="258"/>
      <c r="BI1980" s="258"/>
      <c r="BJ1980" s="258"/>
      <c r="BK1980" s="258"/>
      <c r="BL1980" s="258"/>
      <c r="BM1980" s="258"/>
      <c r="BN1980" s="258"/>
      <c r="BO1980" s="258"/>
      <c r="BP1980" s="258"/>
      <c r="BQ1980" s="258"/>
      <c r="BR1980" s="258"/>
      <c r="BS1980" s="258"/>
      <c r="BT1980" s="258"/>
      <c r="BU1980" s="258"/>
      <c r="BV1980" s="258"/>
      <c r="BW1980" s="258"/>
      <c r="BX1980" s="258"/>
      <c r="BY1980" s="258"/>
      <c r="BZ1980" s="258"/>
      <c r="CA1980" s="258"/>
      <c r="CB1980" s="258"/>
      <c r="CC1980" s="258"/>
      <c r="CD1980" s="258"/>
      <c r="CE1980" s="258"/>
      <c r="CF1980" s="258"/>
      <c r="CG1980" s="258"/>
      <c r="CH1980" s="258"/>
      <c r="CI1980" s="258"/>
      <c r="CJ1980" s="258"/>
      <c r="CK1980" s="258"/>
      <c r="CL1980" s="258"/>
      <c r="CM1980" s="258"/>
      <c r="CN1980" s="258"/>
      <c r="CO1980" s="258"/>
      <c r="CP1980" s="258"/>
      <c r="CQ1980" s="258"/>
      <c r="CR1980" s="258"/>
      <c r="CS1980" s="258"/>
      <c r="CT1980" s="258"/>
      <c r="CU1980" s="258"/>
      <c r="CV1980" s="258"/>
      <c r="CW1980" s="258"/>
      <c r="CX1980" s="258"/>
    </row>
    <row r="1981" spans="1:102" ht="18">
      <c r="A1981" s="83">
        <v>25</v>
      </c>
      <c r="B1981" s="5" t="s">
        <v>1317</v>
      </c>
      <c r="C1981" s="8">
        <v>51.1</v>
      </c>
      <c r="D1981" s="8"/>
      <c r="E1981" s="9">
        <f t="shared" si="792"/>
        <v>51.1</v>
      </c>
      <c r="F1981" s="2">
        <v>30.53</v>
      </c>
      <c r="G1981" s="2">
        <v>0</v>
      </c>
      <c r="H1981" s="3">
        <f t="shared" si="797"/>
        <v>30.53</v>
      </c>
      <c r="I1981" s="48">
        <v>0.1</v>
      </c>
      <c r="J1981" s="48"/>
      <c r="K1981" s="213">
        <f t="shared" si="793"/>
        <v>0.1</v>
      </c>
      <c r="L1981" s="65">
        <v>39.71</v>
      </c>
      <c r="M1981" s="65"/>
      <c r="N1981" s="18">
        <f t="shared" si="794"/>
        <v>39.71</v>
      </c>
      <c r="O1981" s="65">
        <v>0.21</v>
      </c>
      <c r="P1981" s="65"/>
      <c r="Q1981" s="18">
        <f t="shared" si="795"/>
        <v>0.21</v>
      </c>
      <c r="R1981" s="65">
        <v>0.21</v>
      </c>
      <c r="S1981" s="8"/>
      <c r="T1981" s="107">
        <f t="shared" si="796"/>
        <v>0.21</v>
      </c>
      <c r="U1981" s="8">
        <v>0.21</v>
      </c>
      <c r="V1981" s="8"/>
      <c r="W1981" s="275">
        <f>SUM(U1981:V1981)</f>
        <v>0.21</v>
      </c>
    </row>
    <row r="1982" spans="1:102" ht="18">
      <c r="A1982" s="13">
        <v>26</v>
      </c>
      <c r="B1982" s="5" t="s">
        <v>1318</v>
      </c>
      <c r="C1982" s="8">
        <v>32.21</v>
      </c>
      <c r="D1982" s="8"/>
      <c r="E1982" s="9">
        <f t="shared" si="792"/>
        <v>32.21</v>
      </c>
      <c r="F1982" s="2">
        <v>0.01</v>
      </c>
      <c r="G1982" s="2">
        <v>0</v>
      </c>
      <c r="H1982" s="3">
        <f t="shared" si="797"/>
        <v>0.01</v>
      </c>
      <c r="I1982" s="10">
        <v>250</v>
      </c>
      <c r="J1982" s="10"/>
      <c r="K1982" s="213">
        <f t="shared" si="793"/>
        <v>250</v>
      </c>
      <c r="L1982" s="65">
        <v>250</v>
      </c>
      <c r="M1982" s="65"/>
      <c r="N1982" s="18">
        <f t="shared" si="794"/>
        <v>250</v>
      </c>
      <c r="O1982" s="65">
        <v>240</v>
      </c>
      <c r="P1982" s="65"/>
      <c r="Q1982" s="18">
        <f t="shared" si="795"/>
        <v>240</v>
      </c>
      <c r="R1982" s="65">
        <v>240</v>
      </c>
      <c r="S1982" s="8"/>
      <c r="T1982" s="107">
        <f t="shared" si="796"/>
        <v>240</v>
      </c>
      <c r="U1982" s="8">
        <v>15</v>
      </c>
      <c r="V1982" s="8"/>
      <c r="W1982" s="275">
        <f>SUM(U1982:V1982)</f>
        <v>15</v>
      </c>
    </row>
    <row r="1983" spans="1:102" s="43" customFormat="1" ht="36">
      <c r="A1983" s="83">
        <v>27</v>
      </c>
      <c r="B1983" s="35" t="s">
        <v>1519</v>
      </c>
      <c r="C1983" s="49">
        <v>10</v>
      </c>
      <c r="D1983" s="49"/>
      <c r="E1983" s="39">
        <f t="shared" si="792"/>
        <v>10</v>
      </c>
      <c r="F1983" s="12">
        <v>1800</v>
      </c>
      <c r="G1983" s="12">
        <v>0</v>
      </c>
      <c r="H1983" s="279">
        <f t="shared" si="797"/>
        <v>1800</v>
      </c>
      <c r="I1983" s="10">
        <v>1915</v>
      </c>
      <c r="J1983" s="10"/>
      <c r="K1983" s="285">
        <f t="shared" si="793"/>
        <v>1915</v>
      </c>
      <c r="L1983" s="49">
        <v>3085</v>
      </c>
      <c r="M1983" s="49"/>
      <c r="N1983" s="40">
        <f t="shared" si="794"/>
        <v>3085</v>
      </c>
      <c r="O1983" s="49">
        <v>3180</v>
      </c>
      <c r="P1983" s="49"/>
      <c r="Q1983" s="40">
        <f t="shared" si="795"/>
        <v>3180</v>
      </c>
      <c r="R1983" s="49">
        <v>3180</v>
      </c>
      <c r="S1983" s="8"/>
      <c r="T1983" s="107">
        <f t="shared" si="796"/>
        <v>3180</v>
      </c>
      <c r="U1983" s="8">
        <v>3200</v>
      </c>
      <c r="V1983" s="8"/>
      <c r="W1983" s="275">
        <f t="shared" si="798"/>
        <v>3200</v>
      </c>
      <c r="X1983" s="268"/>
      <c r="Y1983" s="268"/>
      <c r="Z1983" s="268"/>
      <c r="AA1983" s="268"/>
      <c r="AB1983" s="268"/>
      <c r="AC1983" s="268"/>
      <c r="AD1983" s="268"/>
      <c r="AE1983" s="268"/>
      <c r="AF1983" s="268"/>
      <c r="AG1983" s="268"/>
      <c r="AH1983" s="268"/>
      <c r="AI1983" s="268"/>
      <c r="AJ1983" s="268"/>
      <c r="AK1983" s="268"/>
      <c r="AL1983" s="268"/>
      <c r="AM1983" s="268"/>
      <c r="AN1983" s="268"/>
      <c r="AO1983" s="268"/>
      <c r="AP1983" s="268"/>
      <c r="AQ1983" s="268"/>
      <c r="AR1983" s="268"/>
      <c r="AS1983" s="268"/>
      <c r="AT1983" s="268"/>
      <c r="AU1983" s="268"/>
      <c r="AV1983" s="268"/>
      <c r="AW1983" s="268"/>
      <c r="AX1983" s="268"/>
      <c r="AY1983" s="268"/>
      <c r="AZ1983" s="268"/>
      <c r="BA1983" s="268"/>
      <c r="BB1983" s="268"/>
      <c r="BC1983" s="268"/>
      <c r="BD1983" s="268"/>
      <c r="BE1983" s="268"/>
      <c r="BF1983" s="268"/>
      <c r="BG1983" s="268"/>
      <c r="BH1983" s="268"/>
      <c r="BI1983" s="268"/>
      <c r="BJ1983" s="268"/>
      <c r="BK1983" s="268"/>
      <c r="BL1983" s="268"/>
      <c r="BM1983" s="268"/>
      <c r="BN1983" s="268"/>
      <c r="BO1983" s="268"/>
      <c r="BP1983" s="268"/>
      <c r="BQ1983" s="268"/>
      <c r="BR1983" s="268"/>
      <c r="BS1983" s="268"/>
      <c r="BT1983" s="268"/>
      <c r="BU1983" s="268"/>
      <c r="BV1983" s="268"/>
      <c r="BW1983" s="268"/>
      <c r="BX1983" s="268"/>
      <c r="BY1983" s="268"/>
      <c r="BZ1983" s="268"/>
      <c r="CA1983" s="268"/>
      <c r="CB1983" s="268"/>
      <c r="CC1983" s="268"/>
      <c r="CD1983" s="268"/>
      <c r="CE1983" s="268"/>
      <c r="CF1983" s="268"/>
      <c r="CG1983" s="268"/>
      <c r="CH1983" s="268"/>
      <c r="CI1983" s="268"/>
      <c r="CJ1983" s="268"/>
      <c r="CK1983" s="268"/>
      <c r="CL1983" s="268"/>
      <c r="CM1983" s="268"/>
      <c r="CN1983" s="268"/>
      <c r="CO1983" s="268"/>
      <c r="CP1983" s="268"/>
      <c r="CQ1983" s="268"/>
      <c r="CR1983" s="268"/>
      <c r="CS1983" s="268"/>
      <c r="CT1983" s="268"/>
      <c r="CU1983" s="268"/>
      <c r="CV1983" s="268"/>
      <c r="CW1983" s="268"/>
      <c r="CX1983" s="268"/>
    </row>
    <row r="1984" spans="1:102" ht="36">
      <c r="A1984" s="13">
        <v>28</v>
      </c>
      <c r="B1984" s="28" t="s">
        <v>168</v>
      </c>
      <c r="C1984" s="8">
        <v>1800</v>
      </c>
      <c r="D1984" s="8"/>
      <c r="E1984" s="9">
        <f t="shared" si="792"/>
        <v>1800</v>
      </c>
      <c r="F1984" s="2">
        <v>30</v>
      </c>
      <c r="G1984" s="2">
        <v>0</v>
      </c>
      <c r="H1984" s="3">
        <f t="shared" si="797"/>
        <v>30</v>
      </c>
      <c r="I1984" s="10">
        <v>0.01</v>
      </c>
      <c r="J1984" s="10"/>
      <c r="K1984" s="213">
        <f t="shared" si="793"/>
        <v>0.01</v>
      </c>
      <c r="L1984" s="65"/>
      <c r="M1984" s="65"/>
      <c r="N1984" s="18">
        <f t="shared" si="794"/>
        <v>0</v>
      </c>
      <c r="O1984" s="65">
        <v>0.01</v>
      </c>
      <c r="P1984" s="65"/>
      <c r="Q1984" s="18">
        <f t="shared" si="795"/>
        <v>0.01</v>
      </c>
      <c r="R1984" s="65">
        <v>0.01</v>
      </c>
      <c r="S1984" s="8"/>
      <c r="T1984" s="107">
        <f t="shared" si="796"/>
        <v>0.01</v>
      </c>
      <c r="U1984" s="8"/>
      <c r="V1984" s="8"/>
      <c r="W1984" s="275">
        <f t="shared" si="798"/>
        <v>0</v>
      </c>
    </row>
    <row r="1985" spans="1:23" ht="18">
      <c r="A1985" s="83">
        <v>29</v>
      </c>
      <c r="B1985" s="5" t="s">
        <v>1319</v>
      </c>
      <c r="C1985" s="8">
        <v>30</v>
      </c>
      <c r="D1985" s="8"/>
      <c r="E1985" s="9">
        <f t="shared" si="792"/>
        <v>30</v>
      </c>
      <c r="F1985" s="2">
        <v>300</v>
      </c>
      <c r="G1985" s="2">
        <v>0</v>
      </c>
      <c r="H1985" s="3">
        <f t="shared" si="797"/>
        <v>300</v>
      </c>
      <c r="I1985" s="10">
        <v>500</v>
      </c>
      <c r="J1985" s="10"/>
      <c r="K1985" s="213">
        <f t="shared" si="793"/>
        <v>500</v>
      </c>
      <c r="L1985" s="65">
        <v>600</v>
      </c>
      <c r="M1985" s="65"/>
      <c r="N1985" s="18">
        <f t="shared" si="794"/>
        <v>600</v>
      </c>
      <c r="O1985" s="65">
        <v>2331</v>
      </c>
      <c r="P1985" s="65"/>
      <c r="Q1985" s="18">
        <f t="shared" si="795"/>
        <v>2331</v>
      </c>
      <c r="R1985" s="65">
        <v>2331</v>
      </c>
      <c r="S1985" s="8"/>
      <c r="T1985" s="107">
        <f t="shared" si="796"/>
        <v>2331</v>
      </c>
      <c r="U1985" s="8">
        <v>200</v>
      </c>
      <c r="V1985" s="8"/>
      <c r="W1985" s="275">
        <f t="shared" si="798"/>
        <v>200</v>
      </c>
    </row>
    <row r="1986" spans="1:23" ht="18">
      <c r="A1986" s="13">
        <v>30</v>
      </c>
      <c r="B1986" s="5" t="s">
        <v>1320</v>
      </c>
      <c r="C1986" s="8">
        <v>0.01</v>
      </c>
      <c r="D1986" s="8"/>
      <c r="E1986" s="9">
        <f t="shared" si="792"/>
        <v>0.01</v>
      </c>
      <c r="F1986" s="2">
        <v>475</v>
      </c>
      <c r="G1986" s="2">
        <v>0</v>
      </c>
      <c r="H1986" s="3">
        <f t="shared" si="797"/>
        <v>475</v>
      </c>
      <c r="I1986" s="10">
        <v>1741</v>
      </c>
      <c r="J1986" s="10"/>
      <c r="K1986" s="213">
        <f t="shared" si="793"/>
        <v>1741</v>
      </c>
      <c r="L1986" s="65">
        <v>0.01</v>
      </c>
      <c r="M1986" s="65"/>
      <c r="N1986" s="18">
        <f t="shared" si="794"/>
        <v>0.01</v>
      </c>
      <c r="O1986" s="65"/>
      <c r="P1986" s="65"/>
      <c r="Q1986" s="18">
        <f t="shared" si="795"/>
        <v>0</v>
      </c>
      <c r="R1986" s="65"/>
      <c r="S1986" s="8"/>
      <c r="T1986" s="107">
        <f t="shared" si="796"/>
        <v>0</v>
      </c>
      <c r="U1986" s="8"/>
      <c r="V1986" s="8"/>
      <c r="W1986" s="275">
        <f t="shared" si="798"/>
        <v>0</v>
      </c>
    </row>
    <row r="1987" spans="1:23" ht="18">
      <c r="A1987" s="83">
        <v>31</v>
      </c>
      <c r="B1987" s="5" t="s">
        <v>1321</v>
      </c>
      <c r="C1987" s="8">
        <v>295</v>
      </c>
      <c r="D1987" s="8"/>
      <c r="E1987" s="9">
        <f t="shared" si="792"/>
        <v>295</v>
      </c>
      <c r="F1987" s="2">
        <v>531.04999999999995</v>
      </c>
      <c r="G1987" s="2">
        <v>0</v>
      </c>
      <c r="H1987" s="3">
        <f t="shared" si="797"/>
        <v>531.04999999999995</v>
      </c>
      <c r="I1987" s="10">
        <v>582.11</v>
      </c>
      <c r="J1987" s="10"/>
      <c r="K1987" s="213">
        <f t="shared" si="793"/>
        <v>582.11</v>
      </c>
      <c r="L1987" s="65">
        <v>994.02</v>
      </c>
      <c r="M1987" s="65"/>
      <c r="N1987" s="18">
        <f t="shared" si="794"/>
        <v>994.02</v>
      </c>
      <c r="O1987" s="65">
        <v>1598.37</v>
      </c>
      <c r="P1987" s="65"/>
      <c r="Q1987" s="18">
        <f t="shared" si="795"/>
        <v>1598.37</v>
      </c>
      <c r="R1987" s="65">
        <v>1598.37</v>
      </c>
      <c r="S1987" s="8"/>
      <c r="T1987" s="107">
        <f t="shared" si="796"/>
        <v>1598.37</v>
      </c>
      <c r="U1987" s="8">
        <v>1965.72</v>
      </c>
      <c r="V1987" s="8"/>
      <c r="W1987" s="275">
        <f t="shared" si="798"/>
        <v>1965.72</v>
      </c>
    </row>
    <row r="1988" spans="1:23" ht="18">
      <c r="A1988" s="13">
        <v>32</v>
      </c>
      <c r="B1988" s="5" t="s">
        <v>1520</v>
      </c>
      <c r="C1988" s="8">
        <v>456.1</v>
      </c>
      <c r="D1988" s="8"/>
      <c r="E1988" s="9">
        <f t="shared" si="792"/>
        <v>456.1</v>
      </c>
      <c r="F1988" s="2">
        <v>70</v>
      </c>
      <c r="G1988" s="2">
        <v>0</v>
      </c>
      <c r="H1988" s="3">
        <f t="shared" si="797"/>
        <v>70</v>
      </c>
      <c r="I1988" s="10">
        <v>0.01</v>
      </c>
      <c r="J1988" s="10"/>
      <c r="K1988" s="213">
        <f t="shared" si="793"/>
        <v>0.01</v>
      </c>
      <c r="L1988" s="65">
        <v>0.01</v>
      </c>
      <c r="M1988" s="65"/>
      <c r="N1988" s="18">
        <f t="shared" si="794"/>
        <v>0.01</v>
      </c>
      <c r="O1988" s="65"/>
      <c r="P1988" s="65"/>
      <c r="Q1988" s="18">
        <f t="shared" si="795"/>
        <v>0</v>
      </c>
      <c r="R1988" s="65"/>
      <c r="S1988" s="8"/>
      <c r="T1988" s="107">
        <f t="shared" si="796"/>
        <v>0</v>
      </c>
      <c r="U1988" s="8"/>
      <c r="V1988" s="8"/>
      <c r="W1988" s="275">
        <f t="shared" si="798"/>
        <v>0</v>
      </c>
    </row>
    <row r="1989" spans="1:23" ht="18">
      <c r="A1989" s="83">
        <v>33</v>
      </c>
      <c r="B1989" s="50" t="s">
        <v>1322</v>
      </c>
      <c r="C1989" s="8">
        <v>60</v>
      </c>
      <c r="D1989" s="8"/>
      <c r="E1989" s="9">
        <f t="shared" si="792"/>
        <v>60</v>
      </c>
      <c r="F1989" s="2">
        <v>100</v>
      </c>
      <c r="G1989" s="2">
        <v>0</v>
      </c>
      <c r="H1989" s="3">
        <f t="shared" si="797"/>
        <v>100</v>
      </c>
      <c r="I1989" s="10">
        <v>0.01</v>
      </c>
      <c r="J1989" s="10"/>
      <c r="K1989" s="213">
        <f t="shared" si="793"/>
        <v>0.01</v>
      </c>
      <c r="L1989" s="65"/>
      <c r="M1989" s="65"/>
      <c r="N1989" s="18">
        <f t="shared" si="794"/>
        <v>0</v>
      </c>
      <c r="O1989" s="65"/>
      <c r="P1989" s="65"/>
      <c r="Q1989" s="18">
        <f t="shared" si="795"/>
        <v>0</v>
      </c>
      <c r="R1989" s="65"/>
      <c r="S1989" s="8"/>
      <c r="T1989" s="107">
        <f t="shared" si="796"/>
        <v>0</v>
      </c>
      <c r="U1989" s="8"/>
      <c r="V1989" s="8"/>
      <c r="W1989" s="275">
        <f t="shared" si="798"/>
        <v>0</v>
      </c>
    </row>
    <row r="1990" spans="1:23" ht="18">
      <c r="A1990" s="13">
        <v>34</v>
      </c>
      <c r="B1990" s="5" t="s">
        <v>1323</v>
      </c>
      <c r="C1990" s="8">
        <v>100</v>
      </c>
      <c r="D1990" s="8"/>
      <c r="E1990" s="9">
        <f t="shared" si="792"/>
        <v>100</v>
      </c>
      <c r="F1990" s="2">
        <v>1666.4</v>
      </c>
      <c r="G1990" s="2">
        <v>0</v>
      </c>
      <c r="H1990" s="3">
        <f t="shared" si="797"/>
        <v>1666.4</v>
      </c>
      <c r="I1990" s="10">
        <v>1644.99</v>
      </c>
      <c r="J1990" s="10"/>
      <c r="K1990" s="213">
        <f t="shared" si="793"/>
        <v>1644.99</v>
      </c>
      <c r="L1990" s="65">
        <v>2097.5100000000002</v>
      </c>
      <c r="M1990" s="65"/>
      <c r="N1990" s="18">
        <f t="shared" si="794"/>
        <v>2097.5100000000002</v>
      </c>
      <c r="O1990" s="65">
        <v>2194.19</v>
      </c>
      <c r="P1990" s="65"/>
      <c r="Q1990" s="18">
        <f t="shared" si="795"/>
        <v>2194.19</v>
      </c>
      <c r="R1990" s="65">
        <v>2194.19</v>
      </c>
      <c r="S1990" s="8"/>
      <c r="T1990" s="107">
        <f t="shared" si="796"/>
        <v>2194.19</v>
      </c>
      <c r="U1990" s="8">
        <v>2530.9499999999998</v>
      </c>
      <c r="V1990" s="8"/>
      <c r="W1990" s="275">
        <f t="shared" si="798"/>
        <v>2530.9499999999998</v>
      </c>
    </row>
    <row r="1991" spans="1:23" ht="18">
      <c r="A1991" s="83">
        <v>35</v>
      </c>
      <c r="B1991" s="5" t="s">
        <v>1324</v>
      </c>
      <c r="C1991" s="8">
        <v>1567.5</v>
      </c>
      <c r="D1991" s="8"/>
      <c r="E1991" s="9">
        <f t="shared" si="792"/>
        <v>1567.5</v>
      </c>
      <c r="F1991" s="2">
        <v>80</v>
      </c>
      <c r="G1991" s="2">
        <v>0</v>
      </c>
      <c r="H1991" s="3">
        <f t="shared" si="797"/>
        <v>80</v>
      </c>
      <c r="I1991" s="10">
        <v>0.01</v>
      </c>
      <c r="J1991" s="10"/>
      <c r="K1991" s="213">
        <f t="shared" si="793"/>
        <v>0.01</v>
      </c>
      <c r="L1991" s="65">
        <v>0.01</v>
      </c>
      <c r="M1991" s="65"/>
      <c r="N1991" s="18">
        <f t="shared" si="794"/>
        <v>0.01</v>
      </c>
      <c r="O1991" s="65"/>
      <c r="P1991" s="65"/>
      <c r="Q1991" s="18">
        <f t="shared" si="795"/>
        <v>0</v>
      </c>
      <c r="R1991" s="65"/>
      <c r="S1991" s="8"/>
      <c r="T1991" s="107">
        <f t="shared" si="796"/>
        <v>0</v>
      </c>
      <c r="U1991" s="8"/>
      <c r="V1991" s="8"/>
      <c r="W1991" s="275">
        <f t="shared" si="798"/>
        <v>0</v>
      </c>
    </row>
    <row r="1992" spans="1:23" ht="18">
      <c r="A1992" s="13">
        <v>36</v>
      </c>
      <c r="B1992" s="5" t="s">
        <v>1325</v>
      </c>
      <c r="C1992" s="8">
        <v>70</v>
      </c>
      <c r="D1992" s="8"/>
      <c r="E1992" s="9">
        <f t="shared" si="792"/>
        <v>70</v>
      </c>
      <c r="F1992" s="2">
        <v>710</v>
      </c>
      <c r="G1992" s="2">
        <v>0</v>
      </c>
      <c r="H1992" s="3">
        <f t="shared" si="797"/>
        <v>710</v>
      </c>
      <c r="I1992" s="10">
        <v>1801</v>
      </c>
      <c r="J1992" s="10"/>
      <c r="K1992" s="213">
        <f t="shared" si="793"/>
        <v>1801</v>
      </c>
      <c r="L1992" s="65">
        <v>0.01</v>
      </c>
      <c r="M1992" s="65"/>
      <c r="N1992" s="18">
        <f t="shared" si="794"/>
        <v>0.01</v>
      </c>
      <c r="O1992" s="65"/>
      <c r="P1992" s="65"/>
      <c r="Q1992" s="18">
        <f t="shared" si="795"/>
        <v>0</v>
      </c>
      <c r="R1992" s="65"/>
      <c r="S1992" s="8"/>
      <c r="T1992" s="107">
        <f t="shared" si="796"/>
        <v>0</v>
      </c>
      <c r="U1992" s="8"/>
      <c r="V1992" s="8"/>
      <c r="W1992" s="275">
        <f t="shared" si="798"/>
        <v>0</v>
      </c>
    </row>
    <row r="1993" spans="1:23" ht="18">
      <c r="A1993" s="83">
        <v>37</v>
      </c>
      <c r="B1993" s="5" t="s">
        <v>1326</v>
      </c>
      <c r="C1993" s="8">
        <v>294</v>
      </c>
      <c r="D1993" s="8"/>
      <c r="E1993" s="9">
        <f t="shared" si="792"/>
        <v>294</v>
      </c>
      <c r="F1993" s="2">
        <v>15.3</v>
      </c>
      <c r="G1993" s="2">
        <v>0</v>
      </c>
      <c r="H1993" s="3">
        <f t="shared" si="797"/>
        <v>15.3</v>
      </c>
      <c r="I1993" s="10">
        <v>18.899999999999999</v>
      </c>
      <c r="J1993" s="10"/>
      <c r="K1993" s="213">
        <f t="shared" si="793"/>
        <v>18.899999999999999</v>
      </c>
      <c r="L1993" s="65">
        <v>29.3</v>
      </c>
      <c r="M1993" s="65"/>
      <c r="N1993" s="18">
        <f t="shared" si="794"/>
        <v>29.3</v>
      </c>
      <c r="O1993" s="65">
        <v>32.58</v>
      </c>
      <c r="P1993" s="65"/>
      <c r="Q1993" s="18">
        <f t="shared" si="795"/>
        <v>32.58</v>
      </c>
      <c r="R1993" s="65">
        <v>32.58</v>
      </c>
      <c r="S1993" s="8"/>
      <c r="T1993" s="107">
        <f t="shared" si="796"/>
        <v>32.58</v>
      </c>
      <c r="U1993" s="8">
        <v>32</v>
      </c>
      <c r="V1993" s="8"/>
      <c r="W1993" s="275">
        <f t="shared" si="798"/>
        <v>32</v>
      </c>
    </row>
    <row r="1994" spans="1:23" ht="18">
      <c r="A1994" s="13">
        <v>38</v>
      </c>
      <c r="B1994" s="5" t="s">
        <v>2300</v>
      </c>
      <c r="C1994" s="8">
        <v>15.3</v>
      </c>
      <c r="D1994" s="8"/>
      <c r="E1994" s="9">
        <f t="shared" si="792"/>
        <v>15.3</v>
      </c>
      <c r="F1994" s="2">
        <v>5</v>
      </c>
      <c r="G1994" s="2">
        <v>0</v>
      </c>
      <c r="H1994" s="3">
        <f t="shared" si="797"/>
        <v>5</v>
      </c>
      <c r="I1994" s="10">
        <v>5</v>
      </c>
      <c r="J1994" s="10"/>
      <c r="K1994" s="213">
        <f t="shared" si="793"/>
        <v>5</v>
      </c>
      <c r="L1994" s="65">
        <v>5</v>
      </c>
      <c r="M1994" s="65"/>
      <c r="N1994" s="18">
        <f t="shared" si="794"/>
        <v>5</v>
      </c>
      <c r="O1994" s="65">
        <v>5</v>
      </c>
      <c r="P1994" s="65"/>
      <c r="Q1994" s="18">
        <f t="shared" si="795"/>
        <v>5</v>
      </c>
      <c r="R1994" s="65">
        <v>5</v>
      </c>
      <c r="S1994" s="8"/>
      <c r="T1994" s="107">
        <f t="shared" si="796"/>
        <v>5</v>
      </c>
      <c r="U1994" s="8">
        <v>5</v>
      </c>
      <c r="V1994" s="8"/>
      <c r="W1994" s="275">
        <f t="shared" si="798"/>
        <v>5</v>
      </c>
    </row>
    <row r="1995" spans="1:23" ht="18">
      <c r="A1995" s="83">
        <v>39</v>
      </c>
      <c r="B1995" s="5" t="s">
        <v>1327</v>
      </c>
      <c r="C1995" s="8">
        <v>10</v>
      </c>
      <c r="D1995" s="8"/>
      <c r="E1995" s="9">
        <f t="shared" si="792"/>
        <v>10</v>
      </c>
      <c r="F1995" s="2">
        <v>527.5</v>
      </c>
      <c r="G1995" s="2">
        <v>0</v>
      </c>
      <c r="H1995" s="3">
        <f t="shared" si="797"/>
        <v>527.5</v>
      </c>
      <c r="I1995" s="10">
        <v>556.07000000000005</v>
      </c>
      <c r="J1995" s="10"/>
      <c r="K1995" s="213">
        <f t="shared" si="793"/>
        <v>556.07000000000005</v>
      </c>
      <c r="L1995" s="65">
        <v>785.67</v>
      </c>
      <c r="M1995" s="65"/>
      <c r="N1995" s="18">
        <f t="shared" si="794"/>
        <v>785.67</v>
      </c>
      <c r="O1995" s="65">
        <v>1132.3699999999999</v>
      </c>
      <c r="P1995" s="65"/>
      <c r="Q1995" s="18">
        <f t="shared" si="795"/>
        <v>1132.3699999999999</v>
      </c>
      <c r="R1995" s="65">
        <v>1132.3699999999999</v>
      </c>
      <c r="S1995" s="8"/>
      <c r="T1995" s="107">
        <f t="shared" si="796"/>
        <v>1132.3699999999999</v>
      </c>
      <c r="U1995" s="8">
        <v>841.83</v>
      </c>
      <c r="V1995" s="8"/>
      <c r="W1995" s="275">
        <f t="shared" si="798"/>
        <v>841.83</v>
      </c>
    </row>
    <row r="1996" spans="1:23" ht="18">
      <c r="A1996" s="13">
        <v>40</v>
      </c>
      <c r="B1996" s="5" t="s">
        <v>1328</v>
      </c>
      <c r="C1996" s="8">
        <v>450.3</v>
      </c>
      <c r="D1996" s="8"/>
      <c r="E1996" s="9">
        <f t="shared" si="792"/>
        <v>450.3</v>
      </c>
      <c r="F1996" s="2">
        <v>600</v>
      </c>
      <c r="G1996" s="2">
        <v>1237696.28</v>
      </c>
      <c r="H1996" s="3">
        <f t="shared" si="797"/>
        <v>1238296.28</v>
      </c>
      <c r="I1996" s="10">
        <v>600</v>
      </c>
      <c r="J1996" s="10"/>
      <c r="K1996" s="213">
        <f t="shared" si="793"/>
        <v>600</v>
      </c>
      <c r="L1996" s="65">
        <v>1000</v>
      </c>
      <c r="M1996" s="65"/>
      <c r="N1996" s="18">
        <f t="shared" si="794"/>
        <v>1000</v>
      </c>
      <c r="O1996" s="65">
        <v>1100</v>
      </c>
      <c r="P1996" s="65"/>
      <c r="Q1996" s="18">
        <f t="shared" si="795"/>
        <v>1100</v>
      </c>
      <c r="R1996" s="65">
        <v>1100</v>
      </c>
      <c r="S1996" s="8"/>
      <c r="T1996" s="107">
        <f t="shared" si="796"/>
        <v>1100</v>
      </c>
      <c r="U1996" s="8">
        <v>1700</v>
      </c>
      <c r="V1996" s="8"/>
      <c r="W1996" s="275">
        <f t="shared" si="798"/>
        <v>1700</v>
      </c>
    </row>
    <row r="1997" spans="1:23" ht="18">
      <c r="A1997" s="83">
        <v>41</v>
      </c>
      <c r="B1997" s="5" t="s">
        <v>1330</v>
      </c>
      <c r="C1997" s="8">
        <v>550</v>
      </c>
      <c r="D1997" s="8"/>
      <c r="E1997" s="9">
        <f t="shared" si="792"/>
        <v>550</v>
      </c>
      <c r="F1997" s="2">
        <v>10.7</v>
      </c>
      <c r="G1997" s="2">
        <v>0</v>
      </c>
      <c r="H1997" s="3">
        <f t="shared" si="797"/>
        <v>10.7</v>
      </c>
      <c r="I1997" s="10">
        <v>30.01</v>
      </c>
      <c r="J1997" s="10"/>
      <c r="K1997" s="213">
        <f t="shared" si="793"/>
        <v>30.01</v>
      </c>
      <c r="L1997" s="65">
        <v>0.01</v>
      </c>
      <c r="M1997" s="65"/>
      <c r="N1997" s="18">
        <f t="shared" si="794"/>
        <v>0.01</v>
      </c>
      <c r="O1997" s="65"/>
      <c r="P1997" s="65"/>
      <c r="Q1997" s="18">
        <f t="shared" si="795"/>
        <v>0</v>
      </c>
      <c r="R1997" s="65"/>
      <c r="S1997" s="8"/>
      <c r="T1997" s="107">
        <f t="shared" si="796"/>
        <v>0</v>
      </c>
      <c r="U1997" s="8"/>
      <c r="V1997" s="8"/>
      <c r="W1997" s="275">
        <f t="shared" si="798"/>
        <v>0</v>
      </c>
    </row>
    <row r="1998" spans="1:23" ht="18">
      <c r="A1998" s="13">
        <v>42</v>
      </c>
      <c r="B1998" s="5" t="s">
        <v>1329</v>
      </c>
      <c r="C1998" s="8">
        <v>12.24</v>
      </c>
      <c r="D1998" s="8"/>
      <c r="E1998" s="9">
        <f t="shared" si="792"/>
        <v>12.24</v>
      </c>
      <c r="F1998" s="2">
        <v>1.2</v>
      </c>
      <c r="G1998" s="2">
        <v>0</v>
      </c>
      <c r="H1998" s="3">
        <f t="shared" si="797"/>
        <v>1.2</v>
      </c>
      <c r="I1998" s="10">
        <v>0.01</v>
      </c>
      <c r="J1998" s="10"/>
      <c r="K1998" s="213">
        <f t="shared" si="793"/>
        <v>0.01</v>
      </c>
      <c r="L1998" s="65">
        <v>0.01</v>
      </c>
      <c r="M1998" s="65"/>
      <c r="N1998" s="18">
        <f t="shared" si="794"/>
        <v>0.01</v>
      </c>
      <c r="O1998" s="65"/>
      <c r="P1998" s="65"/>
      <c r="Q1998" s="18">
        <f t="shared" si="795"/>
        <v>0</v>
      </c>
      <c r="R1998" s="65"/>
      <c r="S1998" s="8"/>
      <c r="T1998" s="107">
        <f t="shared" si="796"/>
        <v>0</v>
      </c>
      <c r="U1998" s="8"/>
      <c r="V1998" s="8"/>
      <c r="W1998" s="275">
        <f t="shared" si="798"/>
        <v>0</v>
      </c>
    </row>
    <row r="1999" spans="1:23" ht="18">
      <c r="A1999" s="83">
        <v>43</v>
      </c>
      <c r="B1999" s="50" t="s">
        <v>1331</v>
      </c>
      <c r="C1999" s="8">
        <v>1.2</v>
      </c>
      <c r="D1999" s="8"/>
      <c r="E1999" s="9">
        <f t="shared" si="792"/>
        <v>1.2</v>
      </c>
      <c r="F1999" s="2">
        <v>10</v>
      </c>
      <c r="G1999" s="2">
        <v>0</v>
      </c>
      <c r="H1999" s="3">
        <f t="shared" si="797"/>
        <v>10</v>
      </c>
      <c r="I1999" s="10">
        <v>0.01</v>
      </c>
      <c r="J1999" s="10"/>
      <c r="K1999" s="213">
        <f t="shared" si="793"/>
        <v>0.01</v>
      </c>
      <c r="L1999" s="65"/>
      <c r="M1999" s="65"/>
      <c r="N1999" s="18">
        <f t="shared" si="794"/>
        <v>0</v>
      </c>
      <c r="O1999" s="65"/>
      <c r="P1999" s="65"/>
      <c r="Q1999" s="18">
        <f t="shared" si="795"/>
        <v>0</v>
      </c>
      <c r="R1999" s="65"/>
      <c r="S1999" s="8"/>
      <c r="T1999" s="107">
        <f t="shared" si="796"/>
        <v>0</v>
      </c>
      <c r="U1999" s="8"/>
      <c r="V1999" s="8"/>
      <c r="W1999" s="275">
        <f t="shared" si="798"/>
        <v>0</v>
      </c>
    </row>
    <row r="2000" spans="1:23" ht="18">
      <c r="A2000" s="13">
        <v>44</v>
      </c>
      <c r="B2000" s="5" t="s">
        <v>1333</v>
      </c>
      <c r="C2000" s="8">
        <v>10</v>
      </c>
      <c r="D2000" s="8"/>
      <c r="E2000" s="9">
        <f t="shared" si="792"/>
        <v>10</v>
      </c>
      <c r="F2000" s="2">
        <v>115</v>
      </c>
      <c r="G2000" s="2">
        <v>0</v>
      </c>
      <c r="H2000" s="3">
        <f t="shared" si="797"/>
        <v>115</v>
      </c>
      <c r="I2000" s="10">
        <v>31</v>
      </c>
      <c r="J2000" s="10"/>
      <c r="K2000" s="213">
        <f t="shared" si="793"/>
        <v>31</v>
      </c>
      <c r="L2000" s="65">
        <v>0.02</v>
      </c>
      <c r="M2000" s="65"/>
      <c r="N2000" s="18">
        <f t="shared" si="794"/>
        <v>0.02</v>
      </c>
      <c r="O2000" s="65"/>
      <c r="P2000" s="65"/>
      <c r="Q2000" s="18">
        <f t="shared" si="795"/>
        <v>0</v>
      </c>
      <c r="R2000" s="65"/>
      <c r="S2000" s="8"/>
      <c r="T2000" s="107">
        <f t="shared" si="796"/>
        <v>0</v>
      </c>
      <c r="U2000" s="8"/>
      <c r="V2000" s="8"/>
      <c r="W2000" s="275">
        <f t="shared" si="798"/>
        <v>0</v>
      </c>
    </row>
    <row r="2001" spans="1:23" ht="18">
      <c r="A2001" s="83">
        <v>45</v>
      </c>
      <c r="B2001" s="5" t="s">
        <v>1332</v>
      </c>
      <c r="C2001" s="8">
        <v>115</v>
      </c>
      <c r="D2001" s="8"/>
      <c r="E2001" s="9">
        <f t="shared" si="792"/>
        <v>115</v>
      </c>
      <c r="F2001" s="2">
        <v>10</v>
      </c>
      <c r="G2001" s="2">
        <v>0</v>
      </c>
      <c r="H2001" s="3">
        <f t="shared" si="797"/>
        <v>10</v>
      </c>
      <c r="I2001" s="10">
        <v>10</v>
      </c>
      <c r="J2001" s="10"/>
      <c r="K2001" s="213">
        <f t="shared" si="793"/>
        <v>10</v>
      </c>
      <c r="L2001" s="65">
        <v>10</v>
      </c>
      <c r="M2001" s="65"/>
      <c r="N2001" s="18">
        <f t="shared" si="794"/>
        <v>10</v>
      </c>
      <c r="O2001" s="65">
        <v>10</v>
      </c>
      <c r="P2001" s="65"/>
      <c r="Q2001" s="18">
        <f t="shared" si="795"/>
        <v>10</v>
      </c>
      <c r="R2001" s="65">
        <v>10</v>
      </c>
      <c r="S2001" s="8"/>
      <c r="T2001" s="107">
        <f t="shared" si="796"/>
        <v>10</v>
      </c>
      <c r="U2001" s="8">
        <v>12</v>
      </c>
      <c r="V2001" s="8"/>
      <c r="W2001" s="275">
        <f t="shared" si="798"/>
        <v>12</v>
      </c>
    </row>
    <row r="2002" spans="1:23" ht="18">
      <c r="A2002" s="13">
        <v>46</v>
      </c>
      <c r="B2002" s="5" t="s">
        <v>1334</v>
      </c>
      <c r="C2002" s="8">
        <v>10</v>
      </c>
      <c r="D2002" s="8"/>
      <c r="E2002" s="9">
        <f t="shared" si="792"/>
        <v>10</v>
      </c>
      <c r="F2002" s="2">
        <v>20</v>
      </c>
      <c r="G2002" s="2">
        <v>0</v>
      </c>
      <c r="H2002" s="3">
        <f t="shared" si="797"/>
        <v>20</v>
      </c>
      <c r="I2002" s="10">
        <v>20</v>
      </c>
      <c r="J2002" s="10"/>
      <c r="K2002" s="213">
        <f t="shared" si="793"/>
        <v>20</v>
      </c>
      <c r="L2002" s="65">
        <v>0.01</v>
      </c>
      <c r="M2002" s="65"/>
      <c r="N2002" s="18">
        <f t="shared" si="794"/>
        <v>0.01</v>
      </c>
      <c r="O2002" s="65"/>
      <c r="P2002" s="65"/>
      <c r="Q2002" s="18">
        <f t="shared" si="795"/>
        <v>0</v>
      </c>
      <c r="R2002" s="65"/>
      <c r="S2002" s="8"/>
      <c r="T2002" s="107">
        <f t="shared" si="796"/>
        <v>0</v>
      </c>
      <c r="U2002" s="8"/>
      <c r="V2002" s="8"/>
      <c r="W2002" s="275">
        <f t="shared" si="798"/>
        <v>0</v>
      </c>
    </row>
    <row r="2003" spans="1:23" ht="18">
      <c r="A2003" s="83">
        <v>47</v>
      </c>
      <c r="B2003" s="5" t="s">
        <v>1335</v>
      </c>
      <c r="C2003" s="8">
        <v>10</v>
      </c>
      <c r="D2003" s="8"/>
      <c r="E2003" s="9">
        <f t="shared" si="792"/>
        <v>10</v>
      </c>
      <c r="F2003" s="2">
        <v>1041.5</v>
      </c>
      <c r="G2003" s="2">
        <v>0</v>
      </c>
      <c r="H2003" s="3">
        <f t="shared" si="797"/>
        <v>1041.5</v>
      </c>
      <c r="I2003" s="10">
        <v>1156.42</v>
      </c>
      <c r="J2003" s="10"/>
      <c r="K2003" s="213">
        <f t="shared" si="793"/>
        <v>1156.42</v>
      </c>
      <c r="L2003" s="65">
        <v>1470.42</v>
      </c>
      <c r="M2003" s="65"/>
      <c r="N2003" s="18">
        <f t="shared" si="794"/>
        <v>1470.42</v>
      </c>
      <c r="O2003" s="65">
        <v>1646.42</v>
      </c>
      <c r="P2003" s="65"/>
      <c r="Q2003" s="18">
        <f t="shared" si="795"/>
        <v>1646.42</v>
      </c>
      <c r="R2003" s="65">
        <v>1646.42</v>
      </c>
      <c r="S2003" s="8"/>
      <c r="T2003" s="107">
        <f t="shared" si="796"/>
        <v>1646.42</v>
      </c>
      <c r="U2003" s="8">
        <v>1840.59</v>
      </c>
      <c r="V2003" s="8"/>
      <c r="W2003" s="275">
        <f t="shared" si="798"/>
        <v>1840.59</v>
      </c>
    </row>
    <row r="2004" spans="1:23" ht="18">
      <c r="A2004" s="13">
        <v>48</v>
      </c>
      <c r="B2004" s="5" t="s">
        <v>1336</v>
      </c>
      <c r="C2004" s="8">
        <v>832.5</v>
      </c>
      <c r="D2004" s="8"/>
      <c r="E2004" s="9">
        <f t="shared" si="792"/>
        <v>832.5</v>
      </c>
      <c r="F2004" s="2">
        <v>85</v>
      </c>
      <c r="G2004" s="2">
        <v>0</v>
      </c>
      <c r="H2004" s="3">
        <f t="shared" si="797"/>
        <v>85</v>
      </c>
      <c r="I2004" s="10">
        <v>85</v>
      </c>
      <c r="J2004" s="10"/>
      <c r="K2004" s="213">
        <f t="shared" si="793"/>
        <v>85</v>
      </c>
      <c r="L2004" s="65">
        <v>85</v>
      </c>
      <c r="M2004" s="65"/>
      <c r="N2004" s="18">
        <f t="shared" si="794"/>
        <v>85</v>
      </c>
      <c r="O2004" s="65">
        <v>220</v>
      </c>
      <c r="P2004" s="65"/>
      <c r="Q2004" s="18">
        <f t="shared" si="795"/>
        <v>220</v>
      </c>
      <c r="R2004" s="65">
        <v>220</v>
      </c>
      <c r="S2004" s="8"/>
      <c r="T2004" s="107">
        <f t="shared" si="796"/>
        <v>220</v>
      </c>
      <c r="U2004" s="8">
        <v>250</v>
      </c>
      <c r="V2004" s="8"/>
      <c r="W2004" s="275">
        <f t="shared" si="798"/>
        <v>250</v>
      </c>
    </row>
    <row r="2005" spans="1:23" ht="18">
      <c r="A2005" s="83">
        <v>49</v>
      </c>
      <c r="B2005" s="5" t="s">
        <v>1340</v>
      </c>
      <c r="C2005" s="8">
        <v>85</v>
      </c>
      <c r="D2005" s="8"/>
      <c r="E2005" s="9">
        <f t="shared" si="792"/>
        <v>85</v>
      </c>
      <c r="F2005" s="2">
        <v>726.2</v>
      </c>
      <c r="G2005" s="2">
        <v>0</v>
      </c>
      <c r="H2005" s="3">
        <f t="shared" si="797"/>
        <v>726.2</v>
      </c>
      <c r="I2005" s="10">
        <v>786.61</v>
      </c>
      <c r="J2005" s="10"/>
      <c r="K2005" s="213">
        <f t="shared" si="793"/>
        <v>786.61</v>
      </c>
      <c r="L2005" s="65">
        <v>937.34</v>
      </c>
      <c r="M2005" s="65"/>
      <c r="N2005" s="18">
        <f t="shared" si="794"/>
        <v>937.34</v>
      </c>
      <c r="O2005" s="65">
        <v>1128.55</v>
      </c>
      <c r="P2005" s="65"/>
      <c r="Q2005" s="18">
        <f t="shared" si="795"/>
        <v>1128.55</v>
      </c>
      <c r="R2005" s="65">
        <v>1128.55</v>
      </c>
      <c r="S2005" s="8"/>
      <c r="T2005" s="107">
        <f t="shared" si="796"/>
        <v>1128.55</v>
      </c>
      <c r="U2005" s="8">
        <v>1313.79</v>
      </c>
      <c r="V2005" s="8"/>
      <c r="W2005" s="275">
        <f t="shared" si="798"/>
        <v>1313.79</v>
      </c>
    </row>
    <row r="2006" spans="1:23" ht="18">
      <c r="A2006" s="13">
        <v>50</v>
      </c>
      <c r="B2006" s="5" t="s">
        <v>1337</v>
      </c>
      <c r="C2006" s="8">
        <v>634.58000000000004</v>
      </c>
      <c r="D2006" s="8"/>
      <c r="E2006" s="9">
        <f t="shared" si="792"/>
        <v>634.58000000000004</v>
      </c>
      <c r="F2006" s="2">
        <v>118.8</v>
      </c>
      <c r="G2006" s="2">
        <v>0</v>
      </c>
      <c r="H2006" s="3">
        <f t="shared" si="797"/>
        <v>118.8</v>
      </c>
      <c r="I2006" s="10">
        <v>0.01</v>
      </c>
      <c r="J2006" s="10"/>
      <c r="K2006" s="213">
        <f t="shared" si="793"/>
        <v>0.01</v>
      </c>
      <c r="L2006" s="65">
        <v>0.01</v>
      </c>
      <c r="M2006" s="65"/>
      <c r="N2006" s="18">
        <f t="shared" si="794"/>
        <v>0.01</v>
      </c>
      <c r="O2006" s="65"/>
      <c r="P2006" s="65"/>
      <c r="Q2006" s="18">
        <f t="shared" si="795"/>
        <v>0</v>
      </c>
      <c r="R2006" s="65"/>
      <c r="S2006" s="8"/>
      <c r="T2006" s="107">
        <f t="shared" si="796"/>
        <v>0</v>
      </c>
      <c r="U2006" s="8"/>
      <c r="V2006" s="8"/>
      <c r="W2006" s="275">
        <f t="shared" si="798"/>
        <v>0</v>
      </c>
    </row>
    <row r="2007" spans="1:23" ht="18">
      <c r="A2007" s="83">
        <v>51</v>
      </c>
      <c r="B2007" s="5" t="s">
        <v>1341</v>
      </c>
      <c r="C2007" s="8">
        <v>100</v>
      </c>
      <c r="D2007" s="8"/>
      <c r="E2007" s="9">
        <f t="shared" si="792"/>
        <v>100</v>
      </c>
      <c r="F2007" s="2">
        <v>1000</v>
      </c>
      <c r="G2007" s="2">
        <v>0</v>
      </c>
      <c r="H2007" s="3">
        <f t="shared" si="797"/>
        <v>1000</v>
      </c>
      <c r="I2007" s="10">
        <v>1000</v>
      </c>
      <c r="J2007" s="10"/>
      <c r="K2007" s="213">
        <f t="shared" si="793"/>
        <v>1000</v>
      </c>
      <c r="L2007" s="65">
        <v>1500</v>
      </c>
      <c r="M2007" s="65"/>
      <c r="N2007" s="18">
        <f t="shared" si="794"/>
        <v>1500</v>
      </c>
      <c r="O2007" s="65">
        <v>2300</v>
      </c>
      <c r="P2007" s="65"/>
      <c r="Q2007" s="18">
        <f t="shared" si="795"/>
        <v>2300</v>
      </c>
      <c r="R2007" s="65">
        <v>2300</v>
      </c>
      <c r="S2007" s="8"/>
      <c r="T2007" s="107">
        <f t="shared" si="796"/>
        <v>2300</v>
      </c>
      <c r="U2007" s="8">
        <v>2758.97</v>
      </c>
      <c r="V2007" s="8"/>
      <c r="W2007" s="275">
        <f t="shared" si="798"/>
        <v>2758.97</v>
      </c>
    </row>
    <row r="2008" spans="1:23" ht="18">
      <c r="A2008" s="13">
        <v>52</v>
      </c>
      <c r="B2008" s="5" t="s">
        <v>1338</v>
      </c>
      <c r="C2008" s="8">
        <v>1100</v>
      </c>
      <c r="D2008" s="8"/>
      <c r="E2008" s="9">
        <f t="shared" si="792"/>
        <v>1100</v>
      </c>
      <c r="F2008" s="2">
        <v>2</v>
      </c>
      <c r="G2008" s="2">
        <v>0</v>
      </c>
      <c r="H2008" s="3">
        <f t="shared" si="797"/>
        <v>2</v>
      </c>
      <c r="I2008" s="10">
        <v>2</v>
      </c>
      <c r="J2008" s="10"/>
      <c r="K2008" s="213">
        <f t="shared" si="793"/>
        <v>2</v>
      </c>
      <c r="L2008" s="65">
        <v>0.01</v>
      </c>
      <c r="M2008" s="65"/>
      <c r="N2008" s="18">
        <f t="shared" si="794"/>
        <v>0.01</v>
      </c>
      <c r="O2008" s="65"/>
      <c r="P2008" s="65"/>
      <c r="Q2008" s="18">
        <f t="shared" si="795"/>
        <v>0</v>
      </c>
      <c r="R2008" s="65"/>
      <c r="S2008" s="8"/>
      <c r="T2008" s="107">
        <f t="shared" si="796"/>
        <v>0</v>
      </c>
      <c r="U2008" s="8"/>
      <c r="V2008" s="8"/>
      <c r="W2008" s="275">
        <f t="shared" si="798"/>
        <v>0</v>
      </c>
    </row>
    <row r="2009" spans="1:23" ht="18">
      <c r="A2009" s="83">
        <v>53</v>
      </c>
      <c r="B2009" s="5" t="s">
        <v>1342</v>
      </c>
      <c r="C2009" s="8">
        <v>0.5</v>
      </c>
      <c r="D2009" s="8"/>
      <c r="E2009" s="9">
        <f t="shared" si="792"/>
        <v>0.5</v>
      </c>
      <c r="F2009" s="2">
        <v>2700</v>
      </c>
      <c r="G2009" s="2">
        <v>0</v>
      </c>
      <c r="H2009" s="3">
        <f t="shared" si="797"/>
        <v>2700</v>
      </c>
      <c r="I2009" s="10">
        <v>3450</v>
      </c>
      <c r="J2009" s="10"/>
      <c r="K2009" s="213">
        <f t="shared" si="793"/>
        <v>3450</v>
      </c>
      <c r="L2009" s="65">
        <v>3600</v>
      </c>
      <c r="M2009" s="65"/>
      <c r="N2009" s="18">
        <f t="shared" si="794"/>
        <v>3600</v>
      </c>
      <c r="O2009" s="65">
        <v>4000</v>
      </c>
      <c r="P2009" s="65"/>
      <c r="Q2009" s="18">
        <f t="shared" si="795"/>
        <v>4000</v>
      </c>
      <c r="R2009" s="65">
        <v>4000</v>
      </c>
      <c r="S2009" s="8"/>
      <c r="T2009" s="107">
        <f t="shared" si="796"/>
        <v>4000</v>
      </c>
      <c r="U2009" s="8">
        <v>4000</v>
      </c>
      <c r="V2009" s="8"/>
      <c r="W2009" s="275">
        <f t="shared" si="798"/>
        <v>4000</v>
      </c>
    </row>
    <row r="2010" spans="1:23" ht="18">
      <c r="A2010" s="13">
        <v>54</v>
      </c>
      <c r="B2010" s="5" t="s">
        <v>1521</v>
      </c>
      <c r="C2010" s="8"/>
      <c r="D2010" s="8"/>
      <c r="E2010" s="9"/>
      <c r="F2010" s="2"/>
      <c r="G2010" s="2"/>
      <c r="H2010" s="3"/>
      <c r="I2010" s="10">
        <v>0.01</v>
      </c>
      <c r="J2010" s="10"/>
      <c r="K2010" s="213">
        <f t="shared" si="793"/>
        <v>0.01</v>
      </c>
      <c r="L2010" s="65">
        <v>5682</v>
      </c>
      <c r="M2010" s="65"/>
      <c r="N2010" s="18">
        <f t="shared" si="794"/>
        <v>5682</v>
      </c>
      <c r="O2010" s="65">
        <v>6716.21</v>
      </c>
      <c r="P2010" s="65"/>
      <c r="Q2010" s="18">
        <f t="shared" si="795"/>
        <v>6716.21</v>
      </c>
      <c r="R2010" s="65">
        <v>6716.21</v>
      </c>
      <c r="S2010" s="8"/>
      <c r="T2010" s="107">
        <f t="shared" si="796"/>
        <v>6716.21</v>
      </c>
      <c r="U2010" s="8">
        <v>5405</v>
      </c>
      <c r="V2010" s="8"/>
      <c r="W2010" s="275">
        <f t="shared" si="798"/>
        <v>5405</v>
      </c>
    </row>
    <row r="2011" spans="1:23" ht="18">
      <c r="A2011" s="83">
        <v>55</v>
      </c>
      <c r="B2011" s="5" t="s">
        <v>1339</v>
      </c>
      <c r="C2011" s="8">
        <v>2200</v>
      </c>
      <c r="D2011" s="8"/>
      <c r="E2011" s="9">
        <f t="shared" si="792"/>
        <v>2200</v>
      </c>
      <c r="F2011" s="2">
        <v>0.01</v>
      </c>
      <c r="G2011" s="2">
        <v>0</v>
      </c>
      <c r="H2011" s="3">
        <f t="shared" si="797"/>
        <v>0.01</v>
      </c>
      <c r="I2011" s="10">
        <v>0.01</v>
      </c>
      <c r="J2011" s="10"/>
      <c r="K2011" s="213">
        <f t="shared" si="793"/>
        <v>0.01</v>
      </c>
      <c r="L2011" s="65">
        <v>383</v>
      </c>
      <c r="M2011" s="65"/>
      <c r="N2011" s="18">
        <f t="shared" si="794"/>
        <v>383</v>
      </c>
      <c r="O2011" s="65">
        <v>1000</v>
      </c>
      <c r="P2011" s="65"/>
      <c r="Q2011" s="18">
        <f t="shared" si="795"/>
        <v>1000</v>
      </c>
      <c r="R2011" s="65">
        <v>1000</v>
      </c>
      <c r="S2011" s="8"/>
      <c r="T2011" s="107">
        <f t="shared" si="796"/>
        <v>1000</v>
      </c>
      <c r="U2011" s="8">
        <v>1000</v>
      </c>
      <c r="V2011" s="8"/>
      <c r="W2011" s="275">
        <f t="shared" si="798"/>
        <v>1000</v>
      </c>
    </row>
    <row r="2012" spans="1:23" ht="18">
      <c r="A2012" s="13">
        <v>56</v>
      </c>
      <c r="B2012" s="5" t="s">
        <v>1343</v>
      </c>
      <c r="C2012" s="8">
        <v>0.01</v>
      </c>
      <c r="D2012" s="8"/>
      <c r="E2012" s="9">
        <f t="shared" si="792"/>
        <v>0.01</v>
      </c>
      <c r="F2012" s="2">
        <v>70</v>
      </c>
      <c r="G2012" s="2">
        <v>0</v>
      </c>
      <c r="H2012" s="3">
        <f t="shared" si="797"/>
        <v>70</v>
      </c>
      <c r="I2012" s="10">
        <v>78.63</v>
      </c>
      <c r="J2012" s="10"/>
      <c r="K2012" s="213">
        <f t="shared" si="793"/>
        <v>78.63</v>
      </c>
      <c r="L2012" s="65">
        <v>192.57</v>
      </c>
      <c r="M2012" s="65"/>
      <c r="N2012" s="18">
        <f t="shared" si="794"/>
        <v>192.57</v>
      </c>
      <c r="O2012" s="65">
        <v>185.16</v>
      </c>
      <c r="P2012" s="65"/>
      <c r="Q2012" s="18">
        <f t="shared" si="795"/>
        <v>185.16</v>
      </c>
      <c r="R2012" s="65">
        <v>185.16</v>
      </c>
      <c r="S2012" s="8"/>
      <c r="T2012" s="107">
        <f t="shared" si="796"/>
        <v>185.16</v>
      </c>
      <c r="U2012" s="8">
        <v>0.1</v>
      </c>
      <c r="V2012" s="8"/>
      <c r="W2012" s="275">
        <f t="shared" si="798"/>
        <v>0.1</v>
      </c>
    </row>
    <row r="2013" spans="1:23" ht="18">
      <c r="A2013" s="83">
        <v>57</v>
      </c>
      <c r="B2013" s="5" t="s">
        <v>2399</v>
      </c>
      <c r="C2013" s="8"/>
      <c r="D2013" s="8"/>
      <c r="E2013" s="9"/>
      <c r="F2013" s="2"/>
      <c r="G2013" s="2"/>
      <c r="H2013" s="3"/>
      <c r="I2013" s="10"/>
      <c r="J2013" s="10"/>
      <c r="L2013" s="65"/>
      <c r="M2013" s="65"/>
      <c r="O2013" s="65"/>
      <c r="P2013" s="65"/>
      <c r="Q2013" s="18"/>
      <c r="R2013" s="65">
        <v>0.01</v>
      </c>
      <c r="S2013" s="8"/>
      <c r="T2013" s="107">
        <f t="shared" si="796"/>
        <v>0.01</v>
      </c>
      <c r="U2013" s="8">
        <v>3000</v>
      </c>
      <c r="V2013" s="8"/>
      <c r="W2013" s="275">
        <f t="shared" si="798"/>
        <v>3000</v>
      </c>
    </row>
    <row r="2014" spans="1:23" ht="18">
      <c r="A2014" s="13">
        <v>58</v>
      </c>
      <c r="B2014" s="5" t="s">
        <v>2398</v>
      </c>
      <c r="C2014" s="8"/>
      <c r="D2014" s="8"/>
      <c r="E2014" s="9"/>
      <c r="F2014" s="2"/>
      <c r="G2014" s="2"/>
      <c r="H2014" s="3"/>
      <c r="I2014" s="10"/>
      <c r="J2014" s="10"/>
      <c r="L2014" s="65"/>
      <c r="M2014" s="65"/>
      <c r="O2014" s="65"/>
      <c r="P2014" s="65"/>
      <c r="Q2014" s="18"/>
      <c r="R2014" s="65">
        <v>0.01</v>
      </c>
      <c r="S2014" s="8"/>
      <c r="T2014" s="107">
        <f t="shared" si="796"/>
        <v>0.01</v>
      </c>
      <c r="U2014" s="8">
        <v>8500</v>
      </c>
      <c r="V2014" s="8"/>
      <c r="W2014" s="275">
        <f t="shared" si="798"/>
        <v>8500</v>
      </c>
    </row>
    <row r="2015" spans="1:23" ht="18">
      <c r="A2015" s="83">
        <v>59</v>
      </c>
      <c r="B2015" s="5" t="s">
        <v>2391</v>
      </c>
      <c r="C2015" s="8"/>
      <c r="D2015" s="8"/>
      <c r="E2015" s="9"/>
      <c r="F2015" s="2"/>
      <c r="G2015" s="2"/>
      <c r="H2015" s="3"/>
      <c r="I2015" s="10"/>
      <c r="J2015" s="10"/>
      <c r="L2015" s="65"/>
      <c r="M2015" s="65"/>
      <c r="O2015" s="65"/>
      <c r="P2015" s="65"/>
      <c r="Q2015" s="18"/>
      <c r="R2015" s="65">
        <v>0.01</v>
      </c>
      <c r="S2015" s="8"/>
      <c r="T2015" s="107">
        <f t="shared" si="796"/>
        <v>0.01</v>
      </c>
      <c r="U2015" s="8">
        <v>0.01</v>
      </c>
      <c r="V2015" s="8"/>
      <c r="W2015" s="275">
        <f t="shared" si="798"/>
        <v>0.01</v>
      </c>
    </row>
    <row r="2016" spans="1:23" ht="18">
      <c r="A2016" s="13">
        <v>60</v>
      </c>
      <c r="B2016" s="5" t="s">
        <v>2390</v>
      </c>
      <c r="C2016" s="8"/>
      <c r="D2016" s="8"/>
      <c r="E2016" s="9"/>
      <c r="F2016" s="2"/>
      <c r="G2016" s="2"/>
      <c r="H2016" s="3"/>
      <c r="I2016" s="10"/>
      <c r="J2016" s="10"/>
      <c r="L2016" s="65"/>
      <c r="M2016" s="65"/>
      <c r="O2016" s="65"/>
      <c r="P2016" s="65"/>
      <c r="Q2016" s="18"/>
      <c r="R2016" s="65">
        <v>0.01</v>
      </c>
      <c r="S2016" s="8"/>
      <c r="T2016" s="107">
        <f t="shared" si="796"/>
        <v>0.01</v>
      </c>
      <c r="U2016" s="8">
        <v>250</v>
      </c>
      <c r="V2016" s="8"/>
      <c r="W2016" s="275">
        <f t="shared" si="798"/>
        <v>250</v>
      </c>
    </row>
    <row r="2017" spans="1:23" ht="18">
      <c r="A2017" s="83">
        <v>61</v>
      </c>
      <c r="B2017" s="5" t="s">
        <v>2392</v>
      </c>
      <c r="C2017" s="8"/>
      <c r="D2017" s="8"/>
      <c r="E2017" s="9"/>
      <c r="F2017" s="2"/>
      <c r="G2017" s="2"/>
      <c r="H2017" s="3"/>
      <c r="I2017" s="10"/>
      <c r="J2017" s="10"/>
      <c r="L2017" s="65"/>
      <c r="M2017" s="65"/>
      <c r="O2017" s="65"/>
      <c r="P2017" s="65"/>
      <c r="Q2017" s="18"/>
      <c r="R2017" s="65">
        <v>0.01</v>
      </c>
      <c r="S2017" s="8"/>
      <c r="T2017" s="107">
        <f t="shared" si="796"/>
        <v>0.01</v>
      </c>
      <c r="U2017" s="8">
        <v>400</v>
      </c>
      <c r="V2017" s="8"/>
      <c r="W2017" s="275">
        <f t="shared" si="798"/>
        <v>400</v>
      </c>
    </row>
    <row r="2018" spans="1:23" ht="18">
      <c r="A2018" s="13">
        <v>62</v>
      </c>
      <c r="B2018" s="5" t="s">
        <v>2393</v>
      </c>
      <c r="C2018" s="8"/>
      <c r="D2018" s="8"/>
      <c r="E2018" s="9"/>
      <c r="F2018" s="2"/>
      <c r="G2018" s="2"/>
      <c r="H2018" s="3"/>
      <c r="I2018" s="10"/>
      <c r="J2018" s="10"/>
      <c r="L2018" s="65"/>
      <c r="M2018" s="65"/>
      <c r="O2018" s="65"/>
      <c r="P2018" s="65"/>
      <c r="Q2018" s="18"/>
      <c r="R2018" s="65">
        <v>0.01</v>
      </c>
      <c r="S2018" s="8"/>
      <c r="T2018" s="107">
        <f t="shared" si="796"/>
        <v>0.01</v>
      </c>
      <c r="U2018" s="8">
        <v>3000</v>
      </c>
      <c r="V2018" s="8"/>
      <c r="W2018" s="275">
        <f t="shared" si="798"/>
        <v>3000</v>
      </c>
    </row>
    <row r="2019" spans="1:23" ht="18">
      <c r="A2019" s="83">
        <v>63</v>
      </c>
      <c r="B2019" s="5" t="s">
        <v>2394</v>
      </c>
      <c r="C2019" s="8"/>
      <c r="D2019" s="8"/>
      <c r="E2019" s="9"/>
      <c r="F2019" s="2"/>
      <c r="G2019" s="2"/>
      <c r="H2019" s="3"/>
      <c r="I2019" s="10"/>
      <c r="J2019" s="10"/>
      <c r="L2019" s="65"/>
      <c r="M2019" s="65"/>
      <c r="O2019" s="65"/>
      <c r="P2019" s="65"/>
      <c r="Q2019" s="18"/>
      <c r="R2019" s="65">
        <v>0.01</v>
      </c>
      <c r="S2019" s="8"/>
      <c r="T2019" s="107">
        <f t="shared" si="796"/>
        <v>0.01</v>
      </c>
      <c r="U2019" s="8">
        <v>500</v>
      </c>
      <c r="V2019" s="8"/>
      <c r="W2019" s="275">
        <f t="shared" si="798"/>
        <v>500</v>
      </c>
    </row>
    <row r="2020" spans="1:23" ht="18">
      <c r="A2020" s="13">
        <v>64</v>
      </c>
      <c r="B2020" s="5" t="s">
        <v>1346</v>
      </c>
      <c r="C2020" s="8">
        <v>73.2</v>
      </c>
      <c r="D2020" s="8"/>
      <c r="E2020" s="9">
        <f t="shared" si="792"/>
        <v>73.2</v>
      </c>
      <c r="F2020" s="2">
        <v>0</v>
      </c>
      <c r="G2020" s="2">
        <v>1000</v>
      </c>
      <c r="H2020" s="3">
        <f t="shared" si="797"/>
        <v>1000</v>
      </c>
      <c r="I2020" s="10"/>
      <c r="J2020" s="10">
        <v>0.01</v>
      </c>
      <c r="K2020" s="213">
        <f t="shared" si="793"/>
        <v>0.01</v>
      </c>
      <c r="L2020" s="65"/>
      <c r="M2020" s="65">
        <v>0.01</v>
      </c>
      <c r="N2020" s="18">
        <f t="shared" si="794"/>
        <v>0.01</v>
      </c>
      <c r="O2020" s="65"/>
      <c r="P2020" s="65">
        <v>0.01</v>
      </c>
      <c r="Q2020" s="18">
        <f t="shared" si="795"/>
        <v>0.01</v>
      </c>
      <c r="R2020" s="65"/>
      <c r="S2020" s="8">
        <v>0.01</v>
      </c>
      <c r="T2020" s="107">
        <f t="shared" si="796"/>
        <v>0.01</v>
      </c>
      <c r="U2020" s="8">
        <v>30</v>
      </c>
      <c r="V2020" s="8"/>
      <c r="W2020" s="275">
        <f t="shared" si="798"/>
        <v>30</v>
      </c>
    </row>
    <row r="2021" spans="1:23" ht="18">
      <c r="A2021" s="83">
        <v>65</v>
      </c>
      <c r="B2021" s="5" t="s">
        <v>1522</v>
      </c>
      <c r="C2021" s="8"/>
      <c r="D2021" s="8"/>
      <c r="E2021" s="9"/>
      <c r="F2021" s="2"/>
      <c r="G2021" s="2"/>
      <c r="H2021" s="3"/>
      <c r="I2021" s="10">
        <v>1800</v>
      </c>
      <c r="J2021" s="10"/>
      <c r="K2021" s="213">
        <f t="shared" si="793"/>
        <v>1800</v>
      </c>
      <c r="L2021" s="65">
        <v>10650</v>
      </c>
      <c r="M2021" s="65"/>
      <c r="N2021" s="18">
        <f t="shared" si="794"/>
        <v>10650</v>
      </c>
      <c r="O2021" s="65">
        <v>13100</v>
      </c>
      <c r="P2021" s="65"/>
      <c r="Q2021" s="18">
        <f t="shared" si="795"/>
        <v>13100</v>
      </c>
      <c r="R2021" s="65">
        <v>13100</v>
      </c>
      <c r="S2021" s="8"/>
      <c r="T2021" s="107">
        <f t="shared" si="796"/>
        <v>13100</v>
      </c>
      <c r="U2021" s="8">
        <v>8000</v>
      </c>
      <c r="V2021" s="8"/>
      <c r="W2021" s="275">
        <f t="shared" si="798"/>
        <v>8000</v>
      </c>
    </row>
    <row r="2022" spans="1:23" ht="18">
      <c r="A2022" s="13">
        <v>66</v>
      </c>
      <c r="B2022" s="5" t="s">
        <v>1523</v>
      </c>
      <c r="C2022" s="8"/>
      <c r="D2022" s="8"/>
      <c r="E2022" s="9"/>
      <c r="F2022" s="2"/>
      <c r="G2022" s="2"/>
      <c r="H2022" s="3"/>
      <c r="I2022" s="10">
        <v>1000</v>
      </c>
      <c r="J2022" s="10"/>
      <c r="K2022" s="213">
        <f t="shared" si="793"/>
        <v>1000</v>
      </c>
      <c r="L2022" s="65">
        <v>4800</v>
      </c>
      <c r="M2022" s="65"/>
      <c r="N2022" s="18">
        <f t="shared" si="794"/>
        <v>4800</v>
      </c>
      <c r="O2022" s="65">
        <v>5000</v>
      </c>
      <c r="P2022" s="65"/>
      <c r="Q2022" s="18">
        <f t="shared" si="795"/>
        <v>5000</v>
      </c>
      <c r="R2022" s="65">
        <v>5000</v>
      </c>
      <c r="S2022" s="8"/>
      <c r="T2022" s="107">
        <f t="shared" si="796"/>
        <v>5000</v>
      </c>
      <c r="U2022" s="8">
        <v>141</v>
      </c>
      <c r="V2022" s="8"/>
      <c r="W2022" s="275">
        <f t="shared" ref="W2022:W2087" si="800">SUM(U2022:V2022)</f>
        <v>141</v>
      </c>
    </row>
    <row r="2023" spans="1:23" ht="18">
      <c r="A2023" s="83">
        <v>67</v>
      </c>
      <c r="B2023" s="5" t="s">
        <v>1524</v>
      </c>
      <c r="C2023" s="8"/>
      <c r="D2023" s="8"/>
      <c r="E2023" s="9"/>
      <c r="F2023" s="2"/>
      <c r="G2023" s="2"/>
      <c r="H2023" s="3"/>
      <c r="I2023" s="10">
        <v>0.01</v>
      </c>
      <c r="J2023" s="10"/>
      <c r="K2023" s="213">
        <f t="shared" si="793"/>
        <v>0.01</v>
      </c>
      <c r="L2023" s="65">
        <v>250</v>
      </c>
      <c r="M2023" s="65"/>
      <c r="N2023" s="18">
        <f t="shared" si="794"/>
        <v>250</v>
      </c>
      <c r="O2023" s="65">
        <v>200</v>
      </c>
      <c r="P2023" s="65"/>
      <c r="Q2023" s="18">
        <f t="shared" si="795"/>
        <v>200</v>
      </c>
      <c r="R2023" s="65">
        <v>200</v>
      </c>
      <c r="S2023" s="8"/>
      <c r="T2023" s="107">
        <f t="shared" si="796"/>
        <v>200</v>
      </c>
      <c r="U2023" s="8"/>
      <c r="V2023" s="8">
        <v>377.71</v>
      </c>
      <c r="W2023" s="275">
        <f t="shared" si="800"/>
        <v>377.71</v>
      </c>
    </row>
    <row r="2024" spans="1:23" ht="18">
      <c r="A2024" s="13">
        <v>68</v>
      </c>
      <c r="B2024" s="5" t="s">
        <v>1344</v>
      </c>
      <c r="C2024" s="8"/>
      <c r="D2024" s="8">
        <v>0.01</v>
      </c>
      <c r="E2024" s="9">
        <f t="shared" si="792"/>
        <v>0.01</v>
      </c>
      <c r="F2024" s="2">
        <v>0</v>
      </c>
      <c r="G2024" s="2">
        <v>150</v>
      </c>
      <c r="H2024" s="3">
        <f t="shared" si="797"/>
        <v>150</v>
      </c>
      <c r="I2024" s="10"/>
      <c r="J2024" s="10">
        <v>362.97</v>
      </c>
      <c r="K2024" s="213">
        <f t="shared" si="793"/>
        <v>362.97</v>
      </c>
      <c r="L2024" s="65"/>
      <c r="M2024" s="65">
        <v>300</v>
      </c>
      <c r="N2024" s="18">
        <f t="shared" si="794"/>
        <v>300</v>
      </c>
      <c r="O2024" s="65"/>
      <c r="P2024" s="65">
        <v>526.45000000000005</v>
      </c>
      <c r="Q2024" s="18">
        <f t="shared" si="795"/>
        <v>526.45000000000005</v>
      </c>
      <c r="R2024" s="65"/>
      <c r="S2024" s="8">
        <v>526.45000000000005</v>
      </c>
      <c r="T2024" s="107">
        <f t="shared" si="796"/>
        <v>526.45000000000005</v>
      </c>
      <c r="U2024" s="8"/>
      <c r="V2024" s="8">
        <v>100</v>
      </c>
      <c r="W2024" s="275">
        <f t="shared" si="800"/>
        <v>100</v>
      </c>
    </row>
    <row r="2025" spans="1:23" ht="18">
      <c r="A2025" s="83">
        <v>69</v>
      </c>
      <c r="B2025" s="5" t="s">
        <v>2301</v>
      </c>
      <c r="C2025" s="8"/>
      <c r="D2025" s="8"/>
      <c r="E2025" s="9"/>
      <c r="F2025" s="2"/>
      <c r="G2025" s="2"/>
      <c r="H2025" s="3"/>
      <c r="I2025" s="10"/>
      <c r="J2025" s="10"/>
      <c r="L2025" s="65"/>
      <c r="M2025" s="65"/>
      <c r="O2025" s="65"/>
      <c r="P2025" s="65">
        <v>500</v>
      </c>
      <c r="Q2025" s="67">
        <v>5</v>
      </c>
      <c r="R2025" s="65"/>
      <c r="S2025" s="8">
        <v>500</v>
      </c>
      <c r="T2025" s="9">
        <v>5</v>
      </c>
      <c r="U2025" s="8"/>
      <c r="V2025" s="8">
        <v>0</v>
      </c>
      <c r="W2025" s="275">
        <f t="shared" si="800"/>
        <v>0</v>
      </c>
    </row>
    <row r="2026" spans="1:23" ht="18">
      <c r="A2026" s="13">
        <v>70</v>
      </c>
      <c r="B2026" s="5" t="s">
        <v>2608</v>
      </c>
      <c r="C2026" s="8"/>
      <c r="D2026" s="8"/>
      <c r="E2026" s="9"/>
      <c r="F2026" s="2"/>
      <c r="G2026" s="2"/>
      <c r="H2026" s="3"/>
      <c r="I2026" s="10"/>
      <c r="J2026" s="10"/>
      <c r="L2026" s="65"/>
      <c r="M2026" s="65"/>
      <c r="O2026" s="65"/>
      <c r="P2026" s="65"/>
      <c r="Q2026" s="67"/>
      <c r="R2026" s="65"/>
      <c r="S2026" s="8"/>
      <c r="T2026" s="9"/>
      <c r="U2026" s="8"/>
      <c r="V2026" s="8">
        <v>0.02</v>
      </c>
      <c r="W2026" s="275">
        <f t="shared" si="800"/>
        <v>0.02</v>
      </c>
    </row>
    <row r="2027" spans="1:23" ht="18">
      <c r="A2027" s="83">
        <v>71</v>
      </c>
      <c r="B2027" s="5" t="s">
        <v>1345</v>
      </c>
      <c r="C2027" s="8"/>
      <c r="D2027" s="8">
        <v>150</v>
      </c>
      <c r="E2027" s="9">
        <f t="shared" si="792"/>
        <v>150</v>
      </c>
      <c r="F2027" s="2">
        <v>0</v>
      </c>
      <c r="G2027" s="2">
        <v>0.01</v>
      </c>
      <c r="H2027" s="3">
        <f t="shared" si="797"/>
        <v>0.01</v>
      </c>
      <c r="I2027" s="10"/>
      <c r="J2027" s="10">
        <v>0.01</v>
      </c>
      <c r="K2027" s="213">
        <f t="shared" si="793"/>
        <v>0.01</v>
      </c>
      <c r="L2027" s="65"/>
      <c r="M2027" s="65">
        <v>0.01</v>
      </c>
      <c r="N2027" s="18">
        <f t="shared" si="794"/>
        <v>0.01</v>
      </c>
      <c r="O2027" s="65"/>
      <c r="P2027" s="65">
        <v>0.01</v>
      </c>
      <c r="Q2027" s="18">
        <f t="shared" si="795"/>
        <v>0.01</v>
      </c>
      <c r="R2027" s="65"/>
      <c r="S2027" s="8">
        <v>0.01</v>
      </c>
      <c r="T2027" s="107">
        <f t="shared" ref="T2027:T2092" si="801">SUM(R2027:S2027)</f>
        <v>0.01</v>
      </c>
      <c r="U2027" s="8"/>
      <c r="V2027" s="8">
        <v>0.01</v>
      </c>
      <c r="W2027" s="275">
        <f t="shared" si="800"/>
        <v>0.01</v>
      </c>
    </row>
    <row r="2028" spans="1:23" ht="18">
      <c r="A2028" s="13">
        <v>72</v>
      </c>
      <c r="B2028" s="5" t="s">
        <v>1347</v>
      </c>
      <c r="C2028" s="8"/>
      <c r="D2028" s="8">
        <v>0.01</v>
      </c>
      <c r="E2028" s="9">
        <f t="shared" si="792"/>
        <v>0.01</v>
      </c>
      <c r="F2028" s="2">
        <v>0</v>
      </c>
      <c r="G2028" s="2">
        <v>20</v>
      </c>
      <c r="H2028" s="3">
        <f t="shared" si="797"/>
        <v>20</v>
      </c>
      <c r="I2028" s="10"/>
      <c r="J2028" s="10">
        <v>0.01</v>
      </c>
      <c r="K2028" s="213">
        <f t="shared" si="793"/>
        <v>0.01</v>
      </c>
      <c r="L2028" s="65"/>
      <c r="M2028" s="65">
        <v>0.01</v>
      </c>
      <c r="N2028" s="18">
        <f t="shared" si="794"/>
        <v>0.01</v>
      </c>
      <c r="O2028" s="65"/>
      <c r="P2028" s="65">
        <v>0.01</v>
      </c>
      <c r="Q2028" s="18">
        <f t="shared" si="795"/>
        <v>0.01</v>
      </c>
      <c r="R2028" s="65"/>
      <c r="S2028" s="8">
        <v>0.01</v>
      </c>
      <c r="T2028" s="107">
        <f t="shared" si="801"/>
        <v>0.01</v>
      </c>
      <c r="U2028" s="8"/>
      <c r="V2028" s="8"/>
      <c r="W2028" s="275">
        <f t="shared" si="800"/>
        <v>0</v>
      </c>
    </row>
    <row r="2029" spans="1:23" ht="18">
      <c r="A2029" s="83">
        <v>73</v>
      </c>
      <c r="B2029" s="5" t="s">
        <v>1349</v>
      </c>
      <c r="C2029" s="8"/>
      <c r="D2029" s="8">
        <v>0.01</v>
      </c>
      <c r="E2029" s="9">
        <f t="shared" si="792"/>
        <v>0.01</v>
      </c>
      <c r="F2029" s="2">
        <v>0</v>
      </c>
      <c r="G2029" s="2">
        <v>1600</v>
      </c>
      <c r="H2029" s="3">
        <f t="shared" si="797"/>
        <v>1600</v>
      </c>
      <c r="I2029" s="10"/>
      <c r="J2029" s="10">
        <v>300</v>
      </c>
      <c r="K2029" s="213">
        <f t="shared" si="793"/>
        <v>300</v>
      </c>
      <c r="L2029" s="65"/>
      <c r="M2029" s="65">
        <v>0.01</v>
      </c>
      <c r="N2029" s="18">
        <f t="shared" si="794"/>
        <v>0.01</v>
      </c>
      <c r="O2029" s="65"/>
      <c r="P2029" s="65">
        <v>600</v>
      </c>
      <c r="Q2029" s="18">
        <f t="shared" si="795"/>
        <v>600</v>
      </c>
      <c r="R2029" s="65"/>
      <c r="S2029" s="8">
        <v>600</v>
      </c>
      <c r="T2029" s="107">
        <f t="shared" si="801"/>
        <v>600</v>
      </c>
      <c r="U2029" s="8"/>
      <c r="V2029" s="8">
        <v>600</v>
      </c>
      <c r="W2029" s="275">
        <f t="shared" si="800"/>
        <v>600</v>
      </c>
    </row>
    <row r="2030" spans="1:23" ht="18">
      <c r="A2030" s="13">
        <v>74</v>
      </c>
      <c r="B2030" s="5" t="s">
        <v>2302</v>
      </c>
      <c r="C2030" s="8"/>
      <c r="D2030" s="8"/>
      <c r="E2030" s="9"/>
      <c r="F2030" s="2"/>
      <c r="G2030" s="2"/>
      <c r="H2030" s="3"/>
      <c r="I2030" s="10">
        <v>0.02</v>
      </c>
      <c r="J2030" s="10"/>
      <c r="K2030" s="213">
        <f t="shared" si="793"/>
        <v>0.02</v>
      </c>
      <c r="L2030" s="65">
        <v>0.02</v>
      </c>
      <c r="M2030" s="65"/>
      <c r="N2030" s="18">
        <f t="shared" si="794"/>
        <v>0.02</v>
      </c>
      <c r="O2030" s="65">
        <v>0.02</v>
      </c>
      <c r="P2030" s="65"/>
      <c r="Q2030" s="18">
        <f t="shared" si="795"/>
        <v>0.02</v>
      </c>
      <c r="R2030" s="65">
        <v>0.02</v>
      </c>
      <c r="S2030" s="8"/>
      <c r="T2030" s="107">
        <f t="shared" si="801"/>
        <v>0.02</v>
      </c>
      <c r="U2030" s="8">
        <v>0.02</v>
      </c>
      <c r="V2030" s="8"/>
      <c r="W2030" s="275">
        <f t="shared" si="800"/>
        <v>0.02</v>
      </c>
    </row>
    <row r="2031" spans="1:23" ht="18">
      <c r="A2031" s="83">
        <v>75</v>
      </c>
      <c r="B2031" s="5" t="s">
        <v>1348</v>
      </c>
      <c r="C2031" s="8"/>
      <c r="D2031" s="8">
        <v>990</v>
      </c>
      <c r="E2031" s="9">
        <f t="shared" si="792"/>
        <v>990</v>
      </c>
      <c r="F2031" s="2">
        <v>0</v>
      </c>
      <c r="G2031" s="2">
        <v>500</v>
      </c>
      <c r="H2031" s="3">
        <f t="shared" si="797"/>
        <v>500</v>
      </c>
      <c r="I2031" s="10"/>
      <c r="J2031" s="10">
        <v>500</v>
      </c>
      <c r="K2031" s="213">
        <f t="shared" si="793"/>
        <v>500</v>
      </c>
      <c r="L2031" s="65"/>
      <c r="M2031" s="65">
        <v>0.01</v>
      </c>
      <c r="N2031" s="18">
        <f t="shared" si="794"/>
        <v>0.01</v>
      </c>
      <c r="O2031" s="65"/>
      <c r="P2031" s="65">
        <v>0.01</v>
      </c>
      <c r="Q2031" s="18">
        <f t="shared" si="795"/>
        <v>0.01</v>
      </c>
      <c r="R2031" s="65"/>
      <c r="S2031" s="8">
        <v>0.01</v>
      </c>
      <c r="T2031" s="107">
        <f t="shared" si="801"/>
        <v>0.01</v>
      </c>
      <c r="U2031" s="8"/>
      <c r="V2031" s="8"/>
      <c r="W2031" s="275">
        <f t="shared" si="800"/>
        <v>0</v>
      </c>
    </row>
    <row r="2032" spans="1:23" ht="18">
      <c r="A2032" s="13">
        <v>76</v>
      </c>
      <c r="B2032" s="5" t="s">
        <v>2303</v>
      </c>
      <c r="C2032" s="8"/>
      <c r="D2032" s="8"/>
      <c r="E2032" s="9"/>
      <c r="F2032" s="2"/>
      <c r="G2032" s="2"/>
      <c r="H2032" s="3"/>
      <c r="I2032" s="10"/>
      <c r="J2032" s="10"/>
      <c r="L2032" s="65"/>
      <c r="M2032" s="65"/>
      <c r="O2032" s="65"/>
      <c r="P2032" s="65">
        <v>0.01</v>
      </c>
      <c r="Q2032" s="18">
        <f t="shared" si="795"/>
        <v>0.01</v>
      </c>
      <c r="R2032" s="65"/>
      <c r="S2032" s="8">
        <v>332.64</v>
      </c>
      <c r="T2032" s="107">
        <f t="shared" si="801"/>
        <v>332.64</v>
      </c>
      <c r="U2032" s="8"/>
      <c r="V2032" s="8">
        <v>780</v>
      </c>
      <c r="W2032" s="275">
        <f t="shared" si="800"/>
        <v>780</v>
      </c>
    </row>
    <row r="2033" spans="1:23" ht="18">
      <c r="A2033" s="83">
        <v>77</v>
      </c>
      <c r="B2033" s="5" t="s">
        <v>2609</v>
      </c>
      <c r="C2033" s="8"/>
      <c r="D2033" s="8"/>
      <c r="E2033" s="9"/>
      <c r="F2033" s="2"/>
      <c r="G2033" s="2"/>
      <c r="H2033" s="3"/>
      <c r="I2033" s="10"/>
      <c r="J2033" s="10"/>
      <c r="L2033" s="65"/>
      <c r="M2033" s="65"/>
      <c r="O2033" s="65"/>
      <c r="P2033" s="65"/>
      <c r="Q2033" s="18"/>
      <c r="R2033" s="65">
        <v>0.11</v>
      </c>
      <c r="S2033" s="8"/>
      <c r="T2033" s="107">
        <f t="shared" si="801"/>
        <v>0.11</v>
      </c>
      <c r="U2033" s="8">
        <v>1020.92</v>
      </c>
      <c r="V2033" s="8"/>
      <c r="W2033" s="275">
        <f t="shared" si="800"/>
        <v>1020.92</v>
      </c>
    </row>
    <row r="2034" spans="1:23" ht="18">
      <c r="A2034" s="13">
        <v>78</v>
      </c>
      <c r="B2034" s="5" t="s">
        <v>2610</v>
      </c>
      <c r="C2034" s="8"/>
      <c r="D2034" s="8"/>
      <c r="E2034" s="9"/>
      <c r="F2034" s="2"/>
      <c r="G2034" s="2"/>
      <c r="H2034" s="3"/>
      <c r="I2034" s="10"/>
      <c r="J2034" s="10"/>
      <c r="L2034" s="65"/>
      <c r="M2034" s="65"/>
      <c r="O2034" s="65"/>
      <c r="P2034" s="65"/>
      <c r="Q2034" s="18"/>
      <c r="R2034" s="65">
        <v>0.02</v>
      </c>
      <c r="S2034" s="8"/>
      <c r="T2034" s="107">
        <f t="shared" si="801"/>
        <v>0.02</v>
      </c>
      <c r="U2034" s="8">
        <v>3527.01</v>
      </c>
      <c r="V2034" s="8"/>
      <c r="W2034" s="275">
        <f t="shared" si="800"/>
        <v>3527.01</v>
      </c>
    </row>
    <row r="2035" spans="1:23" ht="18">
      <c r="A2035" s="83">
        <v>79</v>
      </c>
      <c r="B2035" s="5" t="s">
        <v>2395</v>
      </c>
      <c r="C2035" s="8"/>
      <c r="D2035" s="8"/>
      <c r="E2035" s="9"/>
      <c r="F2035" s="2"/>
      <c r="G2035" s="2"/>
      <c r="H2035" s="3"/>
      <c r="I2035" s="10"/>
      <c r="J2035" s="10"/>
      <c r="L2035" s="65"/>
      <c r="M2035" s="65"/>
      <c r="O2035" s="65"/>
      <c r="P2035" s="65"/>
      <c r="Q2035" s="18"/>
      <c r="R2035" s="65">
        <v>0.11</v>
      </c>
      <c r="S2035" s="8"/>
      <c r="T2035" s="107">
        <f t="shared" si="801"/>
        <v>0.11</v>
      </c>
      <c r="U2035" s="8">
        <v>200.06</v>
      </c>
      <c r="V2035" s="8"/>
      <c r="W2035" s="275">
        <f t="shared" si="800"/>
        <v>200.06</v>
      </c>
    </row>
    <row r="2036" spans="1:23" ht="18">
      <c r="A2036" s="13">
        <v>80</v>
      </c>
      <c r="B2036" s="5" t="s">
        <v>1350</v>
      </c>
      <c r="C2036" s="8"/>
      <c r="D2036" s="8">
        <v>0.01</v>
      </c>
      <c r="E2036" s="9">
        <f t="shared" si="792"/>
        <v>0.01</v>
      </c>
      <c r="F2036" s="2">
        <v>0</v>
      </c>
      <c r="G2036" s="2">
        <v>500</v>
      </c>
      <c r="H2036" s="3">
        <f t="shared" si="797"/>
        <v>500</v>
      </c>
      <c r="I2036" s="10"/>
      <c r="J2036" s="10">
        <v>0.01</v>
      </c>
      <c r="K2036" s="213">
        <f t="shared" ref="K2036:K2094" si="802">SUM(I2036:J2036)</f>
        <v>0.01</v>
      </c>
      <c r="L2036" s="65"/>
      <c r="M2036" s="65">
        <v>0.01</v>
      </c>
      <c r="N2036" s="18">
        <f t="shared" ref="N2036:N2094" si="803">SUM(L2036:M2036)</f>
        <v>0.01</v>
      </c>
      <c r="O2036" s="65"/>
      <c r="P2036" s="65">
        <v>0.01</v>
      </c>
      <c r="Q2036" s="18">
        <f t="shared" ref="Q2036:Q2094" si="804">SUM(O2036:P2036)</f>
        <v>0.01</v>
      </c>
      <c r="R2036" s="65"/>
      <c r="S2036" s="8">
        <v>0.01</v>
      </c>
      <c r="T2036" s="107">
        <f t="shared" si="801"/>
        <v>0.01</v>
      </c>
      <c r="U2036" s="8"/>
      <c r="V2036" s="8">
        <v>0.01</v>
      </c>
      <c r="W2036" s="275">
        <f t="shared" si="800"/>
        <v>0.01</v>
      </c>
    </row>
    <row r="2037" spans="1:23" ht="18">
      <c r="A2037" s="83">
        <v>81</v>
      </c>
      <c r="B2037" s="5" t="s">
        <v>1352</v>
      </c>
      <c r="C2037" s="8"/>
      <c r="D2037" s="8">
        <v>1000</v>
      </c>
      <c r="E2037" s="9">
        <f t="shared" si="792"/>
        <v>1000</v>
      </c>
      <c r="F2037" s="2">
        <v>0</v>
      </c>
      <c r="G2037" s="2">
        <v>2785</v>
      </c>
      <c r="H2037" s="3">
        <f t="shared" si="797"/>
        <v>2785</v>
      </c>
      <c r="I2037" s="10"/>
      <c r="J2037" s="10">
        <v>4940</v>
      </c>
      <c r="K2037" s="213">
        <f t="shared" si="802"/>
        <v>4940</v>
      </c>
      <c r="L2037" s="65"/>
      <c r="M2037" s="65">
        <v>3350</v>
      </c>
      <c r="N2037" s="18">
        <f t="shared" si="803"/>
        <v>3350</v>
      </c>
      <c r="O2037" s="65"/>
      <c r="P2037" s="65">
        <v>2000</v>
      </c>
      <c r="Q2037" s="18">
        <f t="shared" si="804"/>
        <v>2000</v>
      </c>
      <c r="R2037" s="65"/>
      <c r="S2037" s="8">
        <v>2000</v>
      </c>
      <c r="T2037" s="107">
        <f t="shared" si="801"/>
        <v>2000</v>
      </c>
      <c r="U2037" s="8"/>
      <c r="V2037" s="8">
        <v>1810</v>
      </c>
      <c r="W2037" s="275">
        <f t="shared" si="800"/>
        <v>1810</v>
      </c>
    </row>
    <row r="2038" spans="1:23" ht="18">
      <c r="A2038" s="13">
        <v>82</v>
      </c>
      <c r="B2038" s="50" t="s">
        <v>1351</v>
      </c>
      <c r="C2038" s="8"/>
      <c r="D2038" s="8">
        <v>500</v>
      </c>
      <c r="E2038" s="9">
        <f t="shared" si="792"/>
        <v>500</v>
      </c>
      <c r="F2038" s="2">
        <v>0</v>
      </c>
      <c r="G2038" s="2">
        <v>1000</v>
      </c>
      <c r="H2038" s="3">
        <f t="shared" si="797"/>
        <v>1000</v>
      </c>
      <c r="I2038" s="10"/>
      <c r="J2038" s="10">
        <v>800</v>
      </c>
      <c r="K2038" s="213">
        <f t="shared" si="802"/>
        <v>800</v>
      </c>
      <c r="L2038" s="65"/>
      <c r="M2038" s="65">
        <v>708.7</v>
      </c>
      <c r="N2038" s="18">
        <f t="shared" si="803"/>
        <v>708.7</v>
      </c>
      <c r="O2038" s="65"/>
      <c r="P2038" s="65">
        <v>1950</v>
      </c>
      <c r="Q2038" s="18">
        <f t="shared" si="804"/>
        <v>1950</v>
      </c>
      <c r="R2038" s="65"/>
      <c r="S2038" s="8">
        <v>1950</v>
      </c>
      <c r="T2038" s="107">
        <f t="shared" si="801"/>
        <v>1950</v>
      </c>
      <c r="U2038" s="8"/>
      <c r="V2038" s="8">
        <v>3445</v>
      </c>
      <c r="W2038" s="275">
        <f t="shared" si="800"/>
        <v>3445</v>
      </c>
    </row>
    <row r="2039" spans="1:23" ht="18">
      <c r="A2039" s="83">
        <v>83</v>
      </c>
      <c r="B2039" s="5" t="s">
        <v>1353</v>
      </c>
      <c r="C2039" s="8"/>
      <c r="D2039" s="8">
        <v>2500</v>
      </c>
      <c r="E2039" s="9">
        <f t="shared" si="792"/>
        <v>2500</v>
      </c>
      <c r="F2039" s="2">
        <v>0</v>
      </c>
      <c r="G2039" s="2">
        <v>0.01</v>
      </c>
      <c r="H2039" s="3">
        <f t="shared" si="797"/>
        <v>0.01</v>
      </c>
      <c r="I2039" s="10"/>
      <c r="J2039" s="10">
        <v>730</v>
      </c>
      <c r="K2039" s="213">
        <f t="shared" si="802"/>
        <v>730</v>
      </c>
      <c r="L2039" s="65"/>
      <c r="M2039" s="65">
        <v>500</v>
      </c>
      <c r="N2039" s="18">
        <f t="shared" si="803"/>
        <v>500</v>
      </c>
      <c r="O2039" s="65"/>
      <c r="P2039" s="65">
        <v>0.01</v>
      </c>
      <c r="Q2039" s="18">
        <f t="shared" si="804"/>
        <v>0.01</v>
      </c>
      <c r="R2039" s="65"/>
      <c r="S2039" s="8">
        <v>0.01</v>
      </c>
      <c r="T2039" s="107">
        <f t="shared" si="801"/>
        <v>0.01</v>
      </c>
      <c r="U2039" s="8"/>
      <c r="V2039" s="8">
        <v>0.01</v>
      </c>
      <c r="W2039" s="275">
        <f t="shared" si="800"/>
        <v>0.01</v>
      </c>
    </row>
    <row r="2040" spans="1:23" ht="18">
      <c r="A2040" s="13">
        <v>84</v>
      </c>
      <c r="B2040" s="5" t="s">
        <v>1355</v>
      </c>
      <c r="C2040" s="8"/>
      <c r="D2040" s="8">
        <v>4388.8900000000003</v>
      </c>
      <c r="E2040" s="9">
        <f t="shared" si="792"/>
        <v>4388.8900000000003</v>
      </c>
      <c r="F2040" s="2">
        <v>0</v>
      </c>
      <c r="G2040" s="2">
        <v>0.98</v>
      </c>
      <c r="H2040" s="3">
        <f t="shared" si="797"/>
        <v>0.98</v>
      </c>
      <c r="I2040" s="10"/>
      <c r="J2040" s="10">
        <v>0.1</v>
      </c>
      <c r="K2040" s="213">
        <f t="shared" si="802"/>
        <v>0.1</v>
      </c>
      <c r="L2040" s="65"/>
      <c r="M2040" s="65">
        <v>0.1</v>
      </c>
      <c r="N2040" s="18">
        <f t="shared" si="803"/>
        <v>0.1</v>
      </c>
      <c r="O2040" s="65"/>
      <c r="P2040" s="65">
        <v>0.1</v>
      </c>
      <c r="Q2040" s="18">
        <f t="shared" si="804"/>
        <v>0.1</v>
      </c>
      <c r="R2040" s="65"/>
      <c r="S2040" s="8">
        <v>0.1</v>
      </c>
      <c r="T2040" s="107">
        <f t="shared" si="801"/>
        <v>0.1</v>
      </c>
      <c r="U2040" s="8"/>
      <c r="V2040" s="8"/>
      <c r="W2040" s="275"/>
    </row>
    <row r="2041" spans="1:23" ht="18">
      <c r="A2041" s="83">
        <v>85</v>
      </c>
      <c r="B2041" s="5" t="s">
        <v>2611</v>
      </c>
      <c r="C2041" s="8"/>
      <c r="D2041" s="8"/>
      <c r="E2041" s="9"/>
      <c r="F2041" s="2"/>
      <c r="G2041" s="2"/>
      <c r="H2041" s="3"/>
      <c r="I2041" s="10"/>
      <c r="J2041" s="10"/>
      <c r="L2041" s="65"/>
      <c r="M2041" s="65"/>
      <c r="O2041" s="65"/>
      <c r="P2041" s="65"/>
      <c r="Q2041" s="18"/>
      <c r="R2041" s="65"/>
      <c r="S2041" s="8"/>
      <c r="T2041" s="107"/>
      <c r="U2041" s="8"/>
      <c r="V2041" s="8">
        <v>1215</v>
      </c>
      <c r="W2041" s="275">
        <f t="shared" ref="W2041" si="805">SUM(U2041:V2041)</f>
        <v>1215</v>
      </c>
    </row>
    <row r="2042" spans="1:23" ht="18">
      <c r="A2042" s="13">
        <v>86</v>
      </c>
      <c r="B2042" s="5" t="s">
        <v>1354</v>
      </c>
      <c r="C2042" s="8"/>
      <c r="D2042" s="8">
        <v>1000</v>
      </c>
      <c r="E2042" s="9">
        <f t="shared" si="792"/>
        <v>1000</v>
      </c>
      <c r="F2042" s="2">
        <v>0</v>
      </c>
      <c r="G2042" s="2">
        <v>616.04999999999995</v>
      </c>
      <c r="H2042" s="3">
        <f t="shared" si="797"/>
        <v>616.04999999999995</v>
      </c>
      <c r="I2042" s="10"/>
      <c r="J2042" s="10">
        <v>250</v>
      </c>
      <c r="K2042" s="213">
        <f t="shared" si="802"/>
        <v>250</v>
      </c>
      <c r="L2042" s="65"/>
      <c r="M2042" s="65">
        <v>250</v>
      </c>
      <c r="N2042" s="18">
        <f t="shared" si="803"/>
        <v>250</v>
      </c>
      <c r="O2042" s="65"/>
      <c r="P2042" s="65">
        <v>0.01</v>
      </c>
      <c r="Q2042" s="18">
        <f t="shared" si="804"/>
        <v>0.01</v>
      </c>
      <c r="R2042" s="65"/>
      <c r="S2042" s="8">
        <v>0.01</v>
      </c>
      <c r="T2042" s="107">
        <f t="shared" si="801"/>
        <v>0.01</v>
      </c>
      <c r="U2042" s="8"/>
      <c r="V2042" s="8">
        <v>500</v>
      </c>
      <c r="W2042" s="275">
        <f t="shared" si="800"/>
        <v>500</v>
      </c>
    </row>
    <row r="2043" spans="1:23" ht="18">
      <c r="A2043" s="83">
        <v>87</v>
      </c>
      <c r="B2043" s="5" t="s">
        <v>1356</v>
      </c>
      <c r="C2043" s="8"/>
      <c r="D2043" s="8">
        <v>850</v>
      </c>
      <c r="E2043" s="9">
        <f t="shared" si="792"/>
        <v>850</v>
      </c>
      <c r="F2043" s="2">
        <v>0</v>
      </c>
      <c r="G2043" s="2">
        <v>245.87</v>
      </c>
      <c r="H2043" s="3">
        <f t="shared" si="797"/>
        <v>245.87</v>
      </c>
      <c r="I2043" s="10"/>
      <c r="J2043" s="10">
        <v>0.01</v>
      </c>
      <c r="K2043" s="213">
        <f t="shared" si="802"/>
        <v>0.01</v>
      </c>
      <c r="L2043" s="65"/>
      <c r="M2043" s="65">
        <v>0.01</v>
      </c>
      <c r="N2043" s="18">
        <f t="shared" si="803"/>
        <v>0.01</v>
      </c>
      <c r="O2043" s="65"/>
      <c r="P2043" s="65">
        <v>0.01</v>
      </c>
      <c r="Q2043" s="18">
        <f t="shared" si="804"/>
        <v>0.01</v>
      </c>
      <c r="R2043" s="65"/>
      <c r="S2043" s="8">
        <v>0.01</v>
      </c>
      <c r="T2043" s="107">
        <f t="shared" si="801"/>
        <v>0.01</v>
      </c>
      <c r="U2043" s="8"/>
      <c r="V2043" s="8">
        <v>0</v>
      </c>
      <c r="W2043" s="275">
        <f t="shared" si="800"/>
        <v>0</v>
      </c>
    </row>
    <row r="2044" spans="1:23" ht="18">
      <c r="A2044" s="13">
        <v>88</v>
      </c>
      <c r="B2044" s="5" t="s">
        <v>1358</v>
      </c>
      <c r="C2044" s="8"/>
      <c r="D2044" s="8">
        <v>800</v>
      </c>
      <c r="E2044" s="9">
        <f t="shared" ref="E2044:E2091" si="806">SUM(C2044:D2044)</f>
        <v>800</v>
      </c>
      <c r="F2044" s="2">
        <v>0</v>
      </c>
      <c r="G2044" s="2">
        <v>600</v>
      </c>
      <c r="H2044" s="3">
        <f t="shared" si="797"/>
        <v>600</v>
      </c>
      <c r="I2044" s="10"/>
      <c r="J2044" s="10">
        <v>72</v>
      </c>
      <c r="K2044" s="213">
        <f t="shared" si="802"/>
        <v>72</v>
      </c>
      <c r="L2044" s="65"/>
      <c r="M2044" s="65">
        <v>1107</v>
      </c>
      <c r="N2044" s="18">
        <f t="shared" si="803"/>
        <v>1107</v>
      </c>
      <c r="O2044" s="65"/>
      <c r="P2044" s="65">
        <v>1000</v>
      </c>
      <c r="Q2044" s="18">
        <f t="shared" si="804"/>
        <v>1000</v>
      </c>
      <c r="R2044" s="65"/>
      <c r="S2044" s="8">
        <v>1000</v>
      </c>
      <c r="T2044" s="107">
        <f t="shared" si="801"/>
        <v>1000</v>
      </c>
      <c r="U2044" s="8"/>
      <c r="V2044" s="8">
        <v>1100</v>
      </c>
      <c r="W2044" s="275">
        <f t="shared" si="800"/>
        <v>1100</v>
      </c>
    </row>
    <row r="2045" spans="1:23" ht="18">
      <c r="A2045" s="83">
        <v>89</v>
      </c>
      <c r="B2045" s="5" t="s">
        <v>1357</v>
      </c>
      <c r="C2045" s="8"/>
      <c r="D2045" s="8">
        <v>200</v>
      </c>
      <c r="E2045" s="9">
        <f t="shared" si="806"/>
        <v>200</v>
      </c>
      <c r="F2045" s="2">
        <v>0</v>
      </c>
      <c r="G2045" s="2">
        <v>200</v>
      </c>
      <c r="H2045" s="3">
        <f t="shared" ref="H2045:H2092" si="807">SUM(F2045:G2045)</f>
        <v>200</v>
      </c>
      <c r="I2045" s="10"/>
      <c r="J2045" s="10">
        <v>200</v>
      </c>
      <c r="K2045" s="213">
        <f t="shared" si="802"/>
        <v>200</v>
      </c>
      <c r="L2045" s="65"/>
      <c r="M2045" s="65">
        <v>250</v>
      </c>
      <c r="N2045" s="18">
        <f t="shared" si="803"/>
        <v>250</v>
      </c>
      <c r="O2045" s="65"/>
      <c r="P2045" s="65">
        <v>200</v>
      </c>
      <c r="Q2045" s="18">
        <f t="shared" si="804"/>
        <v>200</v>
      </c>
      <c r="R2045" s="65"/>
      <c r="S2045" s="8">
        <v>200</v>
      </c>
      <c r="T2045" s="107">
        <f t="shared" si="801"/>
        <v>200</v>
      </c>
      <c r="U2045" s="8"/>
      <c r="V2045" s="8">
        <v>0.01</v>
      </c>
      <c r="W2045" s="275">
        <f t="shared" si="800"/>
        <v>0.01</v>
      </c>
    </row>
    <row r="2046" spans="1:23" ht="18">
      <c r="A2046" s="13">
        <v>90</v>
      </c>
      <c r="B2046" s="5" t="s">
        <v>1359</v>
      </c>
      <c r="C2046" s="8"/>
      <c r="D2046" s="8">
        <v>800</v>
      </c>
      <c r="E2046" s="9">
        <f t="shared" si="806"/>
        <v>800</v>
      </c>
      <c r="F2046" s="2">
        <v>0</v>
      </c>
      <c r="G2046" s="2">
        <v>300</v>
      </c>
      <c r="H2046" s="3">
        <f t="shared" si="807"/>
        <v>300</v>
      </c>
      <c r="I2046" s="10"/>
      <c r="J2046" s="10">
        <v>300</v>
      </c>
      <c r="K2046" s="213">
        <f t="shared" si="802"/>
        <v>300</v>
      </c>
      <c r="L2046" s="65"/>
      <c r="M2046" s="65">
        <v>600</v>
      </c>
      <c r="N2046" s="18">
        <f t="shared" si="803"/>
        <v>600</v>
      </c>
      <c r="O2046" s="65"/>
      <c r="P2046" s="65">
        <v>0.01</v>
      </c>
      <c r="Q2046" s="18">
        <f t="shared" si="804"/>
        <v>0.01</v>
      </c>
      <c r="R2046" s="65"/>
      <c r="S2046" s="8">
        <v>0.01</v>
      </c>
      <c r="T2046" s="107">
        <f t="shared" si="801"/>
        <v>0.01</v>
      </c>
      <c r="U2046" s="8"/>
      <c r="V2046" s="8">
        <v>0.01</v>
      </c>
      <c r="W2046" s="275">
        <f t="shared" si="800"/>
        <v>0.01</v>
      </c>
    </row>
    <row r="2047" spans="1:23" ht="18">
      <c r="A2047" s="83">
        <v>91</v>
      </c>
      <c r="B2047" s="5" t="s">
        <v>1361</v>
      </c>
      <c r="C2047" s="8"/>
      <c r="D2047" s="8">
        <v>100</v>
      </c>
      <c r="E2047" s="9">
        <f t="shared" si="806"/>
        <v>100</v>
      </c>
      <c r="F2047" s="2">
        <v>0</v>
      </c>
      <c r="G2047" s="2">
        <v>100</v>
      </c>
      <c r="H2047" s="3">
        <f t="shared" si="807"/>
        <v>100</v>
      </c>
      <c r="I2047" s="10"/>
      <c r="J2047" s="10">
        <v>0.01</v>
      </c>
      <c r="K2047" s="213">
        <f t="shared" si="802"/>
        <v>0.01</v>
      </c>
      <c r="L2047" s="65"/>
      <c r="M2047" s="65">
        <v>0.01</v>
      </c>
      <c r="N2047" s="18">
        <f t="shared" si="803"/>
        <v>0.01</v>
      </c>
      <c r="O2047" s="65"/>
      <c r="P2047" s="65">
        <v>0.01</v>
      </c>
      <c r="Q2047" s="18">
        <f t="shared" si="804"/>
        <v>0.01</v>
      </c>
      <c r="R2047" s="65"/>
      <c r="S2047" s="8">
        <v>0.01</v>
      </c>
      <c r="T2047" s="107">
        <f t="shared" si="801"/>
        <v>0.01</v>
      </c>
      <c r="U2047" s="8"/>
      <c r="V2047" s="8"/>
      <c r="W2047" s="275">
        <f t="shared" si="800"/>
        <v>0</v>
      </c>
    </row>
    <row r="2048" spans="1:23" ht="18">
      <c r="A2048" s="13">
        <v>92</v>
      </c>
      <c r="B2048" s="5" t="s">
        <v>1360</v>
      </c>
      <c r="C2048" s="8">
        <v>0.01</v>
      </c>
      <c r="D2048" s="8"/>
      <c r="E2048" s="9">
        <f t="shared" si="806"/>
        <v>0.01</v>
      </c>
      <c r="F2048" s="2">
        <v>0.01</v>
      </c>
      <c r="G2048" s="2">
        <v>0</v>
      </c>
      <c r="H2048" s="3">
        <f t="shared" si="807"/>
        <v>0.01</v>
      </c>
      <c r="I2048" s="10">
        <v>0.01</v>
      </c>
      <c r="J2048" s="10"/>
      <c r="K2048" s="213">
        <f t="shared" si="802"/>
        <v>0.01</v>
      </c>
      <c r="L2048" s="65">
        <v>0.01</v>
      </c>
      <c r="M2048" s="65"/>
      <c r="N2048" s="18">
        <f t="shared" si="803"/>
        <v>0.01</v>
      </c>
      <c r="O2048" s="65">
        <v>0.01</v>
      </c>
      <c r="P2048" s="65"/>
      <c r="Q2048" s="18">
        <f t="shared" si="804"/>
        <v>0.01</v>
      </c>
      <c r="R2048" s="65">
        <v>0.01</v>
      </c>
      <c r="S2048" s="8"/>
      <c r="T2048" s="107">
        <f t="shared" si="801"/>
        <v>0.01</v>
      </c>
      <c r="U2048" s="8">
        <v>0.01</v>
      </c>
      <c r="V2048" s="8"/>
      <c r="W2048" s="275">
        <f t="shared" si="800"/>
        <v>0.01</v>
      </c>
    </row>
    <row r="2049" spans="1:23" ht="18">
      <c r="A2049" s="83">
        <v>93</v>
      </c>
      <c r="B2049" s="5" t="s">
        <v>1526</v>
      </c>
      <c r="C2049" s="8"/>
      <c r="D2049" s="8"/>
      <c r="E2049" s="9"/>
      <c r="F2049" s="2"/>
      <c r="G2049" s="2"/>
      <c r="H2049" s="3"/>
      <c r="I2049" s="10">
        <v>500</v>
      </c>
      <c r="J2049" s="10"/>
      <c r="K2049" s="213">
        <f t="shared" si="802"/>
        <v>500</v>
      </c>
      <c r="L2049" s="65">
        <v>100</v>
      </c>
      <c r="M2049" s="65"/>
      <c r="N2049" s="18">
        <f t="shared" si="803"/>
        <v>100</v>
      </c>
      <c r="O2049" s="65">
        <v>10</v>
      </c>
      <c r="P2049" s="65"/>
      <c r="Q2049" s="18">
        <f t="shared" si="804"/>
        <v>10</v>
      </c>
      <c r="R2049" s="65">
        <v>10</v>
      </c>
      <c r="S2049" s="8"/>
      <c r="T2049" s="107">
        <f t="shared" si="801"/>
        <v>10</v>
      </c>
      <c r="U2049" s="8">
        <v>0.02</v>
      </c>
      <c r="V2049" s="8"/>
      <c r="W2049" s="275">
        <f t="shared" si="800"/>
        <v>0.02</v>
      </c>
    </row>
    <row r="2050" spans="1:23" ht="18">
      <c r="A2050" s="13">
        <v>94</v>
      </c>
      <c r="B2050" s="5" t="s">
        <v>2396</v>
      </c>
      <c r="C2050" s="8"/>
      <c r="D2050" s="8"/>
      <c r="E2050" s="9"/>
      <c r="F2050" s="2"/>
      <c r="G2050" s="2"/>
      <c r="H2050" s="3"/>
      <c r="I2050" s="10"/>
      <c r="J2050" s="10"/>
      <c r="L2050" s="65"/>
      <c r="M2050" s="65"/>
      <c r="O2050" s="65"/>
      <c r="P2050" s="65"/>
      <c r="Q2050" s="18"/>
      <c r="R2050" s="65">
        <v>0.02</v>
      </c>
      <c r="S2050" s="8"/>
      <c r="T2050" s="107"/>
      <c r="U2050" s="8">
        <v>1370.01</v>
      </c>
      <c r="V2050" s="8"/>
      <c r="W2050" s="275">
        <f t="shared" si="800"/>
        <v>1370.01</v>
      </c>
    </row>
    <row r="2051" spans="1:23" ht="18">
      <c r="A2051" s="83">
        <v>95</v>
      </c>
      <c r="B2051" s="5" t="s">
        <v>1362</v>
      </c>
      <c r="C2051" s="8"/>
      <c r="D2051" s="8">
        <v>500</v>
      </c>
      <c r="E2051" s="9">
        <f t="shared" si="806"/>
        <v>500</v>
      </c>
      <c r="F2051" s="2">
        <v>0.01</v>
      </c>
      <c r="G2051" s="2">
        <v>0</v>
      </c>
      <c r="H2051" s="3">
        <f t="shared" si="807"/>
        <v>0.01</v>
      </c>
      <c r="I2051" s="10">
        <v>0.01</v>
      </c>
      <c r="J2051" s="10"/>
      <c r="K2051" s="213">
        <f t="shared" si="802"/>
        <v>0.01</v>
      </c>
      <c r="L2051" s="65">
        <v>0.01</v>
      </c>
      <c r="M2051" s="65"/>
      <c r="N2051" s="18">
        <f t="shared" si="803"/>
        <v>0.01</v>
      </c>
      <c r="O2051" s="65">
        <v>0.01</v>
      </c>
      <c r="P2051" s="65"/>
      <c r="Q2051" s="18">
        <f t="shared" si="804"/>
        <v>0.01</v>
      </c>
      <c r="R2051" s="65">
        <v>0.01</v>
      </c>
      <c r="S2051" s="8"/>
      <c r="T2051" s="107">
        <f t="shared" si="801"/>
        <v>0.01</v>
      </c>
      <c r="U2051" s="8">
        <v>0.01</v>
      </c>
      <c r="V2051" s="8"/>
      <c r="W2051" s="275">
        <f t="shared" si="800"/>
        <v>0.01</v>
      </c>
    </row>
    <row r="2052" spans="1:23" ht="18">
      <c r="A2052" s="13">
        <v>96</v>
      </c>
      <c r="B2052" s="5" t="s">
        <v>1363</v>
      </c>
      <c r="C2052" s="8"/>
      <c r="D2052" s="8">
        <v>250</v>
      </c>
      <c r="E2052" s="9">
        <f t="shared" si="806"/>
        <v>250</v>
      </c>
      <c r="F2052" s="2">
        <v>0</v>
      </c>
      <c r="G2052" s="2">
        <v>500</v>
      </c>
      <c r="H2052" s="3">
        <f t="shared" si="807"/>
        <v>500</v>
      </c>
      <c r="I2052" s="10"/>
      <c r="J2052" s="10">
        <v>0.01</v>
      </c>
      <c r="K2052" s="213">
        <f t="shared" si="802"/>
        <v>0.01</v>
      </c>
      <c r="L2052" s="65"/>
      <c r="M2052" s="65">
        <v>0.01</v>
      </c>
      <c r="N2052" s="18">
        <f t="shared" si="803"/>
        <v>0.01</v>
      </c>
      <c r="O2052" s="65"/>
      <c r="P2052" s="65">
        <v>0.01</v>
      </c>
      <c r="Q2052" s="18">
        <f t="shared" si="804"/>
        <v>0.01</v>
      </c>
      <c r="R2052" s="65"/>
      <c r="S2052" s="8">
        <v>0.01</v>
      </c>
      <c r="T2052" s="107">
        <f t="shared" si="801"/>
        <v>0.01</v>
      </c>
      <c r="U2052" s="8">
        <v>0</v>
      </c>
      <c r="V2052" s="8">
        <v>0.01</v>
      </c>
      <c r="W2052" s="275">
        <f t="shared" si="800"/>
        <v>0.01</v>
      </c>
    </row>
    <row r="2053" spans="1:23" ht="18">
      <c r="A2053" s="83">
        <v>97</v>
      </c>
      <c r="B2053" s="179" t="s">
        <v>1365</v>
      </c>
      <c r="C2053" s="8"/>
      <c r="D2053" s="8">
        <v>250</v>
      </c>
      <c r="E2053" s="9">
        <f t="shared" si="806"/>
        <v>250</v>
      </c>
      <c r="F2053" s="2">
        <v>0</v>
      </c>
      <c r="G2053" s="2">
        <v>250</v>
      </c>
      <c r="H2053" s="3">
        <f t="shared" si="807"/>
        <v>250</v>
      </c>
      <c r="I2053" s="30"/>
      <c r="J2053" s="10">
        <v>0.01</v>
      </c>
      <c r="K2053" s="213">
        <f t="shared" si="802"/>
        <v>0.01</v>
      </c>
      <c r="L2053" s="65"/>
      <c r="M2053" s="65">
        <v>0.01</v>
      </c>
      <c r="N2053" s="18">
        <f t="shared" si="803"/>
        <v>0.01</v>
      </c>
      <c r="O2053" s="65"/>
      <c r="P2053" s="65"/>
      <c r="Q2053" s="18">
        <f t="shared" si="804"/>
        <v>0</v>
      </c>
      <c r="R2053" s="65"/>
      <c r="S2053" s="8"/>
      <c r="T2053" s="107">
        <f t="shared" si="801"/>
        <v>0</v>
      </c>
      <c r="U2053" s="8"/>
      <c r="V2053" s="8"/>
      <c r="W2053" s="275">
        <f t="shared" si="800"/>
        <v>0</v>
      </c>
    </row>
    <row r="2054" spans="1:23" ht="18">
      <c r="A2054" s="13">
        <v>98</v>
      </c>
      <c r="B2054" s="179" t="s">
        <v>1364</v>
      </c>
      <c r="C2054" s="8"/>
      <c r="D2054" s="8">
        <v>10</v>
      </c>
      <c r="E2054" s="9">
        <f t="shared" si="806"/>
        <v>10</v>
      </c>
      <c r="F2054" s="2">
        <v>0</v>
      </c>
      <c r="G2054" s="2">
        <v>250</v>
      </c>
      <c r="H2054" s="3">
        <f t="shared" si="807"/>
        <v>250</v>
      </c>
      <c r="I2054" s="10"/>
      <c r="J2054" s="10">
        <v>0.01</v>
      </c>
      <c r="K2054" s="213">
        <f t="shared" si="802"/>
        <v>0.01</v>
      </c>
      <c r="L2054" s="65"/>
      <c r="M2054" s="65">
        <v>0.01</v>
      </c>
      <c r="N2054" s="18">
        <f t="shared" si="803"/>
        <v>0.01</v>
      </c>
      <c r="O2054" s="65"/>
      <c r="P2054" s="65"/>
      <c r="Q2054" s="18">
        <f t="shared" si="804"/>
        <v>0</v>
      </c>
      <c r="R2054" s="65"/>
      <c r="S2054" s="8"/>
      <c r="T2054" s="107">
        <f t="shared" si="801"/>
        <v>0</v>
      </c>
      <c r="U2054" s="8"/>
      <c r="V2054" s="8"/>
      <c r="W2054" s="275">
        <f t="shared" si="800"/>
        <v>0</v>
      </c>
    </row>
    <row r="2055" spans="1:23" ht="18">
      <c r="A2055" s="83">
        <v>99</v>
      </c>
      <c r="B2055" s="5" t="s">
        <v>1366</v>
      </c>
      <c r="C2055" s="8"/>
      <c r="D2055" s="8">
        <v>853.14</v>
      </c>
      <c r="E2055" s="9">
        <f t="shared" si="806"/>
        <v>853.14</v>
      </c>
      <c r="F2055" s="2">
        <v>0</v>
      </c>
      <c r="G2055" s="2">
        <v>10</v>
      </c>
      <c r="H2055" s="3">
        <f t="shared" si="807"/>
        <v>10</v>
      </c>
      <c r="I2055" s="10"/>
      <c r="J2055" s="10">
        <v>0.01</v>
      </c>
      <c r="K2055" s="213">
        <f t="shared" si="802"/>
        <v>0.01</v>
      </c>
      <c r="L2055" s="65"/>
      <c r="M2055" s="65">
        <v>0.01</v>
      </c>
      <c r="N2055" s="18">
        <f t="shared" si="803"/>
        <v>0.01</v>
      </c>
      <c r="O2055" s="65"/>
      <c r="P2055" s="65">
        <v>0.01</v>
      </c>
      <c r="Q2055" s="18">
        <f t="shared" si="804"/>
        <v>0.01</v>
      </c>
      <c r="R2055" s="65"/>
      <c r="S2055" s="8">
        <v>0.01</v>
      </c>
      <c r="T2055" s="107">
        <f t="shared" si="801"/>
        <v>0.01</v>
      </c>
      <c r="U2055" s="8"/>
      <c r="V2055" s="8">
        <v>0.01</v>
      </c>
      <c r="W2055" s="275">
        <f t="shared" si="800"/>
        <v>0.01</v>
      </c>
    </row>
    <row r="2056" spans="1:23" ht="18">
      <c r="A2056" s="13">
        <v>100</v>
      </c>
      <c r="B2056" s="5" t="s">
        <v>1367</v>
      </c>
      <c r="C2056" s="8"/>
      <c r="D2056" s="8">
        <v>0.01</v>
      </c>
      <c r="E2056" s="9">
        <f t="shared" si="806"/>
        <v>0.01</v>
      </c>
      <c r="F2056" s="2">
        <v>0</v>
      </c>
      <c r="G2056" s="2">
        <v>0.01</v>
      </c>
      <c r="H2056" s="3">
        <f t="shared" si="807"/>
        <v>0.01</v>
      </c>
      <c r="I2056" s="10"/>
      <c r="J2056" s="10">
        <v>0.01</v>
      </c>
      <c r="K2056" s="213">
        <f t="shared" si="802"/>
        <v>0.01</v>
      </c>
      <c r="L2056" s="65"/>
      <c r="M2056" s="65">
        <v>0.01</v>
      </c>
      <c r="N2056" s="18">
        <f t="shared" si="803"/>
        <v>0.01</v>
      </c>
      <c r="O2056" s="65"/>
      <c r="P2056" s="65">
        <v>0.01</v>
      </c>
      <c r="Q2056" s="18">
        <f t="shared" si="804"/>
        <v>0.01</v>
      </c>
      <c r="R2056" s="65"/>
      <c r="S2056" s="8">
        <v>0.01</v>
      </c>
      <c r="T2056" s="107">
        <f t="shared" si="801"/>
        <v>0.01</v>
      </c>
      <c r="U2056" s="8"/>
      <c r="V2056" s="8">
        <v>0.01</v>
      </c>
      <c r="W2056" s="275">
        <f t="shared" si="800"/>
        <v>0.01</v>
      </c>
    </row>
    <row r="2057" spans="1:23" ht="18">
      <c r="A2057" s="83">
        <v>101</v>
      </c>
      <c r="B2057" s="179" t="s">
        <v>1369</v>
      </c>
      <c r="C2057" s="8"/>
      <c r="D2057" s="8">
        <v>40</v>
      </c>
      <c r="E2057" s="9">
        <f t="shared" si="806"/>
        <v>40</v>
      </c>
      <c r="F2057" s="2">
        <v>0</v>
      </c>
      <c r="G2057" s="2">
        <v>0.01</v>
      </c>
      <c r="H2057" s="3">
        <f t="shared" si="807"/>
        <v>0.01</v>
      </c>
      <c r="I2057" s="10"/>
      <c r="J2057" s="10">
        <v>0.01</v>
      </c>
      <c r="K2057" s="213">
        <f t="shared" si="802"/>
        <v>0.01</v>
      </c>
      <c r="L2057" s="65"/>
      <c r="M2057" s="65">
        <v>0.01</v>
      </c>
      <c r="N2057" s="18">
        <f t="shared" si="803"/>
        <v>0.01</v>
      </c>
      <c r="O2057" s="65"/>
      <c r="P2057" s="65"/>
      <c r="Q2057" s="18">
        <f t="shared" si="804"/>
        <v>0</v>
      </c>
      <c r="R2057" s="65"/>
      <c r="S2057" s="8"/>
      <c r="T2057" s="107">
        <f t="shared" si="801"/>
        <v>0</v>
      </c>
      <c r="U2057" s="8"/>
      <c r="V2057" s="8"/>
      <c r="W2057" s="275">
        <f t="shared" si="800"/>
        <v>0</v>
      </c>
    </row>
    <row r="2058" spans="1:23" ht="18">
      <c r="A2058" s="13">
        <v>102</v>
      </c>
      <c r="B2058" s="5" t="s">
        <v>1368</v>
      </c>
      <c r="C2058" s="8"/>
      <c r="D2058" s="8">
        <v>300</v>
      </c>
      <c r="E2058" s="9">
        <f t="shared" si="806"/>
        <v>300</v>
      </c>
      <c r="F2058" s="2">
        <v>0</v>
      </c>
      <c r="G2058" s="2">
        <v>40</v>
      </c>
      <c r="H2058" s="3">
        <f t="shared" si="807"/>
        <v>40</v>
      </c>
      <c r="I2058" s="10"/>
      <c r="J2058" s="10">
        <v>0.01</v>
      </c>
      <c r="K2058" s="213">
        <f t="shared" si="802"/>
        <v>0.01</v>
      </c>
      <c r="L2058" s="65"/>
      <c r="M2058" s="65">
        <v>0.01</v>
      </c>
      <c r="N2058" s="18">
        <f t="shared" si="803"/>
        <v>0.01</v>
      </c>
      <c r="O2058" s="65"/>
      <c r="P2058" s="65">
        <v>0.01</v>
      </c>
      <c r="Q2058" s="18">
        <f t="shared" si="804"/>
        <v>0.01</v>
      </c>
      <c r="R2058" s="65"/>
      <c r="S2058" s="8">
        <v>0.01</v>
      </c>
      <c r="T2058" s="107">
        <f t="shared" si="801"/>
        <v>0.01</v>
      </c>
      <c r="U2058" s="8"/>
      <c r="V2058" s="8">
        <v>0.01</v>
      </c>
      <c r="W2058" s="275">
        <f t="shared" si="800"/>
        <v>0.01</v>
      </c>
    </row>
    <row r="2059" spans="1:23" ht="18">
      <c r="A2059" s="83">
        <v>103</v>
      </c>
      <c r="B2059" s="179" t="s">
        <v>1370</v>
      </c>
      <c r="C2059" s="8"/>
      <c r="D2059" s="8">
        <v>10</v>
      </c>
      <c r="E2059" s="9">
        <f t="shared" si="806"/>
        <v>10</v>
      </c>
      <c r="F2059" s="2">
        <v>0</v>
      </c>
      <c r="G2059" s="2">
        <v>500</v>
      </c>
      <c r="H2059" s="3">
        <f t="shared" si="807"/>
        <v>500</v>
      </c>
      <c r="I2059" s="10"/>
      <c r="J2059" s="10">
        <v>0.01</v>
      </c>
      <c r="K2059" s="213">
        <f t="shared" si="802"/>
        <v>0.01</v>
      </c>
      <c r="L2059" s="65"/>
      <c r="M2059" s="65">
        <v>0.01</v>
      </c>
      <c r="N2059" s="18">
        <f t="shared" si="803"/>
        <v>0.01</v>
      </c>
      <c r="O2059" s="65"/>
      <c r="P2059" s="65"/>
      <c r="Q2059" s="18">
        <f t="shared" si="804"/>
        <v>0</v>
      </c>
      <c r="R2059" s="65"/>
      <c r="S2059" s="8"/>
      <c r="T2059" s="107">
        <f t="shared" si="801"/>
        <v>0</v>
      </c>
      <c r="U2059" s="8"/>
      <c r="V2059" s="8"/>
      <c r="W2059" s="275">
        <f t="shared" si="800"/>
        <v>0</v>
      </c>
    </row>
    <row r="2060" spans="1:23" ht="18">
      <c r="A2060" s="13">
        <v>104</v>
      </c>
      <c r="B2060" s="5" t="s">
        <v>1525</v>
      </c>
      <c r="C2060" s="8"/>
      <c r="D2060" s="8">
        <v>150</v>
      </c>
      <c r="E2060" s="9">
        <f t="shared" si="806"/>
        <v>150</v>
      </c>
      <c r="F2060" s="2">
        <v>0</v>
      </c>
      <c r="G2060" s="2">
        <v>10</v>
      </c>
      <c r="H2060" s="3">
        <f t="shared" si="807"/>
        <v>10</v>
      </c>
      <c r="I2060" s="10"/>
      <c r="J2060" s="10">
        <v>0.01</v>
      </c>
      <c r="K2060" s="213">
        <f t="shared" si="802"/>
        <v>0.01</v>
      </c>
      <c r="L2060" s="65"/>
      <c r="M2060" s="65">
        <v>0.01</v>
      </c>
      <c r="N2060" s="18">
        <f t="shared" si="803"/>
        <v>0.01</v>
      </c>
      <c r="O2060" s="65"/>
      <c r="P2060" s="65">
        <v>0.01</v>
      </c>
      <c r="Q2060" s="18">
        <f t="shared" si="804"/>
        <v>0.01</v>
      </c>
      <c r="R2060" s="65"/>
      <c r="S2060" s="8">
        <v>0.01</v>
      </c>
      <c r="T2060" s="107">
        <f t="shared" si="801"/>
        <v>0.01</v>
      </c>
      <c r="U2060" s="8"/>
      <c r="V2060" s="8">
        <v>0.01</v>
      </c>
      <c r="W2060" s="275">
        <f t="shared" si="800"/>
        <v>0.01</v>
      </c>
    </row>
    <row r="2061" spans="1:23" ht="18">
      <c r="A2061" s="83">
        <v>105</v>
      </c>
      <c r="B2061" s="179" t="s">
        <v>1371</v>
      </c>
      <c r="C2061" s="8"/>
      <c r="D2061" s="8">
        <v>125</v>
      </c>
      <c r="E2061" s="9">
        <f t="shared" si="806"/>
        <v>125</v>
      </c>
      <c r="F2061" s="2">
        <v>0</v>
      </c>
      <c r="G2061" s="2">
        <v>150</v>
      </c>
      <c r="H2061" s="3">
        <f t="shared" si="807"/>
        <v>150</v>
      </c>
      <c r="I2061" s="10"/>
      <c r="J2061" s="10">
        <v>0.01</v>
      </c>
      <c r="K2061" s="213">
        <f t="shared" si="802"/>
        <v>0.01</v>
      </c>
      <c r="L2061" s="65"/>
      <c r="M2061" s="65">
        <v>0.01</v>
      </c>
      <c r="N2061" s="18">
        <f t="shared" si="803"/>
        <v>0.01</v>
      </c>
      <c r="O2061" s="65"/>
      <c r="P2061" s="65"/>
      <c r="Q2061" s="18">
        <f t="shared" si="804"/>
        <v>0</v>
      </c>
      <c r="R2061" s="65"/>
      <c r="S2061" s="8"/>
      <c r="T2061" s="107">
        <f t="shared" si="801"/>
        <v>0</v>
      </c>
      <c r="U2061" s="8"/>
      <c r="V2061" s="8"/>
      <c r="W2061" s="275">
        <f t="shared" si="800"/>
        <v>0</v>
      </c>
    </row>
    <row r="2062" spans="1:23" ht="18">
      <c r="A2062" s="13">
        <v>106</v>
      </c>
      <c r="B2062" s="179" t="s">
        <v>1372</v>
      </c>
      <c r="C2062" s="8"/>
      <c r="D2062" s="8">
        <v>250</v>
      </c>
      <c r="E2062" s="9">
        <f t="shared" si="806"/>
        <v>250</v>
      </c>
      <c r="F2062" s="2">
        <v>0</v>
      </c>
      <c r="G2062" s="2">
        <v>125</v>
      </c>
      <c r="H2062" s="3">
        <f t="shared" si="807"/>
        <v>125</v>
      </c>
      <c r="I2062" s="10"/>
      <c r="J2062" s="10">
        <v>0.01</v>
      </c>
      <c r="K2062" s="213">
        <f t="shared" si="802"/>
        <v>0.01</v>
      </c>
      <c r="L2062" s="65"/>
      <c r="M2062" s="65">
        <v>0.01</v>
      </c>
      <c r="N2062" s="18">
        <f t="shared" si="803"/>
        <v>0.01</v>
      </c>
      <c r="O2062" s="65"/>
      <c r="P2062" s="65"/>
      <c r="Q2062" s="18">
        <f t="shared" si="804"/>
        <v>0</v>
      </c>
      <c r="R2062" s="65"/>
      <c r="S2062" s="8"/>
      <c r="T2062" s="107">
        <f t="shared" si="801"/>
        <v>0</v>
      </c>
      <c r="U2062" s="8"/>
      <c r="V2062" s="8"/>
      <c r="W2062" s="275">
        <f t="shared" si="800"/>
        <v>0</v>
      </c>
    </row>
    <row r="2063" spans="1:23" ht="18">
      <c r="A2063" s="83">
        <v>107</v>
      </c>
      <c r="B2063" s="179" t="s">
        <v>1373</v>
      </c>
      <c r="C2063" s="8"/>
      <c r="D2063" s="8">
        <v>735</v>
      </c>
      <c r="E2063" s="9">
        <f t="shared" si="806"/>
        <v>735</v>
      </c>
      <c r="F2063" s="2">
        <v>0</v>
      </c>
      <c r="G2063" s="2">
        <v>250</v>
      </c>
      <c r="H2063" s="3">
        <f t="shared" si="807"/>
        <v>250</v>
      </c>
      <c r="I2063" s="10"/>
      <c r="J2063" s="10">
        <v>0.01</v>
      </c>
      <c r="K2063" s="213">
        <f t="shared" si="802"/>
        <v>0.01</v>
      </c>
      <c r="L2063" s="65"/>
      <c r="M2063" s="65">
        <v>0.01</v>
      </c>
      <c r="N2063" s="18">
        <f t="shared" si="803"/>
        <v>0.01</v>
      </c>
      <c r="O2063" s="65"/>
      <c r="P2063" s="65"/>
      <c r="Q2063" s="18">
        <f t="shared" si="804"/>
        <v>0</v>
      </c>
      <c r="R2063" s="65"/>
      <c r="S2063" s="8"/>
      <c r="T2063" s="107">
        <f t="shared" si="801"/>
        <v>0</v>
      </c>
      <c r="U2063" s="8"/>
      <c r="V2063" s="8"/>
      <c r="W2063" s="275">
        <f t="shared" si="800"/>
        <v>0</v>
      </c>
    </row>
    <row r="2064" spans="1:23" ht="18">
      <c r="A2064" s="13">
        <v>108</v>
      </c>
      <c r="B2064" s="5" t="s">
        <v>1375</v>
      </c>
      <c r="C2064" s="8"/>
      <c r="D2064" s="8">
        <v>1000</v>
      </c>
      <c r="E2064" s="9">
        <f t="shared" si="806"/>
        <v>1000</v>
      </c>
      <c r="F2064" s="2">
        <v>0</v>
      </c>
      <c r="G2064" s="2">
        <v>1000</v>
      </c>
      <c r="H2064" s="3">
        <f t="shared" si="807"/>
        <v>1000</v>
      </c>
      <c r="I2064" s="10"/>
      <c r="J2064" s="10">
        <v>0.01</v>
      </c>
      <c r="K2064" s="213">
        <f t="shared" si="802"/>
        <v>0.01</v>
      </c>
      <c r="L2064" s="65"/>
      <c r="M2064" s="65">
        <v>0.01</v>
      </c>
      <c r="N2064" s="18">
        <f t="shared" si="803"/>
        <v>0.01</v>
      </c>
      <c r="O2064" s="65"/>
      <c r="P2064" s="65">
        <v>0.01</v>
      </c>
      <c r="Q2064" s="18">
        <f t="shared" si="804"/>
        <v>0.01</v>
      </c>
      <c r="R2064" s="65"/>
      <c r="S2064" s="8">
        <v>0.01</v>
      </c>
      <c r="T2064" s="107">
        <f t="shared" si="801"/>
        <v>0.01</v>
      </c>
      <c r="U2064" s="8"/>
      <c r="V2064" s="8">
        <v>0.01</v>
      </c>
      <c r="W2064" s="275">
        <f t="shared" si="800"/>
        <v>0.01</v>
      </c>
    </row>
    <row r="2065" spans="1:23" ht="18">
      <c r="A2065" s="83">
        <v>109</v>
      </c>
      <c r="B2065" s="50" t="s">
        <v>1374</v>
      </c>
      <c r="C2065" s="8"/>
      <c r="D2065" s="8">
        <v>300</v>
      </c>
      <c r="E2065" s="9">
        <f t="shared" si="806"/>
        <v>300</v>
      </c>
      <c r="F2065" s="2">
        <v>0</v>
      </c>
      <c r="G2065" s="2">
        <v>1000</v>
      </c>
      <c r="H2065" s="3">
        <f t="shared" si="807"/>
        <v>1000</v>
      </c>
      <c r="I2065" s="10"/>
      <c r="J2065" s="10">
        <v>0.01</v>
      </c>
      <c r="K2065" s="213">
        <f t="shared" si="802"/>
        <v>0.01</v>
      </c>
      <c r="L2065" s="65"/>
      <c r="M2065" s="65">
        <v>0.01</v>
      </c>
      <c r="N2065" s="18">
        <f t="shared" si="803"/>
        <v>0.01</v>
      </c>
      <c r="O2065" s="65"/>
      <c r="P2065" s="65">
        <v>0.01</v>
      </c>
      <c r="Q2065" s="18">
        <f t="shared" si="804"/>
        <v>0.01</v>
      </c>
      <c r="R2065" s="65"/>
      <c r="S2065" s="8">
        <v>0.01</v>
      </c>
      <c r="T2065" s="107">
        <f t="shared" si="801"/>
        <v>0.01</v>
      </c>
      <c r="U2065" s="8"/>
      <c r="V2065" s="8">
        <v>0.01</v>
      </c>
      <c r="W2065" s="275">
        <f t="shared" si="800"/>
        <v>0.01</v>
      </c>
    </row>
    <row r="2066" spans="1:23" ht="18">
      <c r="A2066" s="13">
        <v>110</v>
      </c>
      <c r="B2066" s="5" t="s">
        <v>1376</v>
      </c>
      <c r="C2066" s="8"/>
      <c r="D2066" s="8">
        <v>200</v>
      </c>
      <c r="E2066" s="9">
        <f t="shared" si="806"/>
        <v>200</v>
      </c>
      <c r="F2066" s="2">
        <v>0</v>
      </c>
      <c r="G2066" s="2">
        <v>500</v>
      </c>
      <c r="H2066" s="3">
        <f t="shared" si="807"/>
        <v>500</v>
      </c>
      <c r="I2066" s="10"/>
      <c r="J2066" s="10">
        <v>0.01</v>
      </c>
      <c r="K2066" s="213">
        <f t="shared" si="802"/>
        <v>0.01</v>
      </c>
      <c r="L2066" s="65"/>
      <c r="M2066" s="65">
        <v>0.01</v>
      </c>
      <c r="N2066" s="18">
        <f t="shared" si="803"/>
        <v>0.01</v>
      </c>
      <c r="O2066" s="65"/>
      <c r="P2066" s="65">
        <v>0.01</v>
      </c>
      <c r="Q2066" s="18">
        <f t="shared" si="804"/>
        <v>0.01</v>
      </c>
      <c r="R2066" s="65"/>
      <c r="S2066" s="8">
        <v>0.01</v>
      </c>
      <c r="T2066" s="107">
        <f t="shared" si="801"/>
        <v>0.01</v>
      </c>
      <c r="U2066" s="8"/>
      <c r="V2066" s="8">
        <v>0.01</v>
      </c>
      <c r="W2066" s="275">
        <f t="shared" si="800"/>
        <v>0.01</v>
      </c>
    </row>
    <row r="2067" spans="1:23" ht="18">
      <c r="A2067" s="83">
        <v>111</v>
      </c>
      <c r="B2067" s="179" t="s">
        <v>1378</v>
      </c>
      <c r="C2067" s="8"/>
      <c r="D2067" s="8">
        <v>1290</v>
      </c>
      <c r="E2067" s="9">
        <f t="shared" si="806"/>
        <v>1290</v>
      </c>
      <c r="F2067" s="2">
        <v>0</v>
      </c>
      <c r="G2067" s="2">
        <v>200</v>
      </c>
      <c r="H2067" s="3">
        <f t="shared" si="807"/>
        <v>200</v>
      </c>
      <c r="I2067" s="10"/>
      <c r="J2067" s="10">
        <v>0.01</v>
      </c>
      <c r="K2067" s="213">
        <f t="shared" si="802"/>
        <v>0.01</v>
      </c>
      <c r="L2067" s="65"/>
      <c r="M2067" s="65">
        <v>0.01</v>
      </c>
      <c r="N2067" s="18">
        <f t="shared" si="803"/>
        <v>0.01</v>
      </c>
      <c r="O2067" s="65"/>
      <c r="P2067" s="65"/>
      <c r="Q2067" s="18">
        <f t="shared" si="804"/>
        <v>0</v>
      </c>
      <c r="R2067" s="65"/>
      <c r="S2067" s="8"/>
      <c r="T2067" s="107">
        <f t="shared" si="801"/>
        <v>0</v>
      </c>
      <c r="U2067" s="8"/>
      <c r="V2067" s="8"/>
      <c r="W2067" s="275">
        <f t="shared" si="800"/>
        <v>0</v>
      </c>
    </row>
    <row r="2068" spans="1:23" ht="18">
      <c r="A2068" s="13">
        <v>112</v>
      </c>
      <c r="B2068" s="179" t="s">
        <v>1377</v>
      </c>
      <c r="C2068" s="8"/>
      <c r="D2068" s="8">
        <v>1049.5</v>
      </c>
      <c r="E2068" s="9">
        <f t="shared" si="806"/>
        <v>1049.5</v>
      </c>
      <c r="F2068" s="2">
        <v>0</v>
      </c>
      <c r="G2068" s="2">
        <v>1250</v>
      </c>
      <c r="H2068" s="3">
        <f t="shared" si="807"/>
        <v>1250</v>
      </c>
      <c r="I2068" s="10"/>
      <c r="J2068" s="10">
        <v>0.01</v>
      </c>
      <c r="K2068" s="213">
        <f t="shared" si="802"/>
        <v>0.01</v>
      </c>
      <c r="L2068" s="65"/>
      <c r="M2068" s="65">
        <v>0.01</v>
      </c>
      <c r="N2068" s="18">
        <f t="shared" si="803"/>
        <v>0.01</v>
      </c>
      <c r="O2068" s="65"/>
      <c r="P2068" s="65"/>
      <c r="Q2068" s="18">
        <f t="shared" si="804"/>
        <v>0</v>
      </c>
      <c r="R2068" s="65"/>
      <c r="S2068" s="8"/>
      <c r="T2068" s="107">
        <f t="shared" si="801"/>
        <v>0</v>
      </c>
      <c r="U2068" s="8"/>
      <c r="V2068" s="8"/>
      <c r="W2068" s="275">
        <f t="shared" si="800"/>
        <v>0</v>
      </c>
    </row>
    <row r="2069" spans="1:23" ht="18">
      <c r="A2069" s="83">
        <v>113</v>
      </c>
      <c r="B2069" s="5" t="s">
        <v>1379</v>
      </c>
      <c r="C2069" s="8"/>
      <c r="D2069" s="8">
        <v>400</v>
      </c>
      <c r="E2069" s="9">
        <f t="shared" si="806"/>
        <v>400</v>
      </c>
      <c r="F2069" s="2">
        <v>0</v>
      </c>
      <c r="G2069" s="2">
        <v>1000</v>
      </c>
      <c r="H2069" s="3">
        <f t="shared" si="807"/>
        <v>1000</v>
      </c>
      <c r="I2069" s="10"/>
      <c r="J2069" s="10">
        <v>0.01</v>
      </c>
      <c r="K2069" s="213">
        <f t="shared" si="802"/>
        <v>0.01</v>
      </c>
      <c r="L2069" s="65"/>
      <c r="M2069" s="65">
        <v>0.01</v>
      </c>
      <c r="N2069" s="18">
        <f t="shared" si="803"/>
        <v>0.01</v>
      </c>
      <c r="O2069" s="65"/>
      <c r="P2069" s="65">
        <v>0.01</v>
      </c>
      <c r="Q2069" s="18">
        <f t="shared" si="804"/>
        <v>0.01</v>
      </c>
      <c r="R2069" s="65"/>
      <c r="S2069" s="8">
        <v>0.01</v>
      </c>
      <c r="T2069" s="107">
        <f t="shared" si="801"/>
        <v>0.01</v>
      </c>
      <c r="U2069" s="8"/>
      <c r="V2069" s="8">
        <v>0.01</v>
      </c>
      <c r="W2069" s="275">
        <f t="shared" si="800"/>
        <v>0.01</v>
      </c>
    </row>
    <row r="2070" spans="1:23" ht="18">
      <c r="A2070" s="13">
        <v>114</v>
      </c>
      <c r="B2070" s="179" t="s">
        <v>1381</v>
      </c>
      <c r="C2070" s="8"/>
      <c r="D2070" s="8">
        <v>300</v>
      </c>
      <c r="E2070" s="9">
        <f t="shared" si="806"/>
        <v>300</v>
      </c>
      <c r="F2070" s="2">
        <v>0</v>
      </c>
      <c r="G2070" s="2">
        <v>400</v>
      </c>
      <c r="H2070" s="3">
        <f t="shared" si="807"/>
        <v>400</v>
      </c>
      <c r="I2070" s="10"/>
      <c r="J2070" s="10">
        <v>0.01</v>
      </c>
      <c r="K2070" s="213">
        <f t="shared" si="802"/>
        <v>0.01</v>
      </c>
      <c r="L2070" s="65"/>
      <c r="M2070" s="65">
        <v>0.01</v>
      </c>
      <c r="N2070" s="18">
        <f t="shared" si="803"/>
        <v>0.01</v>
      </c>
      <c r="O2070" s="65"/>
      <c r="P2070" s="65"/>
      <c r="Q2070" s="18">
        <f t="shared" si="804"/>
        <v>0</v>
      </c>
      <c r="R2070" s="65"/>
      <c r="S2070" s="8"/>
      <c r="T2070" s="107">
        <f t="shared" si="801"/>
        <v>0</v>
      </c>
      <c r="U2070" s="8"/>
      <c r="V2070" s="8"/>
      <c r="W2070" s="275">
        <f t="shared" si="800"/>
        <v>0</v>
      </c>
    </row>
    <row r="2071" spans="1:23" ht="18">
      <c r="A2071" s="83">
        <v>115</v>
      </c>
      <c r="B2071" s="179" t="s">
        <v>1380</v>
      </c>
      <c r="C2071" s="8"/>
      <c r="D2071" s="8">
        <v>250</v>
      </c>
      <c r="E2071" s="9">
        <f t="shared" si="806"/>
        <v>250</v>
      </c>
      <c r="F2071" s="2">
        <v>0</v>
      </c>
      <c r="G2071" s="2">
        <v>200</v>
      </c>
      <c r="H2071" s="3">
        <f t="shared" si="807"/>
        <v>200</v>
      </c>
      <c r="I2071" s="10"/>
      <c r="J2071" s="10">
        <v>0.01</v>
      </c>
      <c r="K2071" s="213">
        <f t="shared" si="802"/>
        <v>0.01</v>
      </c>
      <c r="L2071" s="65"/>
      <c r="M2071" s="65">
        <v>0.01</v>
      </c>
      <c r="N2071" s="18">
        <f t="shared" si="803"/>
        <v>0.01</v>
      </c>
      <c r="O2071" s="65"/>
      <c r="P2071" s="65"/>
      <c r="Q2071" s="18">
        <f t="shared" si="804"/>
        <v>0</v>
      </c>
      <c r="R2071" s="65"/>
      <c r="S2071" s="8"/>
      <c r="T2071" s="107">
        <f t="shared" si="801"/>
        <v>0</v>
      </c>
      <c r="U2071" s="8"/>
      <c r="V2071" s="8"/>
      <c r="W2071" s="275">
        <f t="shared" si="800"/>
        <v>0</v>
      </c>
    </row>
    <row r="2072" spans="1:23" ht="18">
      <c r="A2072" s="13">
        <v>116</v>
      </c>
      <c r="B2072" s="179" t="s">
        <v>1382</v>
      </c>
      <c r="C2072" s="8"/>
      <c r="D2072" s="8">
        <v>200</v>
      </c>
      <c r="E2072" s="9">
        <f t="shared" si="806"/>
        <v>200</v>
      </c>
      <c r="F2072" s="2">
        <v>0</v>
      </c>
      <c r="G2072" s="2">
        <v>250</v>
      </c>
      <c r="H2072" s="3">
        <f t="shared" si="807"/>
        <v>250</v>
      </c>
      <c r="I2072" s="10"/>
      <c r="J2072" s="10">
        <v>0.01</v>
      </c>
      <c r="K2072" s="213">
        <f t="shared" si="802"/>
        <v>0.01</v>
      </c>
      <c r="L2072" s="65"/>
      <c r="M2072" s="65">
        <v>0.01</v>
      </c>
      <c r="N2072" s="18">
        <f t="shared" si="803"/>
        <v>0.01</v>
      </c>
      <c r="O2072" s="65"/>
      <c r="P2072" s="65"/>
      <c r="Q2072" s="18">
        <f t="shared" si="804"/>
        <v>0</v>
      </c>
      <c r="R2072" s="65"/>
      <c r="S2072" s="8"/>
      <c r="T2072" s="107">
        <f t="shared" si="801"/>
        <v>0</v>
      </c>
      <c r="U2072" s="8"/>
      <c r="V2072" s="8"/>
      <c r="W2072" s="275">
        <f t="shared" si="800"/>
        <v>0</v>
      </c>
    </row>
    <row r="2073" spans="1:23" ht="18">
      <c r="A2073" s="83">
        <v>117</v>
      </c>
      <c r="B2073" s="5" t="s">
        <v>1384</v>
      </c>
      <c r="C2073" s="8"/>
      <c r="D2073" s="8">
        <v>391.25</v>
      </c>
      <c r="E2073" s="9">
        <f t="shared" si="806"/>
        <v>391.25</v>
      </c>
      <c r="F2073" s="2">
        <v>0</v>
      </c>
      <c r="G2073" s="2">
        <v>200</v>
      </c>
      <c r="H2073" s="3">
        <f t="shared" si="807"/>
        <v>200</v>
      </c>
      <c r="I2073" s="30"/>
      <c r="J2073" s="10">
        <v>0.01</v>
      </c>
      <c r="K2073" s="213">
        <f t="shared" si="802"/>
        <v>0.01</v>
      </c>
      <c r="L2073" s="65"/>
      <c r="M2073" s="65">
        <v>0.01</v>
      </c>
      <c r="N2073" s="18">
        <f t="shared" si="803"/>
        <v>0.01</v>
      </c>
      <c r="O2073" s="65"/>
      <c r="P2073" s="65">
        <v>0.01</v>
      </c>
      <c r="Q2073" s="18">
        <f t="shared" si="804"/>
        <v>0.01</v>
      </c>
      <c r="R2073" s="65"/>
      <c r="S2073" s="8">
        <v>0.01</v>
      </c>
      <c r="T2073" s="107">
        <f t="shared" si="801"/>
        <v>0.01</v>
      </c>
      <c r="U2073" s="8"/>
      <c r="V2073" s="8">
        <v>0.01</v>
      </c>
      <c r="W2073" s="275">
        <f t="shared" si="800"/>
        <v>0.01</v>
      </c>
    </row>
    <row r="2074" spans="1:23" ht="18">
      <c r="A2074" s="13">
        <v>118</v>
      </c>
      <c r="B2074" s="179" t="s">
        <v>1383</v>
      </c>
      <c r="C2074" s="8"/>
      <c r="D2074" s="8">
        <v>200</v>
      </c>
      <c r="E2074" s="9">
        <f t="shared" si="806"/>
        <v>200</v>
      </c>
      <c r="F2074" s="2">
        <v>0</v>
      </c>
      <c r="G2074" s="2">
        <v>283.92</v>
      </c>
      <c r="H2074" s="3">
        <f t="shared" si="807"/>
        <v>283.92</v>
      </c>
      <c r="I2074" s="10"/>
      <c r="J2074" s="10">
        <v>0.01</v>
      </c>
      <c r="K2074" s="213">
        <f t="shared" si="802"/>
        <v>0.01</v>
      </c>
      <c r="L2074" s="65"/>
      <c r="M2074" s="65">
        <v>0.01</v>
      </c>
      <c r="N2074" s="18">
        <f t="shared" si="803"/>
        <v>0.01</v>
      </c>
      <c r="O2074" s="65"/>
      <c r="P2074" s="65"/>
      <c r="Q2074" s="18">
        <f t="shared" si="804"/>
        <v>0</v>
      </c>
      <c r="R2074" s="65"/>
      <c r="S2074" s="8"/>
      <c r="T2074" s="107">
        <f t="shared" si="801"/>
        <v>0</v>
      </c>
      <c r="U2074" s="8"/>
      <c r="V2074" s="8"/>
      <c r="W2074" s="275">
        <f t="shared" si="800"/>
        <v>0</v>
      </c>
    </row>
    <row r="2075" spans="1:23" ht="18">
      <c r="A2075" s="83">
        <v>119</v>
      </c>
      <c r="B2075" s="5" t="s">
        <v>1385</v>
      </c>
      <c r="C2075" s="8"/>
      <c r="D2075" s="8">
        <v>300</v>
      </c>
      <c r="E2075" s="9">
        <f t="shared" si="806"/>
        <v>300</v>
      </c>
      <c r="F2075" s="2">
        <v>0</v>
      </c>
      <c r="G2075" s="2">
        <v>200</v>
      </c>
      <c r="H2075" s="3">
        <f t="shared" si="807"/>
        <v>200</v>
      </c>
      <c r="I2075" s="10"/>
      <c r="J2075" s="10">
        <v>0.01</v>
      </c>
      <c r="K2075" s="213">
        <f t="shared" si="802"/>
        <v>0.01</v>
      </c>
      <c r="L2075" s="65"/>
      <c r="M2075" s="65">
        <v>0.01</v>
      </c>
      <c r="N2075" s="18">
        <f t="shared" si="803"/>
        <v>0.01</v>
      </c>
      <c r="O2075" s="65"/>
      <c r="P2075" s="65">
        <v>0.01</v>
      </c>
      <c r="Q2075" s="18">
        <f t="shared" si="804"/>
        <v>0.01</v>
      </c>
      <c r="R2075" s="65"/>
      <c r="S2075" s="8">
        <v>0.01</v>
      </c>
      <c r="T2075" s="107">
        <f t="shared" si="801"/>
        <v>0.01</v>
      </c>
      <c r="U2075" s="8"/>
      <c r="V2075" s="8">
        <v>0.01</v>
      </c>
      <c r="W2075" s="275">
        <f t="shared" si="800"/>
        <v>0.01</v>
      </c>
    </row>
    <row r="2076" spans="1:23" ht="18">
      <c r="A2076" s="13">
        <v>120</v>
      </c>
      <c r="B2076" s="179" t="s">
        <v>1387</v>
      </c>
      <c r="C2076" s="8"/>
      <c r="D2076" s="8">
        <v>125</v>
      </c>
      <c r="E2076" s="9">
        <f t="shared" si="806"/>
        <v>125</v>
      </c>
      <c r="F2076" s="2">
        <v>0</v>
      </c>
      <c r="G2076" s="2">
        <v>250</v>
      </c>
      <c r="H2076" s="3">
        <f t="shared" si="807"/>
        <v>250</v>
      </c>
      <c r="I2076" s="10"/>
      <c r="J2076" s="10">
        <v>0.01</v>
      </c>
      <c r="K2076" s="213">
        <f t="shared" si="802"/>
        <v>0.01</v>
      </c>
      <c r="L2076" s="65"/>
      <c r="M2076" s="65">
        <v>0.01</v>
      </c>
      <c r="N2076" s="18">
        <f t="shared" si="803"/>
        <v>0.01</v>
      </c>
      <c r="O2076" s="65"/>
      <c r="P2076" s="65"/>
      <c r="Q2076" s="18">
        <f t="shared" si="804"/>
        <v>0</v>
      </c>
      <c r="R2076" s="65"/>
      <c r="S2076" s="8"/>
      <c r="T2076" s="107">
        <f t="shared" si="801"/>
        <v>0</v>
      </c>
      <c r="U2076" s="8"/>
      <c r="V2076" s="8"/>
      <c r="W2076" s="275">
        <f t="shared" si="800"/>
        <v>0</v>
      </c>
    </row>
    <row r="2077" spans="1:23" ht="18">
      <c r="A2077" s="83">
        <v>121</v>
      </c>
      <c r="B2077" s="179" t="s">
        <v>1386</v>
      </c>
      <c r="C2077" s="8"/>
      <c r="D2077" s="8">
        <v>10</v>
      </c>
      <c r="E2077" s="9">
        <f t="shared" si="806"/>
        <v>10</v>
      </c>
      <c r="F2077" s="2">
        <v>0</v>
      </c>
      <c r="G2077" s="2">
        <v>125</v>
      </c>
      <c r="H2077" s="3">
        <f t="shared" si="807"/>
        <v>125</v>
      </c>
      <c r="I2077" s="30"/>
      <c r="J2077" s="10">
        <v>0.01</v>
      </c>
      <c r="K2077" s="213">
        <f t="shared" si="802"/>
        <v>0.01</v>
      </c>
      <c r="L2077" s="65"/>
      <c r="M2077" s="65">
        <v>0.01</v>
      </c>
      <c r="N2077" s="18">
        <f t="shared" si="803"/>
        <v>0.01</v>
      </c>
      <c r="O2077" s="65"/>
      <c r="P2077" s="65"/>
      <c r="Q2077" s="18">
        <f t="shared" si="804"/>
        <v>0</v>
      </c>
      <c r="R2077" s="65"/>
      <c r="S2077" s="8"/>
      <c r="T2077" s="107">
        <f t="shared" si="801"/>
        <v>0</v>
      </c>
      <c r="U2077" s="8"/>
      <c r="V2077" s="8"/>
      <c r="W2077" s="275">
        <f t="shared" si="800"/>
        <v>0</v>
      </c>
    </row>
    <row r="2078" spans="1:23" ht="18">
      <c r="A2078" s="13">
        <v>122</v>
      </c>
      <c r="B2078" s="5" t="s">
        <v>1388</v>
      </c>
      <c r="C2078" s="8"/>
      <c r="D2078" s="8">
        <v>40</v>
      </c>
      <c r="E2078" s="9">
        <f t="shared" si="806"/>
        <v>40</v>
      </c>
      <c r="F2078" s="2">
        <v>0</v>
      </c>
      <c r="G2078" s="2">
        <v>30</v>
      </c>
      <c r="H2078" s="3">
        <f t="shared" si="807"/>
        <v>30</v>
      </c>
      <c r="I2078" s="30"/>
      <c r="J2078" s="10">
        <v>0.01</v>
      </c>
      <c r="K2078" s="213">
        <f t="shared" si="802"/>
        <v>0.01</v>
      </c>
      <c r="L2078" s="65"/>
      <c r="M2078" s="65">
        <v>0.01</v>
      </c>
      <c r="N2078" s="18">
        <f t="shared" si="803"/>
        <v>0.01</v>
      </c>
      <c r="O2078" s="65"/>
      <c r="P2078" s="65">
        <v>0.01</v>
      </c>
      <c r="Q2078" s="18">
        <f t="shared" si="804"/>
        <v>0.01</v>
      </c>
      <c r="R2078" s="65"/>
      <c r="S2078" s="8">
        <v>0.01</v>
      </c>
      <c r="T2078" s="107">
        <f t="shared" si="801"/>
        <v>0.01</v>
      </c>
      <c r="U2078" s="8"/>
      <c r="V2078" s="8">
        <v>0.01</v>
      </c>
      <c r="W2078" s="275">
        <f t="shared" si="800"/>
        <v>0.01</v>
      </c>
    </row>
    <row r="2079" spans="1:23" ht="18">
      <c r="A2079" s="83">
        <v>123</v>
      </c>
      <c r="B2079" s="179" t="s">
        <v>1390</v>
      </c>
      <c r="C2079" s="8"/>
      <c r="D2079" s="8">
        <v>0.01</v>
      </c>
      <c r="E2079" s="9">
        <f t="shared" si="806"/>
        <v>0.01</v>
      </c>
      <c r="F2079" s="2">
        <v>0</v>
      </c>
      <c r="G2079" s="2">
        <v>40</v>
      </c>
      <c r="H2079" s="3">
        <f t="shared" si="807"/>
        <v>40</v>
      </c>
      <c r="I2079" s="10"/>
      <c r="J2079" s="10">
        <v>0.01</v>
      </c>
      <c r="K2079" s="213">
        <f t="shared" si="802"/>
        <v>0.01</v>
      </c>
      <c r="L2079" s="65"/>
      <c r="M2079" s="65">
        <v>0.01</v>
      </c>
      <c r="N2079" s="18">
        <f t="shared" si="803"/>
        <v>0.01</v>
      </c>
      <c r="O2079" s="65"/>
      <c r="P2079" s="65"/>
      <c r="Q2079" s="18">
        <f t="shared" si="804"/>
        <v>0</v>
      </c>
      <c r="R2079" s="65"/>
      <c r="S2079" s="8"/>
      <c r="T2079" s="107">
        <f t="shared" si="801"/>
        <v>0</v>
      </c>
      <c r="U2079" s="8"/>
      <c r="V2079" s="8"/>
      <c r="W2079" s="275">
        <f t="shared" si="800"/>
        <v>0</v>
      </c>
    </row>
    <row r="2080" spans="1:23" ht="18">
      <c r="A2080" s="13">
        <v>124</v>
      </c>
      <c r="B2080" s="5" t="s">
        <v>1527</v>
      </c>
      <c r="C2080" s="8"/>
      <c r="D2080" s="8"/>
      <c r="E2080" s="9"/>
      <c r="F2080" s="2"/>
      <c r="G2080" s="2"/>
      <c r="H2080" s="3"/>
      <c r="I2080" s="10"/>
      <c r="J2080" s="10">
        <v>1020.91</v>
      </c>
      <c r="K2080" s="213">
        <f t="shared" si="802"/>
        <v>1020.91</v>
      </c>
      <c r="L2080" s="65"/>
      <c r="M2080" s="65">
        <v>1119.24</v>
      </c>
      <c r="N2080" s="18">
        <f t="shared" si="803"/>
        <v>1119.24</v>
      </c>
      <c r="O2080" s="65"/>
      <c r="P2080" s="65">
        <v>1250</v>
      </c>
      <c r="Q2080" s="18">
        <f t="shared" si="804"/>
        <v>1250</v>
      </c>
      <c r="R2080" s="65"/>
      <c r="S2080" s="8">
        <v>917.37</v>
      </c>
      <c r="T2080" s="107">
        <f t="shared" si="801"/>
        <v>917.37</v>
      </c>
      <c r="U2080" s="8"/>
      <c r="V2080" s="8">
        <v>0.1</v>
      </c>
      <c r="W2080" s="275">
        <f t="shared" si="800"/>
        <v>0.1</v>
      </c>
    </row>
    <row r="2081" spans="1:102" ht="18">
      <c r="A2081" s="83">
        <v>125</v>
      </c>
      <c r="B2081" s="5" t="s">
        <v>1389</v>
      </c>
      <c r="C2081" s="8"/>
      <c r="D2081" s="8">
        <v>400</v>
      </c>
      <c r="E2081" s="9">
        <f t="shared" si="806"/>
        <v>400</v>
      </c>
      <c r="F2081" s="2">
        <v>0</v>
      </c>
      <c r="G2081" s="2">
        <v>0.01</v>
      </c>
      <c r="H2081" s="3">
        <f t="shared" si="807"/>
        <v>0.01</v>
      </c>
      <c r="I2081" s="10"/>
      <c r="J2081" s="10">
        <v>0.01</v>
      </c>
      <c r="K2081" s="213">
        <f t="shared" si="802"/>
        <v>0.01</v>
      </c>
      <c r="L2081" s="65"/>
      <c r="M2081" s="65">
        <v>0.01</v>
      </c>
      <c r="N2081" s="18">
        <f t="shared" si="803"/>
        <v>0.01</v>
      </c>
      <c r="O2081" s="65"/>
      <c r="P2081" s="65">
        <v>0.01</v>
      </c>
      <c r="Q2081" s="18">
        <f t="shared" si="804"/>
        <v>0.01</v>
      </c>
      <c r="R2081" s="65"/>
      <c r="S2081" s="8">
        <v>0.01</v>
      </c>
      <c r="T2081" s="107">
        <f t="shared" si="801"/>
        <v>0.01</v>
      </c>
      <c r="U2081" s="8"/>
      <c r="V2081" s="8">
        <v>0.01</v>
      </c>
      <c r="W2081" s="275">
        <f t="shared" si="800"/>
        <v>0.01</v>
      </c>
    </row>
    <row r="2082" spans="1:102" ht="18">
      <c r="A2082" s="13">
        <v>126</v>
      </c>
      <c r="B2082" s="5" t="s">
        <v>1529</v>
      </c>
      <c r="C2082" s="8"/>
      <c r="D2082" s="8"/>
      <c r="E2082" s="9"/>
      <c r="F2082" s="2"/>
      <c r="G2082" s="2"/>
      <c r="H2082" s="3"/>
      <c r="I2082" s="10"/>
      <c r="J2082" s="10">
        <v>1800</v>
      </c>
      <c r="K2082" s="213">
        <f t="shared" si="802"/>
        <v>1800</v>
      </c>
      <c r="L2082" s="65"/>
      <c r="M2082" s="65">
        <v>1000</v>
      </c>
      <c r="N2082" s="18">
        <f t="shared" si="803"/>
        <v>1000</v>
      </c>
      <c r="O2082" s="65"/>
      <c r="P2082" s="65">
        <v>1600</v>
      </c>
      <c r="Q2082" s="18">
        <f t="shared" si="804"/>
        <v>1600</v>
      </c>
      <c r="R2082" s="65"/>
      <c r="S2082" s="8">
        <v>1600</v>
      </c>
      <c r="T2082" s="107">
        <f t="shared" si="801"/>
        <v>1600</v>
      </c>
      <c r="U2082" s="8"/>
      <c r="V2082" s="8">
        <v>1014</v>
      </c>
      <c r="W2082" s="275">
        <f t="shared" si="800"/>
        <v>1014</v>
      </c>
    </row>
    <row r="2083" spans="1:102" ht="18">
      <c r="A2083" s="83">
        <v>127</v>
      </c>
      <c r="B2083" s="5" t="s">
        <v>1528</v>
      </c>
      <c r="C2083" s="8"/>
      <c r="D2083" s="8"/>
      <c r="E2083" s="9"/>
      <c r="F2083" s="2"/>
      <c r="G2083" s="2"/>
      <c r="H2083" s="3"/>
      <c r="I2083" s="10"/>
      <c r="J2083" s="10">
        <v>982.83</v>
      </c>
      <c r="K2083" s="213">
        <f t="shared" si="802"/>
        <v>982.83</v>
      </c>
      <c r="L2083" s="65"/>
      <c r="M2083" s="65">
        <v>1049.1400000000001</v>
      </c>
      <c r="N2083" s="18">
        <f t="shared" si="803"/>
        <v>1049.1400000000001</v>
      </c>
      <c r="O2083" s="65"/>
      <c r="P2083" s="65">
        <v>1050</v>
      </c>
      <c r="Q2083" s="18">
        <f t="shared" si="804"/>
        <v>1050</v>
      </c>
      <c r="R2083" s="65"/>
      <c r="S2083" s="8">
        <v>1050</v>
      </c>
      <c r="T2083" s="107">
        <f t="shared" si="801"/>
        <v>1050</v>
      </c>
      <c r="U2083" s="8"/>
      <c r="V2083" s="8">
        <v>500</v>
      </c>
      <c r="W2083" s="275">
        <f t="shared" si="800"/>
        <v>500</v>
      </c>
    </row>
    <row r="2084" spans="1:102" ht="18">
      <c r="A2084" s="13">
        <v>128</v>
      </c>
      <c r="B2084" s="5" t="s">
        <v>1391</v>
      </c>
      <c r="C2084" s="8"/>
      <c r="D2084" s="8">
        <v>100.24</v>
      </c>
      <c r="E2084" s="9">
        <f t="shared" si="806"/>
        <v>100.24</v>
      </c>
      <c r="F2084" s="2">
        <v>0</v>
      </c>
      <c r="G2084" s="2">
        <v>500</v>
      </c>
      <c r="H2084" s="3">
        <f t="shared" si="807"/>
        <v>500</v>
      </c>
      <c r="I2084" s="10"/>
      <c r="J2084" s="10">
        <v>0.01</v>
      </c>
      <c r="K2084" s="213">
        <f t="shared" si="802"/>
        <v>0.01</v>
      </c>
      <c r="L2084" s="65"/>
      <c r="M2084" s="65">
        <v>500</v>
      </c>
      <c r="N2084" s="18">
        <f t="shared" si="803"/>
        <v>500</v>
      </c>
      <c r="O2084" s="65"/>
      <c r="P2084" s="65">
        <v>350</v>
      </c>
      <c r="Q2084" s="18">
        <f t="shared" si="804"/>
        <v>350</v>
      </c>
      <c r="R2084" s="65"/>
      <c r="S2084" s="8">
        <v>350</v>
      </c>
      <c r="T2084" s="107">
        <f t="shared" si="801"/>
        <v>350</v>
      </c>
      <c r="U2084" s="8"/>
      <c r="V2084" s="8">
        <v>473.87</v>
      </c>
      <c r="W2084" s="275">
        <f t="shared" si="800"/>
        <v>473.87</v>
      </c>
    </row>
    <row r="2085" spans="1:102" ht="18">
      <c r="A2085" s="83">
        <v>129</v>
      </c>
      <c r="B2085" s="179" t="s">
        <v>1393</v>
      </c>
      <c r="C2085" s="8"/>
      <c r="D2085" s="8">
        <v>50</v>
      </c>
      <c r="E2085" s="9">
        <f t="shared" si="806"/>
        <v>50</v>
      </c>
      <c r="F2085" s="2">
        <v>0</v>
      </c>
      <c r="G2085" s="2">
        <v>100.24</v>
      </c>
      <c r="H2085" s="3">
        <f t="shared" si="807"/>
        <v>100.24</v>
      </c>
      <c r="I2085" s="10"/>
      <c r="J2085" s="10">
        <v>0.01</v>
      </c>
      <c r="K2085" s="213">
        <f t="shared" si="802"/>
        <v>0.01</v>
      </c>
      <c r="L2085" s="65"/>
      <c r="M2085" s="65">
        <v>0.01</v>
      </c>
      <c r="N2085" s="18">
        <f t="shared" si="803"/>
        <v>0.01</v>
      </c>
      <c r="O2085" s="65"/>
      <c r="P2085" s="65">
        <v>0.01</v>
      </c>
      <c r="Q2085" s="18">
        <f t="shared" si="804"/>
        <v>0.01</v>
      </c>
      <c r="R2085" s="65"/>
      <c r="S2085" s="8">
        <v>0.01</v>
      </c>
      <c r="T2085" s="107">
        <f t="shared" si="801"/>
        <v>0.01</v>
      </c>
      <c r="U2085" s="8"/>
      <c r="V2085" s="8"/>
      <c r="W2085" s="275">
        <f t="shared" si="800"/>
        <v>0</v>
      </c>
    </row>
    <row r="2086" spans="1:102" ht="18">
      <c r="A2086" s="13">
        <v>130</v>
      </c>
      <c r="B2086" s="179" t="s">
        <v>1530</v>
      </c>
      <c r="C2086" s="8"/>
      <c r="D2086" s="8"/>
      <c r="E2086" s="9"/>
      <c r="F2086" s="2"/>
      <c r="G2086" s="2"/>
      <c r="H2086" s="3"/>
      <c r="I2086" s="10"/>
      <c r="J2086" s="10">
        <v>0.01</v>
      </c>
      <c r="K2086" s="213">
        <f t="shared" si="802"/>
        <v>0.01</v>
      </c>
      <c r="L2086" s="65"/>
      <c r="M2086" s="65">
        <v>0.01</v>
      </c>
      <c r="N2086" s="18">
        <f t="shared" si="803"/>
        <v>0.01</v>
      </c>
      <c r="O2086" s="65"/>
      <c r="P2086" s="65">
        <v>0.01</v>
      </c>
      <c r="Q2086" s="18">
        <f t="shared" si="804"/>
        <v>0.01</v>
      </c>
      <c r="R2086" s="65"/>
      <c r="S2086" s="8">
        <v>0.01</v>
      </c>
      <c r="T2086" s="107">
        <f t="shared" si="801"/>
        <v>0.01</v>
      </c>
      <c r="U2086" s="8"/>
      <c r="V2086" s="8"/>
      <c r="W2086" s="275">
        <f t="shared" si="800"/>
        <v>0</v>
      </c>
    </row>
    <row r="2087" spans="1:102" ht="18">
      <c r="A2087" s="83">
        <v>131</v>
      </c>
      <c r="B2087" s="5" t="s">
        <v>1392</v>
      </c>
      <c r="C2087" s="8"/>
      <c r="D2087" s="8">
        <v>10</v>
      </c>
      <c r="E2087" s="9">
        <f t="shared" si="806"/>
        <v>10</v>
      </c>
      <c r="F2087" s="2">
        <v>0</v>
      </c>
      <c r="G2087" s="2">
        <v>100</v>
      </c>
      <c r="H2087" s="3">
        <f t="shared" si="807"/>
        <v>100</v>
      </c>
      <c r="I2087" s="10"/>
      <c r="J2087" s="10">
        <v>0.01</v>
      </c>
      <c r="K2087" s="213">
        <f t="shared" si="802"/>
        <v>0.01</v>
      </c>
      <c r="L2087" s="65"/>
      <c r="M2087" s="65">
        <v>0.01</v>
      </c>
      <c r="N2087" s="18">
        <f t="shared" si="803"/>
        <v>0.01</v>
      </c>
      <c r="O2087" s="65"/>
      <c r="P2087" s="65">
        <v>0.01</v>
      </c>
      <c r="Q2087" s="18">
        <f t="shared" si="804"/>
        <v>0.01</v>
      </c>
      <c r="R2087" s="65"/>
      <c r="S2087" s="8">
        <v>0.01</v>
      </c>
      <c r="T2087" s="107">
        <f t="shared" si="801"/>
        <v>0.01</v>
      </c>
      <c r="U2087" s="8"/>
      <c r="V2087" s="8">
        <v>0.01</v>
      </c>
      <c r="W2087" s="275">
        <f t="shared" si="800"/>
        <v>0.01</v>
      </c>
    </row>
    <row r="2088" spans="1:102" ht="18">
      <c r="A2088" s="13">
        <v>132</v>
      </c>
      <c r="B2088" s="5" t="s">
        <v>1394</v>
      </c>
      <c r="C2088" s="8"/>
      <c r="D2088" s="8">
        <v>864.8</v>
      </c>
      <c r="E2088" s="9">
        <f t="shared" si="806"/>
        <v>864.8</v>
      </c>
      <c r="F2088" s="2">
        <v>0</v>
      </c>
      <c r="G2088" s="2">
        <v>20</v>
      </c>
      <c r="H2088" s="3">
        <f t="shared" si="807"/>
        <v>20</v>
      </c>
      <c r="I2088" s="10"/>
      <c r="J2088" s="10">
        <v>0.01</v>
      </c>
      <c r="K2088" s="213">
        <f t="shared" si="802"/>
        <v>0.01</v>
      </c>
      <c r="L2088" s="65"/>
      <c r="M2088" s="65">
        <v>0.01</v>
      </c>
      <c r="N2088" s="18">
        <f t="shared" si="803"/>
        <v>0.01</v>
      </c>
      <c r="O2088" s="65"/>
      <c r="P2088" s="65">
        <v>0.01</v>
      </c>
      <c r="Q2088" s="18">
        <f t="shared" si="804"/>
        <v>0.01</v>
      </c>
      <c r="R2088" s="65"/>
      <c r="S2088" s="8">
        <v>0.01</v>
      </c>
      <c r="T2088" s="107">
        <f t="shared" si="801"/>
        <v>0.01</v>
      </c>
      <c r="U2088" s="8"/>
      <c r="V2088" s="8">
        <v>0.01</v>
      </c>
      <c r="W2088" s="275">
        <f t="shared" ref="W2088:W2093" si="808">SUM(U2088:V2088)</f>
        <v>0.01</v>
      </c>
    </row>
    <row r="2089" spans="1:102" ht="18">
      <c r="A2089" s="83">
        <v>133</v>
      </c>
      <c r="B2089" s="5" t="s">
        <v>1395</v>
      </c>
      <c r="C2089" s="8"/>
      <c r="D2089" s="8">
        <v>35</v>
      </c>
      <c r="E2089" s="9">
        <f t="shared" si="806"/>
        <v>35</v>
      </c>
      <c r="F2089" s="2">
        <v>0</v>
      </c>
      <c r="G2089" s="2">
        <v>789.74</v>
      </c>
      <c r="H2089" s="3">
        <f t="shared" si="807"/>
        <v>789.74</v>
      </c>
      <c r="I2089" s="10"/>
      <c r="J2089" s="10">
        <v>0.01</v>
      </c>
      <c r="K2089" s="213">
        <f t="shared" si="802"/>
        <v>0.01</v>
      </c>
      <c r="L2089" s="65"/>
      <c r="M2089" s="65">
        <v>0.01</v>
      </c>
      <c r="N2089" s="18">
        <f t="shared" si="803"/>
        <v>0.01</v>
      </c>
      <c r="O2089" s="65"/>
      <c r="P2089" s="65">
        <v>0.01</v>
      </c>
      <c r="Q2089" s="18">
        <f t="shared" si="804"/>
        <v>0.01</v>
      </c>
      <c r="R2089" s="65"/>
      <c r="S2089" s="8">
        <v>0.01</v>
      </c>
      <c r="T2089" s="107">
        <f t="shared" si="801"/>
        <v>0.01</v>
      </c>
      <c r="U2089" s="8"/>
      <c r="V2089" s="8">
        <v>0.01</v>
      </c>
      <c r="W2089" s="275">
        <f t="shared" si="808"/>
        <v>0.01</v>
      </c>
    </row>
    <row r="2090" spans="1:102" ht="18">
      <c r="A2090" s="13">
        <v>134</v>
      </c>
      <c r="B2090" s="5" t="s">
        <v>1396</v>
      </c>
      <c r="C2090" s="8"/>
      <c r="D2090" s="8">
        <v>20</v>
      </c>
      <c r="E2090" s="9">
        <f t="shared" si="806"/>
        <v>20</v>
      </c>
      <c r="F2090" s="2">
        <v>0</v>
      </c>
      <c r="G2090" s="2">
        <v>10</v>
      </c>
      <c r="H2090" s="3">
        <f t="shared" si="807"/>
        <v>10</v>
      </c>
      <c r="I2090" s="10"/>
      <c r="J2090" s="10">
        <v>0.01</v>
      </c>
      <c r="K2090" s="213">
        <f t="shared" si="802"/>
        <v>0.01</v>
      </c>
      <c r="L2090" s="65"/>
      <c r="M2090" s="65">
        <v>0.01</v>
      </c>
      <c r="N2090" s="18">
        <f t="shared" si="803"/>
        <v>0.01</v>
      </c>
      <c r="O2090" s="65"/>
      <c r="P2090" s="65">
        <v>0.01</v>
      </c>
      <c r="Q2090" s="18">
        <f t="shared" si="804"/>
        <v>0.01</v>
      </c>
      <c r="R2090" s="65"/>
      <c r="S2090" s="8">
        <v>0.01</v>
      </c>
      <c r="T2090" s="107">
        <f t="shared" si="801"/>
        <v>0.01</v>
      </c>
      <c r="U2090" s="8"/>
      <c r="V2090" s="8">
        <v>0.01</v>
      </c>
      <c r="W2090" s="275">
        <f t="shared" si="808"/>
        <v>0.01</v>
      </c>
    </row>
    <row r="2091" spans="1:102" ht="18">
      <c r="A2091" s="83">
        <v>135</v>
      </c>
      <c r="B2091" s="5" t="s">
        <v>1398</v>
      </c>
      <c r="C2091" s="8"/>
      <c r="D2091" s="8">
        <v>8.4499999999999993</v>
      </c>
      <c r="E2091" s="9">
        <f t="shared" si="806"/>
        <v>8.4499999999999993</v>
      </c>
      <c r="F2091" s="2">
        <v>0</v>
      </c>
      <c r="G2091" s="2">
        <v>20</v>
      </c>
      <c r="H2091" s="3">
        <f t="shared" si="807"/>
        <v>20</v>
      </c>
      <c r="I2091" s="10"/>
      <c r="J2091" s="10">
        <v>0.01</v>
      </c>
      <c r="K2091" s="213">
        <f t="shared" si="802"/>
        <v>0.01</v>
      </c>
      <c r="L2091" s="65"/>
      <c r="M2091" s="65">
        <v>0.01</v>
      </c>
      <c r="N2091" s="18">
        <f t="shared" si="803"/>
        <v>0.01</v>
      </c>
      <c r="O2091" s="65"/>
      <c r="P2091" s="65">
        <v>0.01</v>
      </c>
      <c r="Q2091" s="18">
        <f t="shared" si="804"/>
        <v>0.01</v>
      </c>
      <c r="R2091" s="65"/>
      <c r="S2091" s="8">
        <v>0.01</v>
      </c>
      <c r="T2091" s="107">
        <f t="shared" si="801"/>
        <v>0.01</v>
      </c>
      <c r="U2091" s="8"/>
      <c r="V2091" s="8">
        <v>0.01</v>
      </c>
      <c r="W2091" s="275">
        <f t="shared" si="808"/>
        <v>0.01</v>
      </c>
    </row>
    <row r="2092" spans="1:102" ht="18">
      <c r="A2092" s="13">
        <v>136</v>
      </c>
      <c r="B2092" s="179" t="s">
        <v>1397</v>
      </c>
      <c r="C2092" s="8"/>
      <c r="D2092" s="8"/>
      <c r="F2092" s="2">
        <v>0</v>
      </c>
      <c r="G2092" s="2">
        <v>5</v>
      </c>
      <c r="H2092" s="3">
        <f t="shared" si="807"/>
        <v>5</v>
      </c>
      <c r="I2092" s="31"/>
      <c r="J2092" s="30">
        <v>0.01</v>
      </c>
      <c r="K2092" s="213">
        <f t="shared" si="802"/>
        <v>0.01</v>
      </c>
      <c r="L2092" s="65"/>
      <c r="M2092" s="65">
        <v>0.01</v>
      </c>
      <c r="N2092" s="18">
        <f t="shared" si="803"/>
        <v>0.01</v>
      </c>
      <c r="O2092" s="65"/>
      <c r="P2092" s="65">
        <v>0.01</v>
      </c>
      <c r="Q2092" s="18">
        <f t="shared" si="804"/>
        <v>0.01</v>
      </c>
      <c r="R2092" s="65"/>
      <c r="S2092" s="8">
        <v>0.01</v>
      </c>
      <c r="T2092" s="107">
        <f t="shared" si="801"/>
        <v>0.01</v>
      </c>
      <c r="U2092" s="8"/>
      <c r="V2092" s="8"/>
      <c r="W2092" s="275">
        <f t="shared" si="808"/>
        <v>0</v>
      </c>
    </row>
    <row r="2093" spans="1:102" ht="18">
      <c r="A2093" s="83">
        <v>137</v>
      </c>
      <c r="B2093" s="5" t="s">
        <v>2397</v>
      </c>
      <c r="C2093" s="8"/>
      <c r="D2093" s="8"/>
      <c r="F2093" s="2"/>
      <c r="G2093" s="2"/>
      <c r="H2093" s="3"/>
      <c r="I2093" s="31"/>
      <c r="J2093" s="30"/>
      <c r="L2093" s="65"/>
      <c r="M2093" s="65"/>
      <c r="O2093" s="65"/>
      <c r="P2093" s="65"/>
      <c r="Q2093" s="18"/>
      <c r="R2093" s="65">
        <v>0.02</v>
      </c>
      <c r="S2093" s="8">
        <v>0</v>
      </c>
      <c r="T2093" s="107">
        <f>SUM(R2093:S2093)</f>
        <v>0.02</v>
      </c>
      <c r="U2093" s="8">
        <v>500.01</v>
      </c>
      <c r="V2093" s="8"/>
      <c r="W2093" s="275">
        <f t="shared" si="808"/>
        <v>500.01</v>
      </c>
    </row>
    <row r="2094" spans="1:102" s="191" customFormat="1" ht="18">
      <c r="A2094" s="180"/>
      <c r="B2094" s="181" t="s">
        <v>169</v>
      </c>
      <c r="C2094" s="182">
        <f>SUM(C1957:C2092)</f>
        <v>34641.509999999995</v>
      </c>
      <c r="D2094" s="182">
        <f>SUM(D1957:D2092)</f>
        <v>24296.33</v>
      </c>
      <c r="E2094" s="182">
        <f>SUM(E1957:E2092)</f>
        <v>58937.840000000004</v>
      </c>
      <c r="F2094" s="183">
        <v>38933.339999999997</v>
      </c>
      <c r="G2094" s="183">
        <v>20176.849999999999</v>
      </c>
      <c r="H2094" s="194">
        <f>SUM(F2094:G2094)</f>
        <v>59110.189999999995</v>
      </c>
      <c r="I2094" s="189">
        <f>SUM(I1957:I2092)</f>
        <v>47230.710000000006</v>
      </c>
      <c r="J2094" s="189">
        <f>SUM(J1957:J2092)</f>
        <v>21259.249999999938</v>
      </c>
      <c r="K2094" s="212">
        <f t="shared" si="802"/>
        <v>68489.959999999948</v>
      </c>
      <c r="L2094" s="198">
        <f>SUM(L1957:L2092)</f>
        <v>72861.81</v>
      </c>
      <c r="M2094" s="198">
        <f>SUM(M1957:M2092)</f>
        <v>28261.429999999928</v>
      </c>
      <c r="N2094" s="198">
        <f t="shared" si="803"/>
        <v>101123.23999999993</v>
      </c>
      <c r="O2094" s="198">
        <f>SUM(O1957:O2092)</f>
        <v>82572.290000000008</v>
      </c>
      <c r="P2094" s="198">
        <f>SUM(P1957:P2092)</f>
        <v>28553.669999999947</v>
      </c>
      <c r="Q2094" s="198">
        <f t="shared" si="804"/>
        <v>111125.95999999996</v>
      </c>
      <c r="R2094" s="198">
        <f t="shared" ref="R2094:W2094" si="809">SUM(R1957:R2093)</f>
        <v>85471.18</v>
      </c>
      <c r="S2094" s="198">
        <f t="shared" si="809"/>
        <v>28553.669999999947</v>
      </c>
      <c r="T2094" s="198">
        <f t="shared" si="809"/>
        <v>113529.82999999983</v>
      </c>
      <c r="U2094" s="198">
        <f t="shared" si="809"/>
        <v>101622.30999999998</v>
      </c>
      <c r="V2094" s="198">
        <f t="shared" si="809"/>
        <v>16915.929999999993</v>
      </c>
      <c r="W2094" s="198">
        <f t="shared" si="809"/>
        <v>118538.23999999986</v>
      </c>
      <c r="X2094" s="263"/>
      <c r="Y2094" s="263"/>
      <c r="Z2094" s="263"/>
      <c r="AA2094" s="263"/>
      <c r="AB2094" s="263"/>
      <c r="AC2094" s="263"/>
      <c r="AD2094" s="263"/>
      <c r="AE2094" s="263"/>
      <c r="AF2094" s="263"/>
      <c r="AG2094" s="263"/>
      <c r="AH2094" s="263"/>
      <c r="AI2094" s="263"/>
      <c r="AJ2094" s="263"/>
      <c r="AK2094" s="263"/>
      <c r="AL2094" s="263"/>
      <c r="AM2094" s="263"/>
      <c r="AN2094" s="263"/>
      <c r="AO2094" s="263"/>
      <c r="AP2094" s="263"/>
      <c r="AQ2094" s="263"/>
      <c r="AR2094" s="263"/>
      <c r="AS2094" s="263"/>
      <c r="AT2094" s="263"/>
      <c r="AU2094" s="263"/>
      <c r="AV2094" s="263"/>
      <c r="AW2094" s="263"/>
      <c r="AX2094" s="263"/>
      <c r="AY2094" s="263"/>
      <c r="AZ2094" s="263"/>
      <c r="BA2094" s="263"/>
      <c r="BB2094" s="263"/>
      <c r="BC2094" s="263"/>
      <c r="BD2094" s="263"/>
      <c r="BE2094" s="263"/>
      <c r="BF2094" s="263"/>
      <c r="BG2094" s="263"/>
      <c r="BH2094" s="263"/>
      <c r="BI2094" s="263"/>
      <c r="BJ2094" s="263"/>
      <c r="BK2094" s="263"/>
      <c r="BL2094" s="263"/>
      <c r="BM2094" s="263"/>
      <c r="BN2094" s="263"/>
      <c r="BO2094" s="263"/>
      <c r="BP2094" s="263"/>
      <c r="BQ2094" s="263"/>
      <c r="BR2094" s="263"/>
      <c r="BS2094" s="263"/>
      <c r="BT2094" s="263"/>
      <c r="BU2094" s="263"/>
      <c r="BV2094" s="263"/>
      <c r="BW2094" s="263"/>
      <c r="BX2094" s="263"/>
      <c r="BY2094" s="263"/>
      <c r="BZ2094" s="263"/>
      <c r="CA2094" s="263"/>
      <c r="CB2094" s="263"/>
      <c r="CC2094" s="263"/>
      <c r="CD2094" s="263"/>
      <c r="CE2094" s="263"/>
      <c r="CF2094" s="263"/>
      <c r="CG2094" s="263"/>
      <c r="CH2094" s="263"/>
      <c r="CI2094" s="263"/>
      <c r="CJ2094" s="263"/>
      <c r="CK2094" s="263"/>
      <c r="CL2094" s="263"/>
      <c r="CM2094" s="263"/>
      <c r="CN2094" s="263"/>
      <c r="CO2094" s="263"/>
      <c r="CP2094" s="263"/>
      <c r="CQ2094" s="263"/>
      <c r="CR2094" s="263"/>
      <c r="CS2094" s="263"/>
      <c r="CT2094" s="263"/>
      <c r="CU2094" s="263"/>
      <c r="CV2094" s="263"/>
      <c r="CW2094" s="263"/>
      <c r="CX2094" s="263"/>
    </row>
    <row r="2095" spans="1:102" s="24" customFormat="1" ht="18">
      <c r="A2095" s="17">
        <v>7</v>
      </c>
      <c r="B2095" s="7" t="s">
        <v>1415</v>
      </c>
      <c r="C2095" s="9"/>
      <c r="D2095" s="9"/>
      <c r="E2095" s="9"/>
      <c r="F2095" s="6"/>
      <c r="G2095" s="6"/>
      <c r="H2095" s="3"/>
      <c r="I2095" s="18"/>
      <c r="J2095" s="18"/>
      <c r="K2095" s="213"/>
      <c r="L2095" s="67"/>
      <c r="M2095" s="67"/>
      <c r="N2095" s="18"/>
      <c r="O2095" s="67"/>
      <c r="P2095" s="67"/>
      <c r="Q2095" s="18"/>
      <c r="R2095" s="67"/>
      <c r="S2095" s="9"/>
      <c r="T2095" s="107"/>
      <c r="U2095" s="9"/>
      <c r="V2095" s="9"/>
      <c r="W2095" s="107"/>
      <c r="X2095" s="258"/>
      <c r="Y2095" s="258"/>
      <c r="Z2095" s="258"/>
      <c r="AA2095" s="258"/>
      <c r="AB2095" s="258"/>
      <c r="AC2095" s="258"/>
      <c r="AD2095" s="258"/>
      <c r="AE2095" s="258"/>
      <c r="AF2095" s="258"/>
      <c r="AG2095" s="258"/>
      <c r="AH2095" s="258"/>
      <c r="AI2095" s="258"/>
      <c r="AJ2095" s="258"/>
      <c r="AK2095" s="258"/>
      <c r="AL2095" s="258"/>
      <c r="AM2095" s="258"/>
      <c r="AN2095" s="258"/>
      <c r="AO2095" s="258"/>
      <c r="AP2095" s="258"/>
      <c r="AQ2095" s="258"/>
      <c r="AR2095" s="258"/>
      <c r="AS2095" s="258"/>
      <c r="AT2095" s="258"/>
      <c r="AU2095" s="258"/>
      <c r="AV2095" s="258"/>
      <c r="AW2095" s="258"/>
      <c r="AX2095" s="258"/>
      <c r="AY2095" s="258"/>
      <c r="AZ2095" s="258"/>
      <c r="BA2095" s="258"/>
      <c r="BB2095" s="258"/>
      <c r="BC2095" s="258"/>
      <c r="BD2095" s="258"/>
      <c r="BE2095" s="258"/>
      <c r="BF2095" s="258"/>
      <c r="BG2095" s="258"/>
      <c r="BH2095" s="258"/>
      <c r="BI2095" s="258"/>
      <c r="BJ2095" s="258"/>
      <c r="BK2095" s="258"/>
      <c r="BL2095" s="258"/>
      <c r="BM2095" s="258"/>
      <c r="BN2095" s="258"/>
      <c r="BO2095" s="258"/>
      <c r="BP2095" s="258"/>
      <c r="BQ2095" s="258"/>
      <c r="BR2095" s="258"/>
      <c r="BS2095" s="258"/>
      <c r="BT2095" s="258"/>
      <c r="BU2095" s="258"/>
      <c r="BV2095" s="258"/>
      <c r="BW2095" s="258"/>
      <c r="BX2095" s="258"/>
      <c r="BY2095" s="258"/>
      <c r="BZ2095" s="258"/>
      <c r="CA2095" s="258"/>
      <c r="CB2095" s="258"/>
      <c r="CC2095" s="258"/>
      <c r="CD2095" s="258"/>
      <c r="CE2095" s="258"/>
      <c r="CF2095" s="258"/>
      <c r="CG2095" s="258"/>
      <c r="CH2095" s="258"/>
      <c r="CI2095" s="258"/>
      <c r="CJ2095" s="258"/>
      <c r="CK2095" s="258"/>
      <c r="CL2095" s="258"/>
      <c r="CM2095" s="258"/>
      <c r="CN2095" s="258"/>
      <c r="CO2095" s="258"/>
      <c r="CP2095" s="258"/>
      <c r="CQ2095" s="258"/>
      <c r="CR2095" s="258"/>
      <c r="CS2095" s="258"/>
      <c r="CT2095" s="258"/>
      <c r="CU2095" s="258"/>
      <c r="CV2095" s="258"/>
      <c r="CW2095" s="258"/>
      <c r="CX2095" s="258"/>
    </row>
    <row r="2096" spans="1:102" ht="18">
      <c r="A2096" s="13">
        <v>1</v>
      </c>
      <c r="B2096" s="5" t="s">
        <v>1416</v>
      </c>
      <c r="C2096" s="8">
        <v>1</v>
      </c>
      <c r="D2096" s="8"/>
      <c r="E2096" s="9">
        <f>SUM(C2096:D2096)</f>
        <v>1</v>
      </c>
      <c r="F2096" s="2">
        <v>32</v>
      </c>
      <c r="G2096" s="2">
        <v>0</v>
      </c>
      <c r="H2096" s="3">
        <f>SUM(F2096:G2096)</f>
        <v>32</v>
      </c>
      <c r="I2096" s="10">
        <v>34</v>
      </c>
      <c r="J2096" s="10"/>
      <c r="K2096" s="213">
        <f>SUM(I2096:J2096)</f>
        <v>34</v>
      </c>
      <c r="L2096" s="65">
        <v>33.5</v>
      </c>
      <c r="M2096" s="65"/>
      <c r="N2096" s="18">
        <f>SUM(L2096:M2096)</f>
        <v>33.5</v>
      </c>
      <c r="O2096" s="65">
        <v>33</v>
      </c>
      <c r="P2096" s="65"/>
      <c r="Q2096" s="18">
        <f>SUM(O2096:P2096)</f>
        <v>33</v>
      </c>
      <c r="R2096" s="65">
        <v>33</v>
      </c>
      <c r="S2096" s="8"/>
      <c r="T2096" s="107">
        <f>SUM(R2096:S2096)</f>
        <v>33</v>
      </c>
      <c r="U2096" s="8">
        <v>179</v>
      </c>
      <c r="V2096" s="8"/>
      <c r="W2096" s="107">
        <f>SUM(U2096:V2096)</f>
        <v>179</v>
      </c>
    </row>
    <row r="2097" spans="1:102" s="191" customFormat="1" ht="18">
      <c r="A2097" s="180"/>
      <c r="B2097" s="181" t="s">
        <v>170</v>
      </c>
      <c r="C2097" s="182">
        <f>SUM(C2096)</f>
        <v>1</v>
      </c>
      <c r="D2097" s="188"/>
      <c r="E2097" s="182">
        <f>SUM(C2097:D2097)</f>
        <v>1</v>
      </c>
      <c r="F2097" s="183">
        <v>32</v>
      </c>
      <c r="G2097" s="183">
        <v>0</v>
      </c>
      <c r="H2097" s="194">
        <f>SUM(F2097:G2097)</f>
        <v>32</v>
      </c>
      <c r="I2097" s="184">
        <f>SUM(I2096)</f>
        <v>34</v>
      </c>
      <c r="J2097" s="189"/>
      <c r="K2097" s="212">
        <f>SUM(I2097:J2097)</f>
        <v>34</v>
      </c>
      <c r="L2097" s="198">
        <f>SUM(L2096)</f>
        <v>33.5</v>
      </c>
      <c r="M2097" s="207"/>
      <c r="N2097" s="184">
        <f>SUM(L2097:M2097)</f>
        <v>33.5</v>
      </c>
      <c r="O2097" s="198">
        <f>SUM(O2096)</f>
        <v>33</v>
      </c>
      <c r="P2097" s="207"/>
      <c r="Q2097" s="184">
        <f>SUM(O2097:P2097)</f>
        <v>33</v>
      </c>
      <c r="R2097" s="198">
        <f>SUM(R2096)</f>
        <v>33</v>
      </c>
      <c r="S2097" s="198">
        <f t="shared" ref="S2097:W2097" si="810">SUM(S2096)</f>
        <v>0</v>
      </c>
      <c r="T2097" s="198">
        <f t="shared" si="810"/>
        <v>33</v>
      </c>
      <c r="U2097" s="198">
        <f t="shared" si="810"/>
        <v>179</v>
      </c>
      <c r="V2097" s="198">
        <f t="shared" si="810"/>
        <v>0</v>
      </c>
      <c r="W2097" s="198">
        <f t="shared" si="810"/>
        <v>179</v>
      </c>
      <c r="X2097" s="263"/>
      <c r="Y2097" s="263"/>
      <c r="Z2097" s="263"/>
      <c r="AA2097" s="263"/>
      <c r="AB2097" s="263"/>
      <c r="AC2097" s="263"/>
      <c r="AD2097" s="263"/>
      <c r="AE2097" s="263"/>
      <c r="AF2097" s="263"/>
      <c r="AG2097" s="263"/>
      <c r="AH2097" s="263"/>
      <c r="AI2097" s="263"/>
      <c r="AJ2097" s="263"/>
      <c r="AK2097" s="263"/>
      <c r="AL2097" s="263"/>
      <c r="AM2097" s="263"/>
      <c r="AN2097" s="263"/>
      <c r="AO2097" s="263"/>
      <c r="AP2097" s="263"/>
      <c r="AQ2097" s="263"/>
      <c r="AR2097" s="263"/>
      <c r="AS2097" s="263"/>
      <c r="AT2097" s="263"/>
      <c r="AU2097" s="263"/>
      <c r="AV2097" s="263"/>
      <c r="AW2097" s="263"/>
      <c r="AX2097" s="263"/>
      <c r="AY2097" s="263"/>
      <c r="AZ2097" s="263"/>
      <c r="BA2097" s="263"/>
      <c r="BB2097" s="263"/>
      <c r="BC2097" s="263"/>
      <c r="BD2097" s="263"/>
      <c r="BE2097" s="263"/>
      <c r="BF2097" s="263"/>
      <c r="BG2097" s="263"/>
      <c r="BH2097" s="263"/>
      <c r="BI2097" s="263"/>
      <c r="BJ2097" s="263"/>
      <c r="BK2097" s="263"/>
      <c r="BL2097" s="263"/>
      <c r="BM2097" s="263"/>
      <c r="BN2097" s="263"/>
      <c r="BO2097" s="263"/>
      <c r="BP2097" s="263"/>
      <c r="BQ2097" s="263"/>
      <c r="BR2097" s="263"/>
      <c r="BS2097" s="263"/>
      <c r="BT2097" s="263"/>
      <c r="BU2097" s="263"/>
      <c r="BV2097" s="263"/>
      <c r="BW2097" s="263"/>
      <c r="BX2097" s="263"/>
      <c r="BY2097" s="263"/>
      <c r="BZ2097" s="263"/>
      <c r="CA2097" s="263"/>
      <c r="CB2097" s="263"/>
      <c r="CC2097" s="263"/>
      <c r="CD2097" s="263"/>
      <c r="CE2097" s="263"/>
      <c r="CF2097" s="263"/>
      <c r="CG2097" s="263"/>
      <c r="CH2097" s="263"/>
      <c r="CI2097" s="263"/>
      <c r="CJ2097" s="263"/>
      <c r="CK2097" s="263"/>
      <c r="CL2097" s="263"/>
      <c r="CM2097" s="263"/>
      <c r="CN2097" s="263"/>
      <c r="CO2097" s="263"/>
      <c r="CP2097" s="263"/>
      <c r="CQ2097" s="263"/>
      <c r="CR2097" s="263"/>
      <c r="CS2097" s="263"/>
      <c r="CT2097" s="263"/>
      <c r="CU2097" s="263"/>
      <c r="CV2097" s="263"/>
      <c r="CW2097" s="263"/>
      <c r="CX2097" s="263"/>
    </row>
    <row r="2098" spans="1:102" s="24" customFormat="1" ht="18">
      <c r="A2098" s="17">
        <v>8</v>
      </c>
      <c r="B2098" s="7" t="s">
        <v>1531</v>
      </c>
      <c r="C2098" s="9"/>
      <c r="D2098" s="9"/>
      <c r="E2098" s="9"/>
      <c r="F2098" s="6"/>
      <c r="G2098" s="6"/>
      <c r="H2098" s="3"/>
      <c r="I2098" s="18"/>
      <c r="J2098" s="18"/>
      <c r="K2098" s="213"/>
      <c r="L2098" s="67"/>
      <c r="M2098" s="67"/>
      <c r="N2098" s="18"/>
      <c r="O2098" s="67"/>
      <c r="P2098" s="67"/>
      <c r="Q2098" s="18"/>
      <c r="R2098" s="67"/>
      <c r="S2098" s="9"/>
      <c r="T2098" s="107"/>
      <c r="U2098" s="9"/>
      <c r="V2098" s="9"/>
      <c r="W2098" s="107"/>
      <c r="X2098" s="258"/>
      <c r="Y2098" s="258"/>
      <c r="Z2098" s="258"/>
      <c r="AA2098" s="258"/>
      <c r="AB2098" s="258"/>
      <c r="AC2098" s="258"/>
      <c r="AD2098" s="258"/>
      <c r="AE2098" s="258"/>
      <c r="AF2098" s="258"/>
      <c r="AG2098" s="258"/>
      <c r="AH2098" s="258"/>
      <c r="AI2098" s="258"/>
      <c r="AJ2098" s="258"/>
      <c r="AK2098" s="258"/>
      <c r="AL2098" s="258"/>
      <c r="AM2098" s="258"/>
      <c r="AN2098" s="258"/>
      <c r="AO2098" s="258"/>
      <c r="AP2098" s="258"/>
      <c r="AQ2098" s="258"/>
      <c r="AR2098" s="258"/>
      <c r="AS2098" s="258"/>
      <c r="AT2098" s="258"/>
      <c r="AU2098" s="258"/>
      <c r="AV2098" s="258"/>
      <c r="AW2098" s="258"/>
      <c r="AX2098" s="258"/>
      <c r="AY2098" s="258"/>
      <c r="AZ2098" s="258"/>
      <c r="BA2098" s="258"/>
      <c r="BB2098" s="258"/>
      <c r="BC2098" s="258"/>
      <c r="BD2098" s="258"/>
      <c r="BE2098" s="258"/>
      <c r="BF2098" s="258"/>
      <c r="BG2098" s="258"/>
      <c r="BH2098" s="258"/>
      <c r="BI2098" s="258"/>
      <c r="BJ2098" s="258"/>
      <c r="BK2098" s="258"/>
      <c r="BL2098" s="258"/>
      <c r="BM2098" s="258"/>
      <c r="BN2098" s="258"/>
      <c r="BO2098" s="258"/>
      <c r="BP2098" s="258"/>
      <c r="BQ2098" s="258"/>
      <c r="BR2098" s="258"/>
      <c r="BS2098" s="258"/>
      <c r="BT2098" s="258"/>
      <c r="BU2098" s="258"/>
      <c r="BV2098" s="258"/>
      <c r="BW2098" s="258"/>
      <c r="BX2098" s="258"/>
      <c r="BY2098" s="258"/>
      <c r="BZ2098" s="258"/>
      <c r="CA2098" s="258"/>
      <c r="CB2098" s="258"/>
      <c r="CC2098" s="258"/>
      <c r="CD2098" s="258"/>
      <c r="CE2098" s="258"/>
      <c r="CF2098" s="258"/>
      <c r="CG2098" s="258"/>
      <c r="CH2098" s="258"/>
      <c r="CI2098" s="258"/>
      <c r="CJ2098" s="258"/>
      <c r="CK2098" s="258"/>
      <c r="CL2098" s="258"/>
      <c r="CM2098" s="258"/>
      <c r="CN2098" s="258"/>
      <c r="CO2098" s="258"/>
      <c r="CP2098" s="258"/>
      <c r="CQ2098" s="258"/>
      <c r="CR2098" s="258"/>
      <c r="CS2098" s="258"/>
      <c r="CT2098" s="258"/>
      <c r="CU2098" s="258"/>
      <c r="CV2098" s="258"/>
      <c r="CW2098" s="258"/>
      <c r="CX2098" s="258"/>
    </row>
    <row r="2099" spans="1:102" s="24" customFormat="1" ht="18">
      <c r="A2099" s="13">
        <v>1</v>
      </c>
      <c r="B2099" s="5" t="s">
        <v>2305</v>
      </c>
      <c r="C2099" s="9"/>
      <c r="D2099" s="9"/>
      <c r="E2099" s="9"/>
      <c r="F2099" s="6"/>
      <c r="G2099" s="6"/>
      <c r="H2099" s="3"/>
      <c r="I2099" s="18"/>
      <c r="J2099" s="18"/>
      <c r="K2099" s="213"/>
      <c r="L2099" s="67"/>
      <c r="M2099" s="67"/>
      <c r="N2099" s="18"/>
      <c r="O2099" s="65">
        <v>2500</v>
      </c>
      <c r="P2099" s="65">
        <v>0</v>
      </c>
      <c r="Q2099" s="67">
        <f>SUM(O2099:P2099)</f>
        <v>2500</v>
      </c>
      <c r="R2099" s="65">
        <v>2500</v>
      </c>
      <c r="S2099" s="8">
        <v>0</v>
      </c>
      <c r="T2099" s="9">
        <f>SUM(R2099:S2099)</f>
        <v>2500</v>
      </c>
      <c r="U2099" s="8">
        <v>2500</v>
      </c>
      <c r="V2099" s="8"/>
      <c r="W2099" s="9">
        <f>SUM(U2099:V2099)</f>
        <v>2500</v>
      </c>
      <c r="X2099" s="258"/>
      <c r="Y2099" s="258"/>
      <c r="Z2099" s="258"/>
      <c r="AA2099" s="258"/>
      <c r="AB2099" s="258"/>
      <c r="AC2099" s="258"/>
      <c r="AD2099" s="258"/>
      <c r="AE2099" s="258"/>
      <c r="AF2099" s="258"/>
      <c r="AG2099" s="258"/>
      <c r="AH2099" s="258"/>
      <c r="AI2099" s="258"/>
      <c r="AJ2099" s="258"/>
      <c r="AK2099" s="258"/>
      <c r="AL2099" s="258"/>
      <c r="AM2099" s="258"/>
      <c r="AN2099" s="258"/>
      <c r="AO2099" s="258"/>
      <c r="AP2099" s="258"/>
      <c r="AQ2099" s="258"/>
      <c r="AR2099" s="258"/>
      <c r="AS2099" s="258"/>
      <c r="AT2099" s="258"/>
      <c r="AU2099" s="258"/>
      <c r="AV2099" s="258"/>
      <c r="AW2099" s="258"/>
      <c r="AX2099" s="258"/>
      <c r="AY2099" s="258"/>
      <c r="AZ2099" s="258"/>
      <c r="BA2099" s="258"/>
      <c r="BB2099" s="258"/>
      <c r="BC2099" s="258"/>
      <c r="BD2099" s="258"/>
      <c r="BE2099" s="258"/>
      <c r="BF2099" s="258"/>
      <c r="BG2099" s="258"/>
      <c r="BH2099" s="258"/>
      <c r="BI2099" s="258"/>
      <c r="BJ2099" s="258"/>
      <c r="BK2099" s="258"/>
      <c r="BL2099" s="258"/>
      <c r="BM2099" s="258"/>
      <c r="BN2099" s="258"/>
      <c r="BO2099" s="258"/>
      <c r="BP2099" s="258"/>
      <c r="BQ2099" s="258"/>
      <c r="BR2099" s="258"/>
      <c r="BS2099" s="258"/>
      <c r="BT2099" s="258"/>
      <c r="BU2099" s="258"/>
      <c r="BV2099" s="258"/>
      <c r="BW2099" s="258"/>
      <c r="BX2099" s="258"/>
      <c r="BY2099" s="258"/>
      <c r="BZ2099" s="258"/>
      <c r="CA2099" s="258"/>
      <c r="CB2099" s="258"/>
      <c r="CC2099" s="258"/>
      <c r="CD2099" s="258"/>
      <c r="CE2099" s="258"/>
      <c r="CF2099" s="258"/>
      <c r="CG2099" s="258"/>
      <c r="CH2099" s="258"/>
      <c r="CI2099" s="258"/>
      <c r="CJ2099" s="258"/>
      <c r="CK2099" s="258"/>
      <c r="CL2099" s="258"/>
      <c r="CM2099" s="258"/>
      <c r="CN2099" s="258"/>
      <c r="CO2099" s="258"/>
      <c r="CP2099" s="258"/>
      <c r="CQ2099" s="258"/>
      <c r="CR2099" s="258"/>
      <c r="CS2099" s="258"/>
      <c r="CT2099" s="258"/>
      <c r="CU2099" s="258"/>
      <c r="CV2099" s="258"/>
      <c r="CW2099" s="258"/>
      <c r="CX2099" s="258"/>
    </row>
    <row r="2100" spans="1:102" ht="18">
      <c r="A2100" s="13">
        <v>2</v>
      </c>
      <c r="B2100" s="5" t="s">
        <v>1532</v>
      </c>
      <c r="C2100" s="8">
        <v>75.349999999999994</v>
      </c>
      <c r="D2100" s="8"/>
      <c r="E2100" s="9">
        <f>SUM(C2100:D2100)</f>
        <v>75.349999999999994</v>
      </c>
      <c r="F2100" s="2">
        <v>66.25</v>
      </c>
      <c r="G2100" s="2">
        <v>0</v>
      </c>
      <c r="H2100" s="3">
        <f>SUM(F2100:G2100)</f>
        <v>66.25</v>
      </c>
      <c r="I2100" s="10">
        <v>51.96</v>
      </c>
      <c r="J2100" s="10"/>
      <c r="K2100" s="213">
        <f t="shared" ref="K2100:K2116" si="811">SUM(I2100:J2100)</f>
        <v>51.96</v>
      </c>
      <c r="L2100" s="65">
        <v>2499.9899999999998</v>
      </c>
      <c r="M2100" s="65"/>
      <c r="N2100" s="18">
        <f t="shared" ref="N2100:N2116" si="812">SUM(L2100:M2100)</f>
        <v>2499.9899999999998</v>
      </c>
      <c r="O2100" s="65">
        <v>19.05</v>
      </c>
      <c r="P2100" s="65"/>
      <c r="Q2100" s="18">
        <f t="shared" ref="Q2100:Q2116" si="813">SUM(O2100:P2100)</f>
        <v>19.05</v>
      </c>
      <c r="R2100" s="65">
        <v>19.05</v>
      </c>
      <c r="S2100" s="8"/>
      <c r="T2100" s="107">
        <f t="shared" ref="T2100:T2116" si="814">SUM(R2100:S2100)</f>
        <v>19.05</v>
      </c>
      <c r="U2100" s="8">
        <v>0.05</v>
      </c>
      <c r="V2100" s="8"/>
      <c r="W2100" s="107">
        <f t="shared" ref="W2100:W2115" si="815">SUM(U2100:V2100)</f>
        <v>0.05</v>
      </c>
    </row>
    <row r="2101" spans="1:102" ht="18">
      <c r="A2101" s="13">
        <v>3</v>
      </c>
      <c r="B2101" s="5" t="s">
        <v>1546</v>
      </c>
      <c r="C2101" s="8"/>
      <c r="D2101" s="8"/>
      <c r="E2101" s="9"/>
      <c r="F2101" s="2"/>
      <c r="G2101" s="2"/>
      <c r="H2101" s="3"/>
      <c r="I2101" s="10">
        <v>1000</v>
      </c>
      <c r="J2101" s="10"/>
      <c r="K2101" s="213">
        <f t="shared" si="811"/>
        <v>1000</v>
      </c>
      <c r="L2101" s="65">
        <v>42.85</v>
      </c>
      <c r="M2101" s="65"/>
      <c r="N2101" s="18">
        <f t="shared" si="812"/>
        <v>42.85</v>
      </c>
      <c r="O2101" s="65">
        <v>300</v>
      </c>
      <c r="P2101" s="65"/>
      <c r="Q2101" s="18">
        <f t="shared" si="813"/>
        <v>300</v>
      </c>
      <c r="R2101" s="65">
        <v>300</v>
      </c>
      <c r="S2101" s="8"/>
      <c r="T2101" s="107">
        <f t="shared" si="814"/>
        <v>300</v>
      </c>
      <c r="U2101" s="8">
        <v>400</v>
      </c>
      <c r="V2101" s="8"/>
      <c r="W2101" s="107">
        <f t="shared" si="815"/>
        <v>400</v>
      </c>
    </row>
    <row r="2102" spans="1:102" ht="18">
      <c r="A2102" s="13">
        <v>4</v>
      </c>
      <c r="B2102" s="5" t="s">
        <v>1533</v>
      </c>
      <c r="C2102" s="8">
        <v>4</v>
      </c>
      <c r="D2102" s="8"/>
      <c r="E2102" s="9">
        <f>SUM(C2102:D2102)</f>
        <v>4</v>
      </c>
      <c r="F2102" s="2">
        <v>4</v>
      </c>
      <c r="G2102" s="2">
        <v>0</v>
      </c>
      <c r="H2102" s="3">
        <f t="shared" ref="H2102:H2116" si="816">SUM(F2102:G2102)</f>
        <v>4</v>
      </c>
      <c r="I2102" s="10">
        <v>40</v>
      </c>
      <c r="J2102" s="10"/>
      <c r="K2102" s="213">
        <f t="shared" si="811"/>
        <v>40</v>
      </c>
      <c r="L2102" s="65">
        <v>1100</v>
      </c>
      <c r="M2102" s="65"/>
      <c r="N2102" s="18">
        <f t="shared" si="812"/>
        <v>1100</v>
      </c>
      <c r="O2102" s="65">
        <v>50</v>
      </c>
      <c r="P2102" s="65"/>
      <c r="Q2102" s="18">
        <f t="shared" si="813"/>
        <v>50</v>
      </c>
      <c r="R2102" s="65">
        <v>50</v>
      </c>
      <c r="S2102" s="8"/>
      <c r="T2102" s="107">
        <f t="shared" si="814"/>
        <v>50</v>
      </c>
      <c r="U2102" s="8">
        <v>50</v>
      </c>
      <c r="V2102" s="8"/>
      <c r="W2102" s="107">
        <f t="shared" si="815"/>
        <v>50</v>
      </c>
    </row>
    <row r="2103" spans="1:102" ht="18">
      <c r="A2103" s="13">
        <v>5</v>
      </c>
      <c r="B2103" s="5" t="s">
        <v>1534</v>
      </c>
      <c r="C2103" s="8">
        <v>259.22000000000003</v>
      </c>
      <c r="D2103" s="8"/>
      <c r="E2103" s="9">
        <f>SUM(C2103:D2103)</f>
        <v>259.22000000000003</v>
      </c>
      <c r="F2103" s="2">
        <v>0.01</v>
      </c>
      <c r="G2103" s="2">
        <v>0</v>
      </c>
      <c r="H2103" s="3">
        <f t="shared" si="816"/>
        <v>0.01</v>
      </c>
      <c r="I2103" s="10">
        <v>0.01</v>
      </c>
      <c r="J2103" s="10"/>
      <c r="K2103" s="213">
        <f t="shared" si="811"/>
        <v>0.01</v>
      </c>
      <c r="L2103" s="65">
        <v>40</v>
      </c>
      <c r="M2103" s="65"/>
      <c r="N2103" s="18">
        <f t="shared" si="812"/>
        <v>40</v>
      </c>
      <c r="O2103" s="65">
        <v>0.01</v>
      </c>
      <c r="P2103" s="65"/>
      <c r="Q2103" s="18">
        <f t="shared" si="813"/>
        <v>0.01</v>
      </c>
      <c r="R2103" s="65">
        <v>0.01</v>
      </c>
      <c r="S2103" s="8"/>
      <c r="T2103" s="107">
        <f t="shared" si="814"/>
        <v>0.01</v>
      </c>
      <c r="U2103" s="8">
        <v>0.01</v>
      </c>
      <c r="V2103" s="8"/>
      <c r="W2103" s="107">
        <f t="shared" si="815"/>
        <v>0.01</v>
      </c>
    </row>
    <row r="2104" spans="1:102" ht="18">
      <c r="A2104" s="13">
        <v>6</v>
      </c>
      <c r="B2104" s="5" t="s">
        <v>1535</v>
      </c>
      <c r="C2104" s="8">
        <v>309</v>
      </c>
      <c r="D2104" s="8"/>
      <c r="E2104" s="9">
        <f>SUM(C2104:D2104)</f>
        <v>309</v>
      </c>
      <c r="F2104" s="2">
        <v>294.22000000000003</v>
      </c>
      <c r="G2104" s="2">
        <v>0</v>
      </c>
      <c r="H2104" s="3">
        <f t="shared" si="816"/>
        <v>294.22000000000003</v>
      </c>
      <c r="I2104" s="10">
        <v>339.73</v>
      </c>
      <c r="J2104" s="10"/>
      <c r="K2104" s="213">
        <f t="shared" si="811"/>
        <v>339.73</v>
      </c>
      <c r="L2104" s="65">
        <v>396.14</v>
      </c>
      <c r="M2104" s="65"/>
      <c r="N2104" s="18">
        <f t="shared" si="812"/>
        <v>396.14</v>
      </c>
      <c r="O2104" s="65">
        <v>408.14</v>
      </c>
      <c r="P2104" s="65"/>
      <c r="Q2104" s="18">
        <f t="shared" si="813"/>
        <v>408.14</v>
      </c>
      <c r="R2104" s="65">
        <v>418.89</v>
      </c>
      <c r="S2104" s="8"/>
      <c r="T2104" s="107">
        <f t="shared" si="814"/>
        <v>418.89</v>
      </c>
      <c r="U2104" s="8">
        <v>458.27</v>
      </c>
      <c r="V2104" s="8"/>
      <c r="W2104" s="107">
        <f t="shared" si="815"/>
        <v>458.27</v>
      </c>
    </row>
    <row r="2105" spans="1:102" ht="18">
      <c r="A2105" s="13">
        <v>7</v>
      </c>
      <c r="B2105" s="5" t="s">
        <v>1536</v>
      </c>
      <c r="C2105" s="8"/>
      <c r="D2105" s="8">
        <v>0.01</v>
      </c>
      <c r="E2105" s="9">
        <f>SUM(C2105:D2105)</f>
        <v>0.01</v>
      </c>
      <c r="F2105" s="2">
        <v>0.01</v>
      </c>
      <c r="G2105" s="2">
        <v>0</v>
      </c>
      <c r="H2105" s="3">
        <f t="shared" si="816"/>
        <v>0.01</v>
      </c>
      <c r="I2105" s="10">
        <v>0.01</v>
      </c>
      <c r="J2105" s="10"/>
      <c r="K2105" s="213">
        <f t="shared" si="811"/>
        <v>0.01</v>
      </c>
      <c r="L2105" s="65">
        <v>0.01</v>
      </c>
      <c r="M2105" s="65"/>
      <c r="N2105" s="18">
        <f t="shared" si="812"/>
        <v>0.01</v>
      </c>
      <c r="O2105" s="65">
        <v>0.01</v>
      </c>
      <c r="P2105" s="65"/>
      <c r="Q2105" s="18">
        <f t="shared" si="813"/>
        <v>0.01</v>
      </c>
      <c r="R2105" s="65">
        <v>0.01</v>
      </c>
      <c r="S2105" s="8"/>
      <c r="T2105" s="107">
        <f t="shared" si="814"/>
        <v>0.01</v>
      </c>
      <c r="U2105" s="8">
        <v>0.01</v>
      </c>
      <c r="V2105" s="8"/>
      <c r="W2105" s="107">
        <f t="shared" si="815"/>
        <v>0.01</v>
      </c>
    </row>
    <row r="2106" spans="1:102" ht="18">
      <c r="A2106" s="13">
        <v>8</v>
      </c>
      <c r="B2106" s="5" t="s">
        <v>1537</v>
      </c>
      <c r="C2106" s="8"/>
      <c r="D2106" s="8"/>
      <c r="F2106" s="2">
        <v>0</v>
      </c>
      <c r="G2106" s="2">
        <v>1.66</v>
      </c>
      <c r="H2106" s="3">
        <f t="shared" si="816"/>
        <v>1.66</v>
      </c>
      <c r="I2106" s="10"/>
      <c r="J2106" s="10">
        <v>0.01</v>
      </c>
      <c r="K2106" s="213">
        <f t="shared" si="811"/>
        <v>0.01</v>
      </c>
      <c r="L2106" s="65"/>
      <c r="M2106" s="65">
        <v>0.01</v>
      </c>
      <c r="N2106" s="18">
        <f t="shared" si="812"/>
        <v>0.01</v>
      </c>
      <c r="O2106" s="65"/>
      <c r="P2106" s="65">
        <v>0.01</v>
      </c>
      <c r="Q2106" s="18">
        <f t="shared" si="813"/>
        <v>0.01</v>
      </c>
      <c r="R2106" s="65"/>
      <c r="S2106" s="8">
        <v>0.01</v>
      </c>
      <c r="T2106" s="107">
        <f t="shared" si="814"/>
        <v>0.01</v>
      </c>
      <c r="U2106" s="8"/>
      <c r="V2106" s="8">
        <v>0.01</v>
      </c>
      <c r="W2106" s="107">
        <f t="shared" si="815"/>
        <v>0.01</v>
      </c>
    </row>
    <row r="2107" spans="1:102" ht="18">
      <c r="A2107" s="13">
        <v>9</v>
      </c>
      <c r="B2107" s="5" t="s">
        <v>1538</v>
      </c>
      <c r="C2107" s="8">
        <v>21.02</v>
      </c>
      <c r="D2107" s="8"/>
      <c r="E2107" s="9">
        <f t="shared" ref="E2107:E2116" si="817">SUM(C2107:D2107)</f>
        <v>21.02</v>
      </c>
      <c r="F2107" s="2">
        <v>21.02</v>
      </c>
      <c r="G2107" s="2">
        <v>0</v>
      </c>
      <c r="H2107" s="3">
        <f t="shared" si="816"/>
        <v>21.02</v>
      </c>
      <c r="I2107" s="10">
        <v>21.02</v>
      </c>
      <c r="J2107" s="10"/>
      <c r="K2107" s="213">
        <f t="shared" si="811"/>
        <v>21.02</v>
      </c>
      <c r="L2107" s="65">
        <v>21.01</v>
      </c>
      <c r="M2107" s="65"/>
      <c r="N2107" s="18">
        <f t="shared" si="812"/>
        <v>21.01</v>
      </c>
      <c r="O2107" s="65">
        <v>55.02</v>
      </c>
      <c r="P2107" s="65"/>
      <c r="Q2107" s="18">
        <f t="shared" si="813"/>
        <v>55.02</v>
      </c>
      <c r="R2107" s="65">
        <v>55.02</v>
      </c>
      <c r="S2107" s="8"/>
      <c r="T2107" s="107">
        <f t="shared" si="814"/>
        <v>55.02</v>
      </c>
      <c r="U2107" s="8">
        <v>11.02</v>
      </c>
      <c r="V2107" s="8"/>
      <c r="W2107" s="107">
        <f t="shared" si="815"/>
        <v>11.02</v>
      </c>
    </row>
    <row r="2108" spans="1:102" ht="18">
      <c r="A2108" s="13">
        <v>10</v>
      </c>
      <c r="B2108" s="5" t="s">
        <v>1539</v>
      </c>
      <c r="C2108" s="8">
        <v>10</v>
      </c>
      <c r="D2108" s="8"/>
      <c r="E2108" s="9">
        <f t="shared" si="817"/>
        <v>10</v>
      </c>
      <c r="F2108" s="2">
        <v>5</v>
      </c>
      <c r="G2108" s="2">
        <v>0</v>
      </c>
      <c r="H2108" s="3">
        <f t="shared" si="816"/>
        <v>5</v>
      </c>
      <c r="I2108" s="10">
        <v>5</v>
      </c>
      <c r="J2108" s="10"/>
      <c r="K2108" s="213">
        <f t="shared" si="811"/>
        <v>5</v>
      </c>
      <c r="L2108" s="65">
        <v>5</v>
      </c>
      <c r="M2108" s="65"/>
      <c r="N2108" s="18">
        <f t="shared" si="812"/>
        <v>5</v>
      </c>
      <c r="O2108" s="65">
        <v>5</v>
      </c>
      <c r="P2108" s="65"/>
      <c r="Q2108" s="18">
        <f t="shared" si="813"/>
        <v>5</v>
      </c>
      <c r="R2108" s="65">
        <v>5</v>
      </c>
      <c r="S2108" s="8"/>
      <c r="T2108" s="107">
        <f t="shared" si="814"/>
        <v>5</v>
      </c>
      <c r="U2108" s="8">
        <v>5</v>
      </c>
      <c r="V2108" s="8"/>
      <c r="W2108" s="107">
        <f t="shared" si="815"/>
        <v>5</v>
      </c>
    </row>
    <row r="2109" spans="1:102" ht="18">
      <c r="A2109" s="13">
        <v>11</v>
      </c>
      <c r="B2109" s="5" t="s">
        <v>1540</v>
      </c>
      <c r="C2109" s="8">
        <v>145</v>
      </c>
      <c r="D2109" s="8"/>
      <c r="E2109" s="9">
        <f t="shared" si="817"/>
        <v>145</v>
      </c>
      <c r="F2109" s="2">
        <v>145</v>
      </c>
      <c r="G2109" s="2">
        <v>0</v>
      </c>
      <c r="H2109" s="3">
        <f t="shared" si="816"/>
        <v>145</v>
      </c>
      <c r="I2109" s="10">
        <v>145</v>
      </c>
      <c r="J2109" s="10"/>
      <c r="K2109" s="213">
        <f t="shared" si="811"/>
        <v>145</v>
      </c>
      <c r="L2109" s="65">
        <v>150</v>
      </c>
      <c r="M2109" s="65"/>
      <c r="N2109" s="18">
        <f t="shared" si="812"/>
        <v>150</v>
      </c>
      <c r="O2109" s="65">
        <v>340</v>
      </c>
      <c r="P2109" s="65"/>
      <c r="Q2109" s="18">
        <f t="shared" si="813"/>
        <v>340</v>
      </c>
      <c r="R2109" s="65">
        <v>340</v>
      </c>
      <c r="S2109" s="8"/>
      <c r="T2109" s="107">
        <f t="shared" si="814"/>
        <v>340</v>
      </c>
      <c r="U2109" s="8">
        <v>340</v>
      </c>
      <c r="V2109" s="8"/>
      <c r="W2109" s="107">
        <f t="shared" si="815"/>
        <v>340</v>
      </c>
    </row>
    <row r="2110" spans="1:102" ht="18">
      <c r="A2110" s="13">
        <v>12</v>
      </c>
      <c r="B2110" s="5" t="s">
        <v>1541</v>
      </c>
      <c r="C2110" s="8">
        <v>403.81</v>
      </c>
      <c r="D2110" s="8"/>
      <c r="E2110" s="9">
        <f t="shared" si="817"/>
        <v>403.81</v>
      </c>
      <c r="F2110" s="2">
        <v>403.93</v>
      </c>
      <c r="G2110" s="2">
        <v>0</v>
      </c>
      <c r="H2110" s="3">
        <f t="shared" si="816"/>
        <v>403.93</v>
      </c>
      <c r="I2110" s="10">
        <v>409.96</v>
      </c>
      <c r="J2110" s="10"/>
      <c r="K2110" s="213">
        <f t="shared" si="811"/>
        <v>409.96</v>
      </c>
      <c r="L2110" s="65">
        <v>496.61</v>
      </c>
      <c r="M2110" s="65"/>
      <c r="N2110" s="18">
        <f t="shared" si="812"/>
        <v>496.61</v>
      </c>
      <c r="O2110" s="65">
        <v>535.66</v>
      </c>
      <c r="P2110" s="65"/>
      <c r="Q2110" s="18">
        <f t="shared" si="813"/>
        <v>535.66</v>
      </c>
      <c r="R2110" s="65">
        <v>533.66</v>
      </c>
      <c r="S2110" s="8"/>
      <c r="T2110" s="107">
        <f t="shared" si="814"/>
        <v>533.66</v>
      </c>
      <c r="U2110" s="8">
        <v>582.76</v>
      </c>
      <c r="V2110" s="8"/>
      <c r="W2110" s="107">
        <f t="shared" si="815"/>
        <v>582.76</v>
      </c>
    </row>
    <row r="2111" spans="1:102" ht="18">
      <c r="A2111" s="13">
        <v>13</v>
      </c>
      <c r="B2111" s="5" t="s">
        <v>1542</v>
      </c>
      <c r="C2111" s="8">
        <v>405.4</v>
      </c>
      <c r="D2111" s="8"/>
      <c r="E2111" s="9">
        <f t="shared" si="817"/>
        <v>405.4</v>
      </c>
      <c r="F2111" s="2">
        <v>393.7</v>
      </c>
      <c r="G2111" s="2">
        <v>0</v>
      </c>
      <c r="H2111" s="3">
        <f t="shared" si="816"/>
        <v>393.7</v>
      </c>
      <c r="I2111" s="10">
        <v>442.23</v>
      </c>
      <c r="J2111" s="10"/>
      <c r="K2111" s="213">
        <f t="shared" si="811"/>
        <v>442.23</v>
      </c>
      <c r="L2111" s="65">
        <v>570.12</v>
      </c>
      <c r="M2111" s="65"/>
      <c r="N2111" s="18">
        <f t="shared" si="812"/>
        <v>570.12</v>
      </c>
      <c r="O2111" s="65">
        <v>598.12</v>
      </c>
      <c r="P2111" s="65"/>
      <c r="Q2111" s="18">
        <f t="shared" si="813"/>
        <v>598.12</v>
      </c>
      <c r="R2111" s="65">
        <v>598.12</v>
      </c>
      <c r="S2111" s="8"/>
      <c r="T2111" s="107">
        <f t="shared" si="814"/>
        <v>598.12</v>
      </c>
      <c r="U2111" s="8">
        <v>643.22</v>
      </c>
      <c r="V2111" s="8"/>
      <c r="W2111" s="107">
        <f t="shared" si="815"/>
        <v>643.22</v>
      </c>
    </row>
    <row r="2112" spans="1:102" ht="18">
      <c r="A2112" s="13">
        <v>14</v>
      </c>
      <c r="B2112" s="5" t="s">
        <v>2304</v>
      </c>
      <c r="C2112" s="8"/>
      <c r="D2112" s="8">
        <v>1500</v>
      </c>
      <c r="E2112" s="9">
        <f t="shared" si="817"/>
        <v>1500</v>
      </c>
      <c r="F2112" s="2">
        <v>0</v>
      </c>
      <c r="G2112" s="2">
        <v>200.01</v>
      </c>
      <c r="H2112" s="3">
        <f t="shared" si="816"/>
        <v>200.01</v>
      </c>
      <c r="I2112" s="10"/>
      <c r="J2112" s="10">
        <v>200.01</v>
      </c>
      <c r="K2112" s="213">
        <f t="shared" si="811"/>
        <v>200.01</v>
      </c>
      <c r="L2112" s="65"/>
      <c r="M2112" s="65">
        <v>200.01</v>
      </c>
      <c r="N2112" s="18">
        <f t="shared" si="812"/>
        <v>200.01</v>
      </c>
      <c r="O2112" s="65"/>
      <c r="P2112" s="65">
        <v>0.02</v>
      </c>
      <c r="Q2112" s="18">
        <f t="shared" si="813"/>
        <v>0.02</v>
      </c>
      <c r="R2112" s="65"/>
      <c r="S2112" s="8">
        <v>0.02</v>
      </c>
      <c r="T2112" s="107">
        <f t="shared" si="814"/>
        <v>0.02</v>
      </c>
      <c r="U2112" s="8"/>
      <c r="V2112" s="8">
        <v>308.01</v>
      </c>
      <c r="W2112" s="107">
        <f t="shared" si="815"/>
        <v>308.01</v>
      </c>
    </row>
    <row r="2113" spans="1:102" ht="18">
      <c r="A2113" s="13">
        <v>15</v>
      </c>
      <c r="B2113" s="5" t="s">
        <v>1543</v>
      </c>
      <c r="C2113" s="8">
        <v>125</v>
      </c>
      <c r="D2113" s="8"/>
      <c r="E2113" s="9">
        <f t="shared" si="817"/>
        <v>125</v>
      </c>
      <c r="F2113" s="2">
        <v>120</v>
      </c>
      <c r="G2113" s="2">
        <v>0</v>
      </c>
      <c r="H2113" s="3">
        <f t="shared" si="816"/>
        <v>120</v>
      </c>
      <c r="I2113" s="10">
        <v>120</v>
      </c>
      <c r="J2113" s="10"/>
      <c r="K2113" s="213">
        <f t="shared" si="811"/>
        <v>120</v>
      </c>
      <c r="L2113" s="65">
        <v>120</v>
      </c>
      <c r="M2113" s="65"/>
      <c r="N2113" s="18">
        <f t="shared" si="812"/>
        <v>120</v>
      </c>
      <c r="O2113" s="65">
        <v>190</v>
      </c>
      <c r="P2113" s="65"/>
      <c r="Q2113" s="18">
        <f t="shared" si="813"/>
        <v>190</v>
      </c>
      <c r="R2113" s="65">
        <v>1690</v>
      </c>
      <c r="S2113" s="8"/>
      <c r="T2113" s="107">
        <f t="shared" si="814"/>
        <v>1690</v>
      </c>
      <c r="U2113" s="8">
        <v>200</v>
      </c>
      <c r="V2113" s="8"/>
      <c r="W2113" s="107">
        <f t="shared" si="815"/>
        <v>200</v>
      </c>
    </row>
    <row r="2114" spans="1:102" ht="18">
      <c r="A2114" s="13">
        <v>16</v>
      </c>
      <c r="B2114" s="22" t="s">
        <v>1545</v>
      </c>
      <c r="C2114" s="8">
        <v>6</v>
      </c>
      <c r="D2114" s="8"/>
      <c r="E2114" s="9">
        <f t="shared" si="817"/>
        <v>6</v>
      </c>
      <c r="F2114" s="2">
        <v>51</v>
      </c>
      <c r="G2114" s="2">
        <v>0</v>
      </c>
      <c r="H2114" s="3">
        <f t="shared" si="816"/>
        <v>51</v>
      </c>
      <c r="I2114" s="10">
        <v>21</v>
      </c>
      <c r="J2114" s="10"/>
      <c r="K2114" s="213">
        <f t="shared" si="811"/>
        <v>21</v>
      </c>
      <c r="L2114" s="65">
        <v>21</v>
      </c>
      <c r="M2114" s="65"/>
      <c r="N2114" s="18">
        <f t="shared" si="812"/>
        <v>21</v>
      </c>
      <c r="O2114" s="65">
        <v>21</v>
      </c>
      <c r="P2114" s="65"/>
      <c r="Q2114" s="18">
        <f t="shared" si="813"/>
        <v>21</v>
      </c>
      <c r="R2114" s="65">
        <v>21</v>
      </c>
      <c r="S2114" s="8"/>
      <c r="T2114" s="107">
        <f t="shared" si="814"/>
        <v>21</v>
      </c>
      <c r="U2114" s="8">
        <v>21</v>
      </c>
      <c r="V2114" s="8"/>
      <c r="W2114" s="107">
        <f t="shared" si="815"/>
        <v>21</v>
      </c>
    </row>
    <row r="2115" spans="1:102" ht="18">
      <c r="A2115" s="13">
        <v>17</v>
      </c>
      <c r="B2115" s="5" t="s">
        <v>1544</v>
      </c>
      <c r="C2115" s="8">
        <v>800</v>
      </c>
      <c r="D2115" s="8"/>
      <c r="E2115" s="9">
        <f t="shared" si="817"/>
        <v>800</v>
      </c>
      <c r="F2115" s="2">
        <v>1200</v>
      </c>
      <c r="G2115" s="2">
        <v>0</v>
      </c>
      <c r="H2115" s="3">
        <f t="shared" si="816"/>
        <v>1200</v>
      </c>
      <c r="I2115" s="10">
        <v>1900</v>
      </c>
      <c r="J2115" s="10"/>
      <c r="K2115" s="213">
        <f t="shared" si="811"/>
        <v>1900</v>
      </c>
      <c r="L2115" s="65">
        <v>2500</v>
      </c>
      <c r="M2115" s="65"/>
      <c r="N2115" s="18">
        <f t="shared" si="812"/>
        <v>2500</v>
      </c>
      <c r="O2115" s="65">
        <v>3000</v>
      </c>
      <c r="P2115" s="65"/>
      <c r="Q2115" s="18">
        <f t="shared" si="813"/>
        <v>3000</v>
      </c>
      <c r="R2115" s="65">
        <v>3000</v>
      </c>
      <c r="S2115" s="8"/>
      <c r="T2115" s="107">
        <f t="shared" si="814"/>
        <v>3000</v>
      </c>
      <c r="U2115" s="8">
        <v>3000</v>
      </c>
      <c r="V2115" s="8"/>
      <c r="W2115" s="107">
        <f t="shared" si="815"/>
        <v>3000</v>
      </c>
    </row>
    <row r="2116" spans="1:102" s="191" customFormat="1" ht="18">
      <c r="A2116" s="180"/>
      <c r="B2116" s="181" t="s">
        <v>10</v>
      </c>
      <c r="C2116" s="182">
        <f>SUM(C2100:C2115)</f>
        <v>2563.8000000000002</v>
      </c>
      <c r="D2116" s="182">
        <f>SUM(D2100:D2115)</f>
        <v>1500.01</v>
      </c>
      <c r="E2116" s="182">
        <f t="shared" si="817"/>
        <v>4063.8100000000004</v>
      </c>
      <c r="F2116" s="183">
        <v>2704.14</v>
      </c>
      <c r="G2116" s="183">
        <v>201.67</v>
      </c>
      <c r="H2116" s="194">
        <f t="shared" si="816"/>
        <v>2905.81</v>
      </c>
      <c r="I2116" s="184">
        <f>SUM(I2100:I2115)</f>
        <v>4495.92</v>
      </c>
      <c r="J2116" s="184">
        <f>SUM(J2100:J2115)</f>
        <v>200.01999999999998</v>
      </c>
      <c r="K2116" s="212">
        <f t="shared" si="811"/>
        <v>4695.9400000000005</v>
      </c>
      <c r="L2116" s="198">
        <f>SUM(L2100:L2115)</f>
        <v>7962.73</v>
      </c>
      <c r="M2116" s="198">
        <f>SUM(M2100:M2115)</f>
        <v>200.01999999999998</v>
      </c>
      <c r="N2116" s="184">
        <f t="shared" si="812"/>
        <v>8162.75</v>
      </c>
      <c r="O2116" s="198">
        <f>SUM(O2099:O2115)</f>
        <v>8022.01</v>
      </c>
      <c r="P2116" s="198">
        <f>SUM(P2099:P2115)</f>
        <v>0.03</v>
      </c>
      <c r="Q2116" s="184">
        <f t="shared" si="813"/>
        <v>8022.04</v>
      </c>
      <c r="R2116" s="198">
        <f>SUM(R2099:R2115)</f>
        <v>9530.76</v>
      </c>
      <c r="S2116" s="182">
        <f>SUM(S2099:S2115)</f>
        <v>0.03</v>
      </c>
      <c r="T2116" s="185">
        <f t="shared" si="814"/>
        <v>9530.7900000000009</v>
      </c>
      <c r="U2116" s="182">
        <f>SUM(U2099:U2115)</f>
        <v>8211.34</v>
      </c>
      <c r="V2116" s="182">
        <f>SUM(V2099:V2115)</f>
        <v>308.02</v>
      </c>
      <c r="W2116" s="182">
        <f>SUM(W2099:W2115)</f>
        <v>8519.36</v>
      </c>
      <c r="X2116" s="263"/>
      <c r="Y2116" s="263"/>
      <c r="Z2116" s="263"/>
      <c r="AA2116" s="263"/>
      <c r="AB2116" s="263"/>
      <c r="AC2116" s="263"/>
      <c r="AD2116" s="263"/>
      <c r="AE2116" s="263"/>
      <c r="AF2116" s="263"/>
      <c r="AG2116" s="263"/>
      <c r="AH2116" s="263"/>
      <c r="AI2116" s="263"/>
      <c r="AJ2116" s="263"/>
      <c r="AK2116" s="263"/>
      <c r="AL2116" s="263"/>
      <c r="AM2116" s="263"/>
      <c r="AN2116" s="263"/>
      <c r="AO2116" s="263"/>
      <c r="AP2116" s="263"/>
      <c r="AQ2116" s="263"/>
      <c r="AR2116" s="263"/>
      <c r="AS2116" s="263"/>
      <c r="AT2116" s="263"/>
      <c r="AU2116" s="263"/>
      <c r="AV2116" s="263"/>
      <c r="AW2116" s="263"/>
      <c r="AX2116" s="263"/>
      <c r="AY2116" s="263"/>
      <c r="AZ2116" s="263"/>
      <c r="BA2116" s="263"/>
      <c r="BB2116" s="263"/>
      <c r="BC2116" s="263"/>
      <c r="BD2116" s="263"/>
      <c r="BE2116" s="263"/>
      <c r="BF2116" s="263"/>
      <c r="BG2116" s="263"/>
      <c r="BH2116" s="263"/>
      <c r="BI2116" s="263"/>
      <c r="BJ2116" s="263"/>
      <c r="BK2116" s="263"/>
      <c r="BL2116" s="263"/>
      <c r="BM2116" s="263"/>
      <c r="BN2116" s="263"/>
      <c r="BO2116" s="263"/>
      <c r="BP2116" s="263"/>
      <c r="BQ2116" s="263"/>
      <c r="BR2116" s="263"/>
      <c r="BS2116" s="263"/>
      <c r="BT2116" s="263"/>
      <c r="BU2116" s="263"/>
      <c r="BV2116" s="263"/>
      <c r="BW2116" s="263"/>
      <c r="BX2116" s="263"/>
      <c r="BY2116" s="263"/>
      <c r="BZ2116" s="263"/>
      <c r="CA2116" s="263"/>
      <c r="CB2116" s="263"/>
      <c r="CC2116" s="263"/>
      <c r="CD2116" s="263"/>
      <c r="CE2116" s="263"/>
      <c r="CF2116" s="263"/>
      <c r="CG2116" s="263"/>
      <c r="CH2116" s="263"/>
      <c r="CI2116" s="263"/>
      <c r="CJ2116" s="263"/>
      <c r="CK2116" s="263"/>
      <c r="CL2116" s="263"/>
      <c r="CM2116" s="263"/>
      <c r="CN2116" s="263"/>
      <c r="CO2116" s="263"/>
      <c r="CP2116" s="263"/>
      <c r="CQ2116" s="263"/>
      <c r="CR2116" s="263"/>
      <c r="CS2116" s="263"/>
      <c r="CT2116" s="263"/>
      <c r="CU2116" s="263"/>
      <c r="CV2116" s="263"/>
      <c r="CW2116" s="263"/>
      <c r="CX2116" s="263"/>
    </row>
    <row r="2117" spans="1:102" ht="18">
      <c r="A2117" s="13">
        <v>9</v>
      </c>
      <c r="B2117" s="7" t="s">
        <v>2110</v>
      </c>
      <c r="C2117" s="9"/>
      <c r="D2117" s="9"/>
      <c r="E2117" s="9"/>
      <c r="F2117" s="6"/>
      <c r="G2117" s="6"/>
      <c r="H2117" s="3"/>
      <c r="I2117" s="18"/>
      <c r="J2117" s="18"/>
      <c r="L2117" s="67"/>
      <c r="M2117" s="67"/>
      <c r="O2117" s="67"/>
      <c r="P2117" s="67"/>
      <c r="Q2117" s="18"/>
      <c r="R2117" s="67"/>
      <c r="S2117" s="9"/>
      <c r="T2117" s="107"/>
      <c r="U2117" s="9"/>
      <c r="V2117" s="9"/>
      <c r="W2117" s="107"/>
    </row>
    <row r="2118" spans="1:102" ht="18">
      <c r="A2118" s="13">
        <v>1</v>
      </c>
      <c r="B2118" s="5" t="s">
        <v>2306</v>
      </c>
      <c r="C2118" s="9"/>
      <c r="D2118" s="9"/>
      <c r="E2118" s="9"/>
      <c r="F2118" s="6"/>
      <c r="G2118" s="6"/>
      <c r="H2118" s="3"/>
      <c r="I2118" s="18"/>
      <c r="J2118" s="18"/>
      <c r="L2118" s="65">
        <v>1000</v>
      </c>
      <c r="M2118" s="65"/>
      <c r="N2118" s="18">
        <f>SUM(L2118:M2118)</f>
        <v>1000</v>
      </c>
      <c r="O2118" s="65">
        <v>0.02</v>
      </c>
      <c r="P2118" s="65"/>
      <c r="Q2118" s="18">
        <f>SUM(O2118:P2118)</f>
        <v>0.02</v>
      </c>
      <c r="R2118" s="65">
        <v>0.02</v>
      </c>
      <c r="S2118" s="8"/>
      <c r="T2118" s="107">
        <f>SUM(R2118:S2118)</f>
        <v>0.02</v>
      </c>
      <c r="U2118" s="8">
        <v>0.02</v>
      </c>
      <c r="V2118" s="8"/>
      <c r="W2118" s="107">
        <f>SUM(U2118:V2118)</f>
        <v>0.02</v>
      </c>
    </row>
    <row r="2119" spans="1:102" s="191" customFormat="1" ht="18">
      <c r="A2119" s="180"/>
      <c r="B2119" s="181" t="s">
        <v>2111</v>
      </c>
      <c r="C2119" s="182"/>
      <c r="D2119" s="182"/>
      <c r="E2119" s="182"/>
      <c r="F2119" s="183"/>
      <c r="G2119" s="183"/>
      <c r="H2119" s="194"/>
      <c r="I2119" s="184"/>
      <c r="J2119" s="184"/>
      <c r="K2119" s="212"/>
      <c r="L2119" s="198">
        <f>SUM(L2118)</f>
        <v>1000</v>
      </c>
      <c r="M2119" s="207"/>
      <c r="N2119" s="184">
        <f>SUM(L2119:M2119)</f>
        <v>1000</v>
      </c>
      <c r="O2119" s="198">
        <f>SUM(O2118)</f>
        <v>0.02</v>
      </c>
      <c r="P2119" s="207"/>
      <c r="Q2119" s="184">
        <f>SUM(O2119:P2119)</f>
        <v>0.02</v>
      </c>
      <c r="R2119" s="198">
        <f>SUM(R2118)</f>
        <v>0.02</v>
      </c>
      <c r="S2119" s="188"/>
      <c r="T2119" s="185">
        <f>SUM(R2119:S2119)</f>
        <v>0.02</v>
      </c>
      <c r="U2119" s="182">
        <v>0.02</v>
      </c>
      <c r="V2119" s="188"/>
      <c r="W2119" s="185">
        <f>SUM(U2119:V2119)</f>
        <v>0.02</v>
      </c>
      <c r="X2119" s="263"/>
      <c r="Y2119" s="263"/>
      <c r="Z2119" s="263"/>
      <c r="AA2119" s="263"/>
      <c r="AB2119" s="263"/>
      <c r="AC2119" s="263"/>
      <c r="AD2119" s="263"/>
      <c r="AE2119" s="263"/>
      <c r="AF2119" s="263"/>
      <c r="AG2119" s="263"/>
      <c r="AH2119" s="263"/>
      <c r="AI2119" s="263"/>
      <c r="AJ2119" s="263"/>
      <c r="AK2119" s="263"/>
      <c r="AL2119" s="263"/>
      <c r="AM2119" s="263"/>
      <c r="AN2119" s="263"/>
      <c r="AO2119" s="263"/>
      <c r="AP2119" s="263"/>
      <c r="AQ2119" s="263"/>
      <c r="AR2119" s="263"/>
      <c r="AS2119" s="263"/>
      <c r="AT2119" s="263"/>
      <c r="AU2119" s="263"/>
      <c r="AV2119" s="263"/>
      <c r="AW2119" s="263"/>
      <c r="AX2119" s="263"/>
      <c r="AY2119" s="263"/>
      <c r="AZ2119" s="263"/>
      <c r="BA2119" s="263"/>
      <c r="BB2119" s="263"/>
      <c r="BC2119" s="263"/>
      <c r="BD2119" s="263"/>
      <c r="BE2119" s="263"/>
      <c r="BF2119" s="263"/>
      <c r="BG2119" s="263"/>
      <c r="BH2119" s="263"/>
      <c r="BI2119" s="263"/>
      <c r="BJ2119" s="263"/>
      <c r="BK2119" s="263"/>
      <c r="BL2119" s="263"/>
      <c r="BM2119" s="263"/>
      <c r="BN2119" s="263"/>
      <c r="BO2119" s="263"/>
      <c r="BP2119" s="263"/>
      <c r="BQ2119" s="263"/>
      <c r="BR2119" s="263"/>
      <c r="BS2119" s="263"/>
      <c r="BT2119" s="263"/>
      <c r="BU2119" s="263"/>
      <c r="BV2119" s="263"/>
      <c r="BW2119" s="263"/>
      <c r="BX2119" s="263"/>
      <c r="BY2119" s="263"/>
      <c r="BZ2119" s="263"/>
      <c r="CA2119" s="263"/>
      <c r="CB2119" s="263"/>
      <c r="CC2119" s="263"/>
      <c r="CD2119" s="263"/>
      <c r="CE2119" s="263"/>
      <c r="CF2119" s="263"/>
      <c r="CG2119" s="263"/>
      <c r="CH2119" s="263"/>
      <c r="CI2119" s="263"/>
      <c r="CJ2119" s="263"/>
      <c r="CK2119" s="263"/>
      <c r="CL2119" s="263"/>
      <c r="CM2119" s="263"/>
      <c r="CN2119" s="263"/>
      <c r="CO2119" s="263"/>
      <c r="CP2119" s="263"/>
      <c r="CQ2119" s="263"/>
      <c r="CR2119" s="263"/>
      <c r="CS2119" s="263"/>
      <c r="CT2119" s="263"/>
      <c r="CU2119" s="263"/>
      <c r="CV2119" s="263"/>
      <c r="CW2119" s="263"/>
      <c r="CX2119" s="263"/>
    </row>
    <row r="2120" spans="1:102" s="24" customFormat="1" ht="18">
      <c r="A2120" s="17">
        <v>9</v>
      </c>
      <c r="B2120" s="7" t="s">
        <v>799</v>
      </c>
      <c r="C2120" s="9"/>
      <c r="D2120" s="9"/>
      <c r="E2120" s="9"/>
      <c r="F2120" s="6"/>
      <c r="G2120" s="6"/>
      <c r="H2120" s="3"/>
      <c r="I2120" s="18"/>
      <c r="J2120" s="18"/>
      <c r="K2120" s="213"/>
      <c r="L2120" s="67"/>
      <c r="M2120" s="67"/>
      <c r="N2120" s="18"/>
      <c r="O2120" s="67"/>
      <c r="P2120" s="67"/>
      <c r="Q2120" s="18"/>
      <c r="R2120" s="67"/>
      <c r="S2120" s="9"/>
      <c r="T2120" s="107"/>
      <c r="U2120" s="9"/>
      <c r="V2120" s="9"/>
      <c r="W2120" s="107"/>
      <c r="X2120" s="258"/>
      <c r="Y2120" s="258"/>
      <c r="Z2120" s="258"/>
      <c r="AA2120" s="258"/>
      <c r="AB2120" s="258"/>
      <c r="AC2120" s="258"/>
      <c r="AD2120" s="258"/>
      <c r="AE2120" s="258"/>
      <c r="AF2120" s="258"/>
      <c r="AG2120" s="258"/>
      <c r="AH2120" s="258"/>
      <c r="AI2120" s="258"/>
      <c r="AJ2120" s="258"/>
      <c r="AK2120" s="258"/>
      <c r="AL2120" s="258"/>
      <c r="AM2120" s="258"/>
      <c r="AN2120" s="258"/>
      <c r="AO2120" s="258"/>
      <c r="AP2120" s="258"/>
      <c r="AQ2120" s="258"/>
      <c r="AR2120" s="258"/>
      <c r="AS2120" s="258"/>
      <c r="AT2120" s="258"/>
      <c r="AU2120" s="258"/>
      <c r="AV2120" s="258"/>
      <c r="AW2120" s="258"/>
      <c r="AX2120" s="258"/>
      <c r="AY2120" s="258"/>
      <c r="AZ2120" s="258"/>
      <c r="BA2120" s="258"/>
      <c r="BB2120" s="258"/>
      <c r="BC2120" s="258"/>
      <c r="BD2120" s="258"/>
      <c r="BE2120" s="258"/>
      <c r="BF2120" s="258"/>
      <c r="BG2120" s="258"/>
      <c r="BH2120" s="258"/>
      <c r="BI2120" s="258"/>
      <c r="BJ2120" s="258"/>
      <c r="BK2120" s="258"/>
      <c r="BL2120" s="258"/>
      <c r="BM2120" s="258"/>
      <c r="BN2120" s="258"/>
      <c r="BO2120" s="258"/>
      <c r="BP2120" s="258"/>
      <c r="BQ2120" s="258"/>
      <c r="BR2120" s="258"/>
      <c r="BS2120" s="258"/>
      <c r="BT2120" s="258"/>
      <c r="BU2120" s="258"/>
      <c r="BV2120" s="258"/>
      <c r="BW2120" s="258"/>
      <c r="BX2120" s="258"/>
      <c r="BY2120" s="258"/>
      <c r="BZ2120" s="258"/>
      <c r="CA2120" s="258"/>
      <c r="CB2120" s="258"/>
      <c r="CC2120" s="258"/>
      <c r="CD2120" s="258"/>
      <c r="CE2120" s="258"/>
      <c r="CF2120" s="258"/>
      <c r="CG2120" s="258"/>
      <c r="CH2120" s="258"/>
      <c r="CI2120" s="258"/>
      <c r="CJ2120" s="258"/>
      <c r="CK2120" s="258"/>
      <c r="CL2120" s="258"/>
      <c r="CM2120" s="258"/>
      <c r="CN2120" s="258"/>
      <c r="CO2120" s="258"/>
      <c r="CP2120" s="258"/>
      <c r="CQ2120" s="258"/>
      <c r="CR2120" s="258"/>
      <c r="CS2120" s="258"/>
      <c r="CT2120" s="258"/>
      <c r="CU2120" s="258"/>
      <c r="CV2120" s="258"/>
      <c r="CW2120" s="258"/>
      <c r="CX2120" s="258"/>
    </row>
    <row r="2121" spans="1:102" ht="18">
      <c r="A2121" s="13">
        <v>1</v>
      </c>
      <c r="B2121" s="5" t="s">
        <v>1547</v>
      </c>
      <c r="C2121" s="8"/>
      <c r="D2121" s="8"/>
      <c r="F2121" s="2">
        <v>275</v>
      </c>
      <c r="G2121" s="2">
        <v>0</v>
      </c>
      <c r="H2121" s="3">
        <f>SUM(F2121:G2121)</f>
        <v>275</v>
      </c>
      <c r="I2121" s="10">
        <v>275</v>
      </c>
      <c r="J2121" s="10"/>
      <c r="K2121" s="213">
        <f>SUM(I2121:J2121)</f>
        <v>275</v>
      </c>
      <c r="L2121" s="65">
        <v>350</v>
      </c>
      <c r="M2121" s="65"/>
      <c r="N2121" s="18">
        <f>SUM(L2121:M2121)</f>
        <v>350</v>
      </c>
      <c r="O2121" s="65">
        <v>500</v>
      </c>
      <c r="P2121" s="65"/>
      <c r="Q2121" s="18">
        <f>SUM(O2121:P2121)</f>
        <v>500</v>
      </c>
      <c r="R2121" s="65">
        <v>500</v>
      </c>
      <c r="S2121" s="8"/>
      <c r="T2121" s="107">
        <f>SUM(R2121:S2121)</f>
        <v>500</v>
      </c>
      <c r="U2121" s="8">
        <v>550</v>
      </c>
      <c r="V2121" s="8"/>
      <c r="W2121" s="107">
        <f>SUM(U2121:V2121)</f>
        <v>550</v>
      </c>
    </row>
    <row r="2122" spans="1:102" s="191" customFormat="1" ht="18">
      <c r="A2122" s="180"/>
      <c r="B2122" s="181" t="s">
        <v>109</v>
      </c>
      <c r="C2122" s="182"/>
      <c r="D2122" s="182"/>
      <c r="E2122" s="182"/>
      <c r="F2122" s="183">
        <v>275</v>
      </c>
      <c r="G2122" s="183">
        <v>0</v>
      </c>
      <c r="H2122" s="194">
        <f>SUM(F2122:G2122)</f>
        <v>275</v>
      </c>
      <c r="I2122" s="184">
        <f>SUM(I2121)</f>
        <v>275</v>
      </c>
      <c r="J2122" s="189"/>
      <c r="K2122" s="212">
        <f>SUM(I2122:J2122)</f>
        <v>275</v>
      </c>
      <c r="L2122" s="198">
        <f>SUM(L2121)</f>
        <v>350</v>
      </c>
      <c r="M2122" s="207"/>
      <c r="N2122" s="184">
        <f>SUM(L2122:M2122)</f>
        <v>350</v>
      </c>
      <c r="O2122" s="198">
        <f>SUM(O2121)</f>
        <v>500</v>
      </c>
      <c r="P2122" s="207"/>
      <c r="Q2122" s="184">
        <f>SUM(O2122:P2122)</f>
        <v>500</v>
      </c>
      <c r="R2122" s="198">
        <f>SUM(R2121)</f>
        <v>500</v>
      </c>
      <c r="S2122" s="188"/>
      <c r="T2122" s="185">
        <f>SUM(R2122:S2122)</f>
        <v>500</v>
      </c>
      <c r="U2122" s="182">
        <v>550</v>
      </c>
      <c r="V2122" s="188"/>
      <c r="W2122" s="185">
        <f>SUM(U2122:V2122)</f>
        <v>550</v>
      </c>
      <c r="X2122" s="263"/>
      <c r="Y2122" s="263"/>
      <c r="Z2122" s="263"/>
      <c r="AA2122" s="263"/>
      <c r="AB2122" s="263"/>
      <c r="AC2122" s="263"/>
      <c r="AD2122" s="263"/>
      <c r="AE2122" s="263"/>
      <c r="AF2122" s="263"/>
      <c r="AG2122" s="263"/>
      <c r="AH2122" s="263"/>
      <c r="AI2122" s="263"/>
      <c r="AJ2122" s="263"/>
      <c r="AK2122" s="263"/>
      <c r="AL2122" s="263"/>
      <c r="AM2122" s="263"/>
      <c r="AN2122" s="263"/>
      <c r="AO2122" s="263"/>
      <c r="AP2122" s="263"/>
      <c r="AQ2122" s="263"/>
      <c r="AR2122" s="263"/>
      <c r="AS2122" s="263"/>
      <c r="AT2122" s="263"/>
      <c r="AU2122" s="263"/>
      <c r="AV2122" s="263"/>
      <c r="AW2122" s="263"/>
      <c r="AX2122" s="263"/>
      <c r="AY2122" s="263"/>
      <c r="AZ2122" s="263"/>
      <c r="BA2122" s="263"/>
      <c r="BB2122" s="263"/>
      <c r="BC2122" s="263"/>
      <c r="BD2122" s="263"/>
      <c r="BE2122" s="263"/>
      <c r="BF2122" s="263"/>
      <c r="BG2122" s="263"/>
      <c r="BH2122" s="263"/>
      <c r="BI2122" s="263"/>
      <c r="BJ2122" s="263"/>
      <c r="BK2122" s="263"/>
      <c r="BL2122" s="263"/>
      <c r="BM2122" s="263"/>
      <c r="BN2122" s="263"/>
      <c r="BO2122" s="263"/>
      <c r="BP2122" s="263"/>
      <c r="BQ2122" s="263"/>
      <c r="BR2122" s="263"/>
      <c r="BS2122" s="263"/>
      <c r="BT2122" s="263"/>
      <c r="BU2122" s="263"/>
      <c r="BV2122" s="263"/>
      <c r="BW2122" s="263"/>
      <c r="BX2122" s="263"/>
      <c r="BY2122" s="263"/>
      <c r="BZ2122" s="263"/>
      <c r="CA2122" s="263"/>
      <c r="CB2122" s="263"/>
      <c r="CC2122" s="263"/>
      <c r="CD2122" s="263"/>
      <c r="CE2122" s="263"/>
      <c r="CF2122" s="263"/>
      <c r="CG2122" s="263"/>
      <c r="CH2122" s="263"/>
      <c r="CI2122" s="263"/>
      <c r="CJ2122" s="263"/>
      <c r="CK2122" s="263"/>
      <c r="CL2122" s="263"/>
      <c r="CM2122" s="263"/>
      <c r="CN2122" s="263"/>
      <c r="CO2122" s="263"/>
      <c r="CP2122" s="263"/>
      <c r="CQ2122" s="263"/>
      <c r="CR2122" s="263"/>
      <c r="CS2122" s="263"/>
      <c r="CT2122" s="263"/>
      <c r="CU2122" s="263"/>
      <c r="CV2122" s="263"/>
      <c r="CW2122" s="263"/>
      <c r="CX2122" s="263"/>
    </row>
    <row r="2123" spans="1:102" ht="18">
      <c r="A2123" s="17">
        <v>10</v>
      </c>
      <c r="B2123" s="7" t="s">
        <v>1640</v>
      </c>
      <c r="C2123" s="9"/>
      <c r="D2123" s="9"/>
      <c r="E2123" s="9"/>
      <c r="F2123" s="6"/>
      <c r="G2123" s="6"/>
      <c r="H2123" s="3"/>
      <c r="I2123" s="18"/>
      <c r="J2123" s="10"/>
      <c r="L2123" s="65"/>
      <c r="M2123" s="65"/>
      <c r="O2123" s="65"/>
      <c r="P2123" s="65"/>
      <c r="Q2123" s="18"/>
      <c r="R2123" s="65"/>
      <c r="S2123" s="8"/>
      <c r="T2123" s="107"/>
      <c r="U2123" s="8"/>
      <c r="V2123" s="8"/>
      <c r="W2123" s="107"/>
    </row>
    <row r="2124" spans="1:102" ht="18">
      <c r="A2124" s="13">
        <v>1</v>
      </c>
      <c r="B2124" s="5" t="s">
        <v>1641</v>
      </c>
      <c r="C2124" s="9"/>
      <c r="D2124" s="9"/>
      <c r="E2124" s="9"/>
      <c r="F2124" s="6"/>
      <c r="G2124" s="6"/>
      <c r="H2124" s="3"/>
      <c r="I2124" s="10">
        <v>0.01</v>
      </c>
      <c r="J2124" s="10"/>
      <c r="K2124" s="213">
        <f>SUM(I2124:J2124)</f>
        <v>0.01</v>
      </c>
      <c r="L2124" s="65">
        <v>0.01</v>
      </c>
      <c r="M2124" s="65"/>
      <c r="N2124" s="18">
        <f>SUM(L2124:M2124)</f>
        <v>0.01</v>
      </c>
      <c r="O2124" s="65">
        <v>0.01</v>
      </c>
      <c r="P2124" s="65"/>
      <c r="Q2124" s="18">
        <f>SUM(O2124:P2124)</f>
        <v>0.01</v>
      </c>
      <c r="R2124" s="65">
        <v>0.01</v>
      </c>
      <c r="S2124" s="8"/>
      <c r="T2124" s="107">
        <f>SUM(R2124:S2124)</f>
        <v>0.01</v>
      </c>
      <c r="U2124" s="8"/>
      <c r="V2124" s="8"/>
      <c r="W2124" s="107">
        <f>SUM(U2124:V2124)</f>
        <v>0</v>
      </c>
    </row>
    <row r="2125" spans="1:102" s="191" customFormat="1" ht="18">
      <c r="A2125" s="180"/>
      <c r="B2125" s="181" t="s">
        <v>1642</v>
      </c>
      <c r="C2125" s="182"/>
      <c r="D2125" s="182"/>
      <c r="E2125" s="182"/>
      <c r="F2125" s="183"/>
      <c r="G2125" s="183"/>
      <c r="H2125" s="194"/>
      <c r="I2125" s="184">
        <f>SUM(I2124)</f>
        <v>0.01</v>
      </c>
      <c r="J2125" s="189"/>
      <c r="K2125" s="212">
        <f>SUM(I2125:J2125)</f>
        <v>0.01</v>
      </c>
      <c r="L2125" s="198">
        <f>SUM(L2124)</f>
        <v>0.01</v>
      </c>
      <c r="M2125" s="207"/>
      <c r="N2125" s="184">
        <f>SUM(L2125:M2125)</f>
        <v>0.01</v>
      </c>
      <c r="O2125" s="198">
        <f>SUM(O2124)</f>
        <v>0.01</v>
      </c>
      <c r="P2125" s="207"/>
      <c r="Q2125" s="184">
        <f>SUM(O2125:P2125)</f>
        <v>0.01</v>
      </c>
      <c r="R2125" s="198">
        <f>SUM(R2124)</f>
        <v>0.01</v>
      </c>
      <c r="S2125" s="188"/>
      <c r="T2125" s="185">
        <f>SUM(R2125:S2125)</f>
        <v>0.01</v>
      </c>
      <c r="U2125" s="182"/>
      <c r="V2125" s="188"/>
      <c r="W2125" s="185">
        <f>SUM(U2125:V2125)</f>
        <v>0</v>
      </c>
      <c r="X2125" s="263"/>
      <c r="Y2125" s="263"/>
      <c r="Z2125" s="263"/>
      <c r="AA2125" s="263"/>
      <c r="AB2125" s="263"/>
      <c r="AC2125" s="263"/>
      <c r="AD2125" s="263"/>
      <c r="AE2125" s="263"/>
      <c r="AF2125" s="263"/>
      <c r="AG2125" s="263"/>
      <c r="AH2125" s="263"/>
      <c r="AI2125" s="263"/>
      <c r="AJ2125" s="263"/>
      <c r="AK2125" s="263"/>
      <c r="AL2125" s="263"/>
      <c r="AM2125" s="263"/>
      <c r="AN2125" s="263"/>
      <c r="AO2125" s="263"/>
      <c r="AP2125" s="263"/>
      <c r="AQ2125" s="263"/>
      <c r="AR2125" s="263"/>
      <c r="AS2125" s="263"/>
      <c r="AT2125" s="263"/>
      <c r="AU2125" s="263"/>
      <c r="AV2125" s="263"/>
      <c r="AW2125" s="263"/>
      <c r="AX2125" s="263"/>
      <c r="AY2125" s="263"/>
      <c r="AZ2125" s="263"/>
      <c r="BA2125" s="263"/>
      <c r="BB2125" s="263"/>
      <c r="BC2125" s="263"/>
      <c r="BD2125" s="263"/>
      <c r="BE2125" s="263"/>
      <c r="BF2125" s="263"/>
      <c r="BG2125" s="263"/>
      <c r="BH2125" s="263"/>
      <c r="BI2125" s="263"/>
      <c r="BJ2125" s="263"/>
      <c r="BK2125" s="263"/>
      <c r="BL2125" s="263"/>
      <c r="BM2125" s="263"/>
      <c r="BN2125" s="263"/>
      <c r="BO2125" s="263"/>
      <c r="BP2125" s="263"/>
      <c r="BQ2125" s="263"/>
      <c r="BR2125" s="263"/>
      <c r="BS2125" s="263"/>
      <c r="BT2125" s="263"/>
      <c r="BU2125" s="263"/>
      <c r="BV2125" s="263"/>
      <c r="BW2125" s="263"/>
      <c r="BX2125" s="263"/>
      <c r="BY2125" s="263"/>
      <c r="BZ2125" s="263"/>
      <c r="CA2125" s="263"/>
      <c r="CB2125" s="263"/>
      <c r="CC2125" s="263"/>
      <c r="CD2125" s="263"/>
      <c r="CE2125" s="263"/>
      <c r="CF2125" s="263"/>
      <c r="CG2125" s="263"/>
      <c r="CH2125" s="263"/>
      <c r="CI2125" s="263"/>
      <c r="CJ2125" s="263"/>
      <c r="CK2125" s="263"/>
      <c r="CL2125" s="263"/>
      <c r="CM2125" s="263"/>
      <c r="CN2125" s="263"/>
      <c r="CO2125" s="263"/>
      <c r="CP2125" s="263"/>
      <c r="CQ2125" s="263"/>
      <c r="CR2125" s="263"/>
      <c r="CS2125" s="263"/>
      <c r="CT2125" s="263"/>
      <c r="CU2125" s="263"/>
      <c r="CV2125" s="263"/>
      <c r="CW2125" s="263"/>
      <c r="CX2125" s="263"/>
    </row>
    <row r="2126" spans="1:102" s="24" customFormat="1" ht="18">
      <c r="A2126" s="17">
        <v>11</v>
      </c>
      <c r="B2126" s="7" t="s">
        <v>751</v>
      </c>
      <c r="C2126" s="9"/>
      <c r="D2126" s="9"/>
      <c r="E2126" s="9"/>
      <c r="F2126" s="6"/>
      <c r="G2126" s="6"/>
      <c r="H2126" s="3"/>
      <c r="I2126" s="18"/>
      <c r="J2126" s="18"/>
      <c r="K2126" s="213"/>
      <c r="L2126" s="67"/>
      <c r="M2126" s="67"/>
      <c r="N2126" s="18"/>
      <c r="O2126" s="67"/>
      <c r="P2126" s="67"/>
      <c r="Q2126" s="18"/>
      <c r="R2126" s="67"/>
      <c r="S2126" s="9"/>
      <c r="T2126" s="107"/>
      <c r="U2126" s="9"/>
      <c r="V2126" s="9"/>
      <c r="W2126" s="107"/>
      <c r="X2126" s="258"/>
      <c r="Y2126" s="258"/>
      <c r="Z2126" s="258"/>
      <c r="AA2126" s="258"/>
      <c r="AB2126" s="258"/>
      <c r="AC2126" s="258"/>
      <c r="AD2126" s="258"/>
      <c r="AE2126" s="258"/>
      <c r="AF2126" s="258"/>
      <c r="AG2126" s="258"/>
      <c r="AH2126" s="258"/>
      <c r="AI2126" s="258"/>
      <c r="AJ2126" s="258"/>
      <c r="AK2126" s="258"/>
      <c r="AL2126" s="258"/>
      <c r="AM2126" s="258"/>
      <c r="AN2126" s="258"/>
      <c r="AO2126" s="258"/>
      <c r="AP2126" s="258"/>
      <c r="AQ2126" s="258"/>
      <c r="AR2126" s="258"/>
      <c r="AS2126" s="258"/>
      <c r="AT2126" s="258"/>
      <c r="AU2126" s="258"/>
      <c r="AV2126" s="258"/>
      <c r="AW2126" s="258"/>
      <c r="AX2126" s="258"/>
      <c r="AY2126" s="258"/>
      <c r="AZ2126" s="258"/>
      <c r="BA2126" s="258"/>
      <c r="BB2126" s="258"/>
      <c r="BC2126" s="258"/>
      <c r="BD2126" s="258"/>
      <c r="BE2126" s="258"/>
      <c r="BF2126" s="258"/>
      <c r="BG2126" s="258"/>
      <c r="BH2126" s="258"/>
      <c r="BI2126" s="258"/>
      <c r="BJ2126" s="258"/>
      <c r="BK2126" s="258"/>
      <c r="BL2126" s="258"/>
      <c r="BM2126" s="258"/>
      <c r="BN2126" s="258"/>
      <c r="BO2126" s="258"/>
      <c r="BP2126" s="258"/>
      <c r="BQ2126" s="258"/>
      <c r="BR2126" s="258"/>
      <c r="BS2126" s="258"/>
      <c r="BT2126" s="258"/>
      <c r="BU2126" s="258"/>
      <c r="BV2126" s="258"/>
      <c r="BW2126" s="258"/>
      <c r="BX2126" s="258"/>
      <c r="BY2126" s="258"/>
      <c r="BZ2126" s="258"/>
      <c r="CA2126" s="258"/>
      <c r="CB2126" s="258"/>
      <c r="CC2126" s="258"/>
      <c r="CD2126" s="258"/>
      <c r="CE2126" s="258"/>
      <c r="CF2126" s="258"/>
      <c r="CG2126" s="258"/>
      <c r="CH2126" s="258"/>
      <c r="CI2126" s="258"/>
      <c r="CJ2126" s="258"/>
      <c r="CK2126" s="258"/>
      <c r="CL2126" s="258"/>
      <c r="CM2126" s="258"/>
      <c r="CN2126" s="258"/>
      <c r="CO2126" s="258"/>
      <c r="CP2126" s="258"/>
      <c r="CQ2126" s="258"/>
      <c r="CR2126" s="258"/>
      <c r="CS2126" s="258"/>
      <c r="CT2126" s="258"/>
      <c r="CU2126" s="258"/>
      <c r="CV2126" s="258"/>
      <c r="CW2126" s="258"/>
      <c r="CX2126" s="258"/>
    </row>
    <row r="2127" spans="1:102" ht="18">
      <c r="A2127" s="13">
        <v>1</v>
      </c>
      <c r="B2127" s="5" t="s">
        <v>1548</v>
      </c>
      <c r="C2127" s="8">
        <v>285.33999999999997</v>
      </c>
      <c r="D2127" s="8"/>
      <c r="E2127" s="9">
        <f>SUM(C2127:D2127)</f>
        <v>285.33999999999997</v>
      </c>
      <c r="F2127" s="2">
        <v>400</v>
      </c>
      <c r="G2127" s="2">
        <v>0</v>
      </c>
      <c r="H2127" s="3">
        <f>SUM(F2127:G2127)</f>
        <v>400</v>
      </c>
      <c r="I2127" s="10">
        <v>0.02</v>
      </c>
      <c r="J2127" s="10"/>
      <c r="K2127" s="213">
        <f>SUM(I2127:J2127)</f>
        <v>0.02</v>
      </c>
      <c r="L2127" s="65">
        <v>267.25</v>
      </c>
      <c r="M2127" s="65"/>
      <c r="N2127" s="18">
        <f>SUM(L2127:M2127)</f>
        <v>267.25</v>
      </c>
      <c r="O2127" s="65">
        <v>21.6</v>
      </c>
      <c r="P2127" s="65"/>
      <c r="Q2127" s="18">
        <f>SUM(O2127:P2127)</f>
        <v>21.6</v>
      </c>
      <c r="R2127" s="65">
        <v>21.6</v>
      </c>
      <c r="S2127" s="8"/>
      <c r="T2127" s="107">
        <f>SUM(R2127:S2127)</f>
        <v>21.6</v>
      </c>
      <c r="U2127" s="8">
        <v>19.64</v>
      </c>
      <c r="V2127" s="8"/>
      <c r="W2127" s="107">
        <f>SUM(U2127:V2127)</f>
        <v>19.64</v>
      </c>
    </row>
    <row r="2128" spans="1:102" s="191" customFormat="1" ht="18">
      <c r="A2128" s="180"/>
      <c r="B2128" s="181" t="s">
        <v>98</v>
      </c>
      <c r="C2128" s="182">
        <f>SUM(C2127)</f>
        <v>285.33999999999997</v>
      </c>
      <c r="D2128" s="188"/>
      <c r="E2128" s="182">
        <f>SUM(C2128:D2128)</f>
        <v>285.33999999999997</v>
      </c>
      <c r="F2128" s="183">
        <v>400</v>
      </c>
      <c r="G2128" s="183">
        <v>0</v>
      </c>
      <c r="H2128" s="194">
        <f>SUM(F2128:G2128)</f>
        <v>400</v>
      </c>
      <c r="I2128" s="184">
        <f>SUM(I2127)</f>
        <v>0.02</v>
      </c>
      <c r="J2128" s="189"/>
      <c r="K2128" s="212">
        <f>SUM(I2128:J2128)</f>
        <v>0.02</v>
      </c>
      <c r="L2128" s="198">
        <f>SUM(L2127)</f>
        <v>267.25</v>
      </c>
      <c r="M2128" s="207"/>
      <c r="N2128" s="184">
        <f>SUM(L2128:M2128)</f>
        <v>267.25</v>
      </c>
      <c r="O2128" s="198">
        <f>SUM(O2127)</f>
        <v>21.6</v>
      </c>
      <c r="P2128" s="207"/>
      <c r="Q2128" s="184">
        <f>SUM(O2128:P2128)</f>
        <v>21.6</v>
      </c>
      <c r="R2128" s="198">
        <f>SUM(R2127)</f>
        <v>21.6</v>
      </c>
      <c r="S2128" s="188"/>
      <c r="T2128" s="185">
        <f>SUM(R2128:S2128)</f>
        <v>21.6</v>
      </c>
      <c r="U2128" s="182">
        <v>19.64</v>
      </c>
      <c r="V2128" s="188"/>
      <c r="W2128" s="185">
        <f>SUM(U2128:V2128)</f>
        <v>19.64</v>
      </c>
      <c r="X2128" s="263"/>
      <c r="Y2128" s="263"/>
      <c r="Z2128" s="263"/>
      <c r="AA2128" s="263"/>
      <c r="AB2128" s="263"/>
      <c r="AC2128" s="263"/>
      <c r="AD2128" s="263"/>
      <c r="AE2128" s="263"/>
      <c r="AF2128" s="263"/>
      <c r="AG2128" s="263"/>
      <c r="AH2128" s="263"/>
      <c r="AI2128" s="263"/>
      <c r="AJ2128" s="263"/>
      <c r="AK2128" s="263"/>
      <c r="AL2128" s="263"/>
      <c r="AM2128" s="263"/>
      <c r="AN2128" s="263"/>
      <c r="AO2128" s="263"/>
      <c r="AP2128" s="263"/>
      <c r="AQ2128" s="263"/>
      <c r="AR2128" s="263"/>
      <c r="AS2128" s="263"/>
      <c r="AT2128" s="263"/>
      <c r="AU2128" s="263"/>
      <c r="AV2128" s="263"/>
      <c r="AW2128" s="263"/>
      <c r="AX2128" s="263"/>
      <c r="AY2128" s="263"/>
      <c r="AZ2128" s="263"/>
      <c r="BA2128" s="263"/>
      <c r="BB2128" s="263"/>
      <c r="BC2128" s="263"/>
      <c r="BD2128" s="263"/>
      <c r="BE2128" s="263"/>
      <c r="BF2128" s="263"/>
      <c r="BG2128" s="263"/>
      <c r="BH2128" s="263"/>
      <c r="BI2128" s="263"/>
      <c r="BJ2128" s="263"/>
      <c r="BK2128" s="263"/>
      <c r="BL2128" s="263"/>
      <c r="BM2128" s="263"/>
      <c r="BN2128" s="263"/>
      <c r="BO2128" s="263"/>
      <c r="BP2128" s="263"/>
      <c r="BQ2128" s="263"/>
      <c r="BR2128" s="263"/>
      <c r="BS2128" s="263"/>
      <c r="BT2128" s="263"/>
      <c r="BU2128" s="263"/>
      <c r="BV2128" s="263"/>
      <c r="BW2128" s="263"/>
      <c r="BX2128" s="263"/>
      <c r="BY2128" s="263"/>
      <c r="BZ2128" s="263"/>
      <c r="CA2128" s="263"/>
      <c r="CB2128" s="263"/>
      <c r="CC2128" s="263"/>
      <c r="CD2128" s="263"/>
      <c r="CE2128" s="263"/>
      <c r="CF2128" s="263"/>
      <c r="CG2128" s="263"/>
      <c r="CH2128" s="263"/>
      <c r="CI2128" s="263"/>
      <c r="CJ2128" s="263"/>
      <c r="CK2128" s="263"/>
      <c r="CL2128" s="263"/>
      <c r="CM2128" s="263"/>
      <c r="CN2128" s="263"/>
      <c r="CO2128" s="263"/>
      <c r="CP2128" s="263"/>
      <c r="CQ2128" s="263"/>
      <c r="CR2128" s="263"/>
      <c r="CS2128" s="263"/>
      <c r="CT2128" s="263"/>
      <c r="CU2128" s="263"/>
      <c r="CV2128" s="263"/>
      <c r="CW2128" s="263"/>
      <c r="CX2128" s="263"/>
    </row>
    <row r="2129" spans="1:102" s="24" customFormat="1" ht="18">
      <c r="A2129" s="17">
        <v>12</v>
      </c>
      <c r="B2129" s="7" t="s">
        <v>590</v>
      </c>
      <c r="C2129" s="9"/>
      <c r="D2129" s="9"/>
      <c r="E2129" s="9"/>
      <c r="F2129" s="6"/>
      <c r="G2129" s="6"/>
      <c r="H2129" s="3"/>
      <c r="I2129" s="18"/>
      <c r="J2129" s="18"/>
      <c r="K2129" s="213"/>
      <c r="L2129" s="67"/>
      <c r="M2129" s="67"/>
      <c r="N2129" s="18"/>
      <c r="O2129" s="67"/>
      <c r="P2129" s="67"/>
      <c r="Q2129" s="18"/>
      <c r="R2129" s="67"/>
      <c r="S2129" s="9"/>
      <c r="T2129" s="107"/>
      <c r="U2129" s="9"/>
      <c r="V2129" s="9"/>
      <c r="W2129" s="107"/>
      <c r="X2129" s="258"/>
      <c r="Y2129" s="258"/>
      <c r="Z2129" s="258"/>
      <c r="AA2129" s="258"/>
      <c r="AB2129" s="258"/>
      <c r="AC2129" s="258"/>
      <c r="AD2129" s="258"/>
      <c r="AE2129" s="258"/>
      <c r="AF2129" s="258"/>
      <c r="AG2129" s="258"/>
      <c r="AH2129" s="258"/>
      <c r="AI2129" s="258"/>
      <c r="AJ2129" s="258"/>
      <c r="AK2129" s="258"/>
      <c r="AL2129" s="258"/>
      <c r="AM2129" s="258"/>
      <c r="AN2129" s="258"/>
      <c r="AO2129" s="258"/>
      <c r="AP2129" s="258"/>
      <c r="AQ2129" s="258"/>
      <c r="AR2129" s="258"/>
      <c r="AS2129" s="258"/>
      <c r="AT2129" s="258"/>
      <c r="AU2129" s="258"/>
      <c r="AV2129" s="258"/>
      <c r="AW2129" s="258"/>
      <c r="AX2129" s="258"/>
      <c r="AY2129" s="258"/>
      <c r="AZ2129" s="258"/>
      <c r="BA2129" s="258"/>
      <c r="BB2129" s="258"/>
      <c r="BC2129" s="258"/>
      <c r="BD2129" s="258"/>
      <c r="BE2129" s="258"/>
      <c r="BF2129" s="258"/>
      <c r="BG2129" s="258"/>
      <c r="BH2129" s="258"/>
      <c r="BI2129" s="258"/>
      <c r="BJ2129" s="258"/>
      <c r="BK2129" s="258"/>
      <c r="BL2129" s="258"/>
      <c r="BM2129" s="258"/>
      <c r="BN2129" s="258"/>
      <c r="BO2129" s="258"/>
      <c r="BP2129" s="258"/>
      <c r="BQ2129" s="258"/>
      <c r="BR2129" s="258"/>
      <c r="BS2129" s="258"/>
      <c r="BT2129" s="258"/>
      <c r="BU2129" s="258"/>
      <c r="BV2129" s="258"/>
      <c r="BW2129" s="258"/>
      <c r="BX2129" s="258"/>
      <c r="BY2129" s="258"/>
      <c r="BZ2129" s="258"/>
      <c r="CA2129" s="258"/>
      <c r="CB2129" s="258"/>
      <c r="CC2129" s="258"/>
      <c r="CD2129" s="258"/>
      <c r="CE2129" s="258"/>
      <c r="CF2129" s="258"/>
      <c r="CG2129" s="258"/>
      <c r="CH2129" s="258"/>
      <c r="CI2129" s="258"/>
      <c r="CJ2129" s="258"/>
      <c r="CK2129" s="258"/>
      <c r="CL2129" s="258"/>
      <c r="CM2129" s="258"/>
      <c r="CN2129" s="258"/>
      <c r="CO2129" s="258"/>
      <c r="CP2129" s="258"/>
      <c r="CQ2129" s="258"/>
      <c r="CR2129" s="258"/>
      <c r="CS2129" s="258"/>
      <c r="CT2129" s="258"/>
      <c r="CU2129" s="258"/>
      <c r="CV2129" s="258"/>
      <c r="CW2129" s="258"/>
      <c r="CX2129" s="258"/>
    </row>
    <row r="2130" spans="1:102" ht="18">
      <c r="A2130" s="13">
        <v>1</v>
      </c>
      <c r="B2130" s="5" t="s">
        <v>1549</v>
      </c>
      <c r="C2130" s="8">
        <v>250</v>
      </c>
      <c r="D2130" s="8"/>
      <c r="E2130" s="9">
        <f t="shared" ref="E2130:E2152" si="818">SUM(C2130:D2130)</f>
        <v>250</v>
      </c>
      <c r="F2130" s="2">
        <v>250</v>
      </c>
      <c r="G2130" s="2">
        <v>0</v>
      </c>
      <c r="H2130" s="3">
        <f>SUM(F2130:G2130)</f>
        <v>250</v>
      </c>
      <c r="I2130" s="10">
        <v>1650</v>
      </c>
      <c r="J2130" s="10"/>
      <c r="K2130" s="213">
        <f t="shared" ref="K2130:K2166" si="819">SUM(I2130:J2130)</f>
        <v>1650</v>
      </c>
      <c r="L2130" s="65">
        <v>4400</v>
      </c>
      <c r="M2130" s="65"/>
      <c r="N2130" s="18">
        <f t="shared" ref="N2130:N2166" si="820">SUM(L2130:M2130)</f>
        <v>4400</v>
      </c>
      <c r="O2130" s="65">
        <v>4375</v>
      </c>
      <c r="P2130" s="65"/>
      <c r="Q2130" s="18">
        <f t="shared" ref="Q2130:Q2166" si="821">SUM(O2130:P2130)</f>
        <v>4375</v>
      </c>
      <c r="R2130" s="65">
        <v>4375</v>
      </c>
      <c r="S2130" s="8"/>
      <c r="T2130" s="107">
        <f t="shared" ref="T2130:T2165" si="822">SUM(R2130:S2130)</f>
        <v>4375</v>
      </c>
      <c r="U2130" s="8">
        <v>8500</v>
      </c>
      <c r="V2130" s="8"/>
      <c r="W2130" s="107">
        <f t="shared" ref="W2130:W2165" si="823">SUM(U2130:V2130)</f>
        <v>8500</v>
      </c>
    </row>
    <row r="2131" spans="1:102" ht="18">
      <c r="A2131" s="13">
        <v>2</v>
      </c>
      <c r="B2131" s="5" t="s">
        <v>1550</v>
      </c>
      <c r="C2131" s="8"/>
      <c r="D2131" s="8">
        <v>3600</v>
      </c>
      <c r="E2131" s="9">
        <f t="shared" si="818"/>
        <v>3600</v>
      </c>
      <c r="F2131" s="2">
        <v>0</v>
      </c>
      <c r="G2131" s="2">
        <v>3600</v>
      </c>
      <c r="H2131" s="3">
        <f t="shared" ref="H2131:H2166" si="824">SUM(F2131:G2131)</f>
        <v>3600</v>
      </c>
      <c r="I2131" s="10"/>
      <c r="J2131" s="10">
        <v>3599.81</v>
      </c>
      <c r="K2131" s="213">
        <f t="shared" si="819"/>
        <v>3599.81</v>
      </c>
      <c r="L2131" s="65"/>
      <c r="M2131" s="65">
        <v>4555.22</v>
      </c>
      <c r="N2131" s="18">
        <f t="shared" si="820"/>
        <v>4555.22</v>
      </c>
      <c r="O2131" s="65"/>
      <c r="P2131" s="65">
        <v>60.23</v>
      </c>
      <c r="Q2131" s="18">
        <f t="shared" si="821"/>
        <v>60.23</v>
      </c>
      <c r="R2131" s="65"/>
      <c r="S2131" s="8">
        <v>60.23</v>
      </c>
      <c r="T2131" s="107">
        <f t="shared" si="822"/>
        <v>60.23</v>
      </c>
      <c r="U2131" s="8"/>
      <c r="V2131" s="8">
        <v>5134.0200000000004</v>
      </c>
      <c r="W2131" s="107">
        <f t="shared" si="823"/>
        <v>5134.0200000000004</v>
      </c>
    </row>
    <row r="2132" spans="1:102" ht="18">
      <c r="A2132" s="13">
        <v>3</v>
      </c>
      <c r="B2132" s="5" t="s">
        <v>1551</v>
      </c>
      <c r="C2132" s="8">
        <v>1200</v>
      </c>
      <c r="D2132" s="8">
        <v>625</v>
      </c>
      <c r="E2132" s="9">
        <f t="shared" si="818"/>
        <v>1825</v>
      </c>
      <c r="F2132" s="2">
        <v>1875</v>
      </c>
      <c r="G2132" s="2">
        <v>625</v>
      </c>
      <c r="H2132" s="3">
        <f t="shared" si="824"/>
        <v>2500</v>
      </c>
      <c r="I2132" s="10">
        <v>1875</v>
      </c>
      <c r="J2132" s="10">
        <v>625</v>
      </c>
      <c r="K2132" s="213">
        <f t="shared" si="819"/>
        <v>2500</v>
      </c>
      <c r="L2132" s="65">
        <v>2625</v>
      </c>
      <c r="M2132" s="65">
        <v>875</v>
      </c>
      <c r="N2132" s="18">
        <f t="shared" si="820"/>
        <v>3500</v>
      </c>
      <c r="O2132" s="65">
        <v>2720</v>
      </c>
      <c r="P2132" s="65">
        <v>650</v>
      </c>
      <c r="Q2132" s="18">
        <f t="shared" si="821"/>
        <v>3370</v>
      </c>
      <c r="R2132" s="65">
        <v>2720</v>
      </c>
      <c r="S2132" s="8">
        <v>650</v>
      </c>
      <c r="T2132" s="107">
        <f t="shared" si="822"/>
        <v>3370</v>
      </c>
      <c r="U2132" s="8">
        <v>2720</v>
      </c>
      <c r="V2132" s="8">
        <v>650</v>
      </c>
      <c r="W2132" s="107">
        <f t="shared" si="823"/>
        <v>3370</v>
      </c>
    </row>
    <row r="2133" spans="1:102" ht="18">
      <c r="A2133" s="13">
        <v>4</v>
      </c>
      <c r="B2133" s="5" t="s">
        <v>1552</v>
      </c>
      <c r="C2133" s="8">
        <v>2176.64</v>
      </c>
      <c r="D2133" s="8">
        <v>6000</v>
      </c>
      <c r="E2133" s="9">
        <f t="shared" si="818"/>
        <v>8176.6399999999994</v>
      </c>
      <c r="F2133" s="2">
        <v>2176.64</v>
      </c>
      <c r="G2133" s="2">
        <v>6600</v>
      </c>
      <c r="H2133" s="3">
        <f t="shared" si="824"/>
        <v>8776.64</v>
      </c>
      <c r="I2133" s="10">
        <v>2176.64</v>
      </c>
      <c r="J2133" s="10">
        <v>6600</v>
      </c>
      <c r="K2133" s="213">
        <f t="shared" si="819"/>
        <v>8776.64</v>
      </c>
      <c r="L2133" s="65">
        <v>2176.64</v>
      </c>
      <c r="M2133" s="65">
        <v>6600</v>
      </c>
      <c r="N2133" s="18">
        <f t="shared" si="820"/>
        <v>8776.64</v>
      </c>
      <c r="O2133" s="65">
        <v>3200</v>
      </c>
      <c r="P2133" s="65">
        <v>4800</v>
      </c>
      <c r="Q2133" s="18">
        <f t="shared" si="821"/>
        <v>8000</v>
      </c>
      <c r="R2133" s="65">
        <v>3200</v>
      </c>
      <c r="S2133" s="8">
        <v>4800</v>
      </c>
      <c r="T2133" s="107">
        <f t="shared" si="822"/>
        <v>8000</v>
      </c>
      <c r="U2133" s="8">
        <v>3200</v>
      </c>
      <c r="V2133" s="8">
        <v>4800</v>
      </c>
      <c r="W2133" s="107">
        <f t="shared" si="823"/>
        <v>8000</v>
      </c>
    </row>
    <row r="2134" spans="1:102" ht="18">
      <c r="A2134" s="13">
        <v>5</v>
      </c>
      <c r="B2134" s="5" t="s">
        <v>1553</v>
      </c>
      <c r="C2134" s="8">
        <v>167</v>
      </c>
      <c r="D2134" s="8"/>
      <c r="E2134" s="9">
        <f t="shared" si="818"/>
        <v>167</v>
      </c>
      <c r="F2134" s="2">
        <v>180</v>
      </c>
      <c r="G2134" s="2">
        <v>0</v>
      </c>
      <c r="H2134" s="3">
        <f t="shared" si="824"/>
        <v>180</v>
      </c>
      <c r="I2134" s="10">
        <v>190</v>
      </c>
      <c r="J2134" s="10"/>
      <c r="K2134" s="213">
        <f t="shared" si="819"/>
        <v>190</v>
      </c>
      <c r="L2134" s="65">
        <v>200</v>
      </c>
      <c r="M2134" s="65"/>
      <c r="N2134" s="18">
        <f t="shared" si="820"/>
        <v>200</v>
      </c>
      <c r="O2134" s="65">
        <v>200</v>
      </c>
      <c r="P2134" s="65"/>
      <c r="Q2134" s="18">
        <f t="shared" si="821"/>
        <v>200</v>
      </c>
      <c r="R2134" s="65">
        <v>200</v>
      </c>
      <c r="S2134" s="8"/>
      <c r="T2134" s="107">
        <f t="shared" si="822"/>
        <v>200</v>
      </c>
      <c r="U2134" s="8">
        <v>135</v>
      </c>
      <c r="V2134" s="8"/>
      <c r="W2134" s="107">
        <f t="shared" si="823"/>
        <v>135</v>
      </c>
    </row>
    <row r="2135" spans="1:102" ht="18">
      <c r="A2135" s="13">
        <v>6</v>
      </c>
      <c r="B2135" s="5" t="s">
        <v>2400</v>
      </c>
      <c r="C2135" s="8"/>
      <c r="D2135" s="8"/>
      <c r="E2135" s="9"/>
      <c r="F2135" s="2"/>
      <c r="G2135" s="2"/>
      <c r="H2135" s="3"/>
      <c r="I2135" s="10"/>
      <c r="J2135" s="10"/>
      <c r="L2135" s="65"/>
      <c r="M2135" s="65"/>
      <c r="O2135" s="65"/>
      <c r="P2135" s="65"/>
      <c r="Q2135" s="18"/>
      <c r="R2135" s="65">
        <v>0.01</v>
      </c>
      <c r="S2135" s="8"/>
      <c r="T2135" s="107">
        <f t="shared" si="822"/>
        <v>0.01</v>
      </c>
      <c r="U2135" s="8">
        <v>400</v>
      </c>
      <c r="V2135" s="8"/>
      <c r="W2135" s="107">
        <f t="shared" si="823"/>
        <v>400</v>
      </c>
    </row>
    <row r="2136" spans="1:102" ht="18">
      <c r="A2136" s="13">
        <v>7</v>
      </c>
      <c r="B2136" s="5" t="s">
        <v>1554</v>
      </c>
      <c r="C2136" s="8">
        <v>238</v>
      </c>
      <c r="D2136" s="8"/>
      <c r="E2136" s="9">
        <f t="shared" si="818"/>
        <v>238</v>
      </c>
      <c r="F2136" s="2">
        <v>220</v>
      </c>
      <c r="G2136" s="2">
        <v>0</v>
      </c>
      <c r="H2136" s="3">
        <f t="shared" si="824"/>
        <v>220</v>
      </c>
      <c r="I2136" s="10">
        <v>142</v>
      </c>
      <c r="J2136" s="10"/>
      <c r="K2136" s="213">
        <f t="shared" si="819"/>
        <v>142</v>
      </c>
      <c r="L2136" s="65">
        <v>175</v>
      </c>
      <c r="M2136" s="65"/>
      <c r="N2136" s="18">
        <f t="shared" si="820"/>
        <v>175</v>
      </c>
      <c r="O2136" s="65">
        <v>190</v>
      </c>
      <c r="P2136" s="65"/>
      <c r="Q2136" s="18">
        <f t="shared" si="821"/>
        <v>190</v>
      </c>
      <c r="R2136" s="65">
        <v>190</v>
      </c>
      <c r="S2136" s="8"/>
      <c r="T2136" s="107">
        <f t="shared" si="822"/>
        <v>190</v>
      </c>
      <c r="U2136" s="8">
        <v>169.01</v>
      </c>
      <c r="V2136" s="8"/>
      <c r="W2136" s="107">
        <f t="shared" si="823"/>
        <v>169.01</v>
      </c>
    </row>
    <row r="2137" spans="1:102" ht="18">
      <c r="A2137" s="13">
        <v>8</v>
      </c>
      <c r="B2137" s="5" t="s">
        <v>1555</v>
      </c>
      <c r="C2137" s="8">
        <v>41.3</v>
      </c>
      <c r="D2137" s="8">
        <v>560</v>
      </c>
      <c r="E2137" s="9">
        <f t="shared" si="818"/>
        <v>601.29999999999995</v>
      </c>
      <c r="F2137" s="2">
        <v>60.31</v>
      </c>
      <c r="G2137" s="2">
        <v>600</v>
      </c>
      <c r="H2137" s="3">
        <f t="shared" si="824"/>
        <v>660.31</v>
      </c>
      <c r="I2137" s="10">
        <v>65.28</v>
      </c>
      <c r="J2137" s="10">
        <v>250</v>
      </c>
      <c r="K2137" s="213">
        <f t="shared" si="819"/>
        <v>315.27999999999997</v>
      </c>
      <c r="L2137" s="65">
        <v>901.22</v>
      </c>
      <c r="M2137" s="65">
        <v>550.01</v>
      </c>
      <c r="N2137" s="18">
        <f t="shared" si="820"/>
        <v>1451.23</v>
      </c>
      <c r="O2137" s="65">
        <v>1148.23</v>
      </c>
      <c r="P2137" s="65">
        <v>550</v>
      </c>
      <c r="Q2137" s="18">
        <f t="shared" si="821"/>
        <v>1698.23</v>
      </c>
      <c r="R2137" s="65">
        <v>4148.18</v>
      </c>
      <c r="S2137" s="8">
        <v>550</v>
      </c>
      <c r="T2137" s="107">
        <f t="shared" si="822"/>
        <v>4698.18</v>
      </c>
      <c r="U2137" s="8">
        <v>1827.03</v>
      </c>
      <c r="V2137" s="8">
        <v>550</v>
      </c>
      <c r="W2137" s="107">
        <f t="shared" si="823"/>
        <v>2377.0299999999997</v>
      </c>
    </row>
    <row r="2138" spans="1:102" ht="18">
      <c r="A2138" s="13">
        <v>9</v>
      </c>
      <c r="B2138" s="5" t="s">
        <v>2612</v>
      </c>
      <c r="C2138" s="8"/>
      <c r="D2138" s="8">
        <v>1115.5</v>
      </c>
      <c r="E2138" s="9">
        <f t="shared" si="818"/>
        <v>1115.5</v>
      </c>
      <c r="F2138" s="2">
        <v>0</v>
      </c>
      <c r="G2138" s="2">
        <v>1040.28</v>
      </c>
      <c r="H2138" s="3">
        <f t="shared" si="824"/>
        <v>1040.28</v>
      </c>
      <c r="I2138" s="10"/>
      <c r="J2138" s="10">
        <v>1040</v>
      </c>
      <c r="K2138" s="213">
        <f t="shared" si="819"/>
        <v>1040</v>
      </c>
      <c r="L2138" s="65"/>
      <c r="M2138" s="65">
        <v>896</v>
      </c>
      <c r="N2138" s="18">
        <f t="shared" si="820"/>
        <v>896</v>
      </c>
      <c r="O2138" s="65"/>
      <c r="P2138" s="65">
        <v>896</v>
      </c>
      <c r="Q2138" s="18">
        <f t="shared" si="821"/>
        <v>896</v>
      </c>
      <c r="R2138" s="65"/>
      <c r="S2138" s="8">
        <v>1331</v>
      </c>
      <c r="T2138" s="107">
        <f t="shared" si="822"/>
        <v>1331</v>
      </c>
      <c r="U2138" s="8"/>
      <c r="V2138" s="8">
        <v>896</v>
      </c>
      <c r="W2138" s="107">
        <f t="shared" si="823"/>
        <v>896</v>
      </c>
    </row>
    <row r="2139" spans="1:102" ht="18">
      <c r="A2139" s="13">
        <v>10</v>
      </c>
      <c r="B2139" s="5" t="s">
        <v>2613</v>
      </c>
      <c r="C2139" s="8"/>
      <c r="D2139" s="8">
        <v>24351.58</v>
      </c>
      <c r="E2139" s="9">
        <f t="shared" si="818"/>
        <v>24351.58</v>
      </c>
      <c r="F2139" s="2">
        <v>0</v>
      </c>
      <c r="G2139" s="2">
        <v>27101</v>
      </c>
      <c r="H2139" s="3">
        <f t="shared" si="824"/>
        <v>27101</v>
      </c>
      <c r="I2139" s="10"/>
      <c r="J2139" s="10">
        <v>26780</v>
      </c>
      <c r="K2139" s="213">
        <f t="shared" si="819"/>
        <v>26780</v>
      </c>
      <c r="L2139" s="65"/>
      <c r="M2139" s="65">
        <v>25647</v>
      </c>
      <c r="N2139" s="18">
        <f t="shared" si="820"/>
        <v>25647</v>
      </c>
      <c r="O2139" s="65"/>
      <c r="P2139" s="65">
        <v>25647</v>
      </c>
      <c r="Q2139" s="18">
        <f t="shared" si="821"/>
        <v>25647</v>
      </c>
      <c r="R2139" s="65"/>
      <c r="S2139" s="8">
        <v>38566</v>
      </c>
      <c r="T2139" s="107">
        <f t="shared" si="822"/>
        <v>38566</v>
      </c>
      <c r="U2139" s="8"/>
      <c r="V2139" s="8">
        <v>25647</v>
      </c>
      <c r="W2139" s="107">
        <f t="shared" si="823"/>
        <v>25647</v>
      </c>
    </row>
    <row r="2140" spans="1:102" ht="18">
      <c r="A2140" s="13">
        <v>11</v>
      </c>
      <c r="B2140" s="5" t="s">
        <v>1556</v>
      </c>
      <c r="C2140" s="8">
        <v>0.02</v>
      </c>
      <c r="D2140" s="8"/>
      <c r="E2140" s="9">
        <f t="shared" si="818"/>
        <v>0.02</v>
      </c>
      <c r="F2140" s="2">
        <v>0.02</v>
      </c>
      <c r="G2140" s="2">
        <v>0</v>
      </c>
      <c r="H2140" s="3">
        <f t="shared" si="824"/>
        <v>0.02</v>
      </c>
      <c r="I2140" s="10">
        <v>0.02</v>
      </c>
      <c r="J2140" s="10"/>
      <c r="K2140" s="213">
        <f t="shared" si="819"/>
        <v>0.02</v>
      </c>
      <c r="L2140" s="65">
        <v>0.02</v>
      </c>
      <c r="M2140" s="65"/>
      <c r="N2140" s="18">
        <f t="shared" si="820"/>
        <v>0.02</v>
      </c>
      <c r="O2140" s="65">
        <v>0.02</v>
      </c>
      <c r="P2140" s="65"/>
      <c r="Q2140" s="18">
        <f t="shared" si="821"/>
        <v>0.02</v>
      </c>
      <c r="R2140" s="65">
        <v>0.02</v>
      </c>
      <c r="S2140" s="8"/>
      <c r="T2140" s="107">
        <f t="shared" si="822"/>
        <v>0.02</v>
      </c>
      <c r="U2140" s="8">
        <v>0.02</v>
      </c>
      <c r="V2140" s="8"/>
      <c r="W2140" s="107">
        <f t="shared" si="823"/>
        <v>0.02</v>
      </c>
    </row>
    <row r="2141" spans="1:102" ht="18">
      <c r="A2141" s="13">
        <v>12</v>
      </c>
      <c r="B2141" s="5" t="s">
        <v>1557</v>
      </c>
      <c r="C2141" s="8">
        <v>150</v>
      </c>
      <c r="D2141" s="8"/>
      <c r="E2141" s="9">
        <f t="shared" si="818"/>
        <v>150</v>
      </c>
      <c r="F2141" s="2">
        <v>600</v>
      </c>
      <c r="G2141" s="2">
        <v>0</v>
      </c>
      <c r="H2141" s="3">
        <f t="shared" si="824"/>
        <v>600</v>
      </c>
      <c r="I2141" s="10">
        <v>1840</v>
      </c>
      <c r="J2141" s="10"/>
      <c r="K2141" s="213">
        <f t="shared" si="819"/>
        <v>1840</v>
      </c>
      <c r="L2141" s="65">
        <v>1156.1400000000001</v>
      </c>
      <c r="M2141" s="65"/>
      <c r="N2141" s="18">
        <f t="shared" si="820"/>
        <v>1156.1400000000001</v>
      </c>
      <c r="O2141" s="65">
        <v>5000</v>
      </c>
      <c r="P2141" s="65"/>
      <c r="Q2141" s="18">
        <f t="shared" si="821"/>
        <v>5000</v>
      </c>
      <c r="R2141" s="65">
        <v>5000</v>
      </c>
      <c r="S2141" s="8"/>
      <c r="T2141" s="107">
        <f t="shared" si="822"/>
        <v>5000</v>
      </c>
      <c r="U2141" s="8">
        <v>5807</v>
      </c>
      <c r="V2141" s="8"/>
      <c r="W2141" s="107">
        <f t="shared" si="823"/>
        <v>5807</v>
      </c>
    </row>
    <row r="2142" spans="1:102" ht="18">
      <c r="A2142" s="13">
        <v>13</v>
      </c>
      <c r="B2142" s="5" t="s">
        <v>1558</v>
      </c>
      <c r="C2142" s="8">
        <v>2</v>
      </c>
      <c r="D2142" s="8"/>
      <c r="E2142" s="9">
        <f t="shared" si="818"/>
        <v>2</v>
      </c>
      <c r="F2142" s="2">
        <v>200</v>
      </c>
      <c r="G2142" s="2">
        <v>0</v>
      </c>
      <c r="H2142" s="3">
        <f t="shared" si="824"/>
        <v>200</v>
      </c>
      <c r="I2142" s="10">
        <v>200</v>
      </c>
      <c r="J2142" s="10"/>
      <c r="K2142" s="213">
        <f t="shared" si="819"/>
        <v>200</v>
      </c>
      <c r="L2142" s="65">
        <v>200</v>
      </c>
      <c r="M2142" s="65"/>
      <c r="N2142" s="18">
        <f t="shared" si="820"/>
        <v>200</v>
      </c>
      <c r="O2142" s="65">
        <v>100</v>
      </c>
      <c r="P2142" s="65"/>
      <c r="Q2142" s="18">
        <f t="shared" si="821"/>
        <v>100</v>
      </c>
      <c r="R2142" s="65">
        <v>100</v>
      </c>
      <c r="S2142" s="8"/>
      <c r="T2142" s="107">
        <f t="shared" si="822"/>
        <v>100</v>
      </c>
      <c r="U2142" s="8">
        <v>50</v>
      </c>
      <c r="V2142" s="8"/>
      <c r="W2142" s="107">
        <f t="shared" si="823"/>
        <v>50</v>
      </c>
    </row>
    <row r="2143" spans="1:102" ht="18">
      <c r="A2143" s="13">
        <v>14</v>
      </c>
      <c r="B2143" s="5" t="s">
        <v>1567</v>
      </c>
      <c r="C2143" s="8">
        <v>17425.580000000002</v>
      </c>
      <c r="D2143" s="8"/>
      <c r="E2143" s="9">
        <f t="shared" si="818"/>
        <v>17425.580000000002</v>
      </c>
      <c r="F2143" s="2">
        <v>2</v>
      </c>
      <c r="G2143" s="2">
        <v>0</v>
      </c>
      <c r="H2143" s="3">
        <f t="shared" si="824"/>
        <v>2</v>
      </c>
      <c r="I2143" s="10">
        <v>2</v>
      </c>
      <c r="J2143" s="10"/>
      <c r="K2143" s="213">
        <f t="shared" si="819"/>
        <v>2</v>
      </c>
      <c r="L2143" s="65">
        <v>0.01</v>
      </c>
      <c r="M2143" s="65"/>
      <c r="N2143" s="18">
        <f t="shared" si="820"/>
        <v>0.01</v>
      </c>
      <c r="O2143" s="65">
        <v>0.01</v>
      </c>
      <c r="P2143" s="65"/>
      <c r="Q2143" s="18">
        <f t="shared" si="821"/>
        <v>0.01</v>
      </c>
      <c r="R2143" s="65">
        <v>0.01</v>
      </c>
      <c r="S2143" s="8"/>
      <c r="T2143" s="107">
        <f t="shared" si="822"/>
        <v>0.01</v>
      </c>
      <c r="U2143" s="8">
        <v>150</v>
      </c>
      <c r="V2143" s="8"/>
      <c r="W2143" s="107">
        <f t="shared" si="823"/>
        <v>150</v>
      </c>
    </row>
    <row r="2144" spans="1:102" ht="18">
      <c r="A2144" s="13">
        <v>15</v>
      </c>
      <c r="B2144" s="5" t="s">
        <v>1568</v>
      </c>
      <c r="C2144" s="8"/>
      <c r="D2144" s="8"/>
      <c r="E2144" s="9"/>
      <c r="F2144" s="2"/>
      <c r="G2144" s="2"/>
      <c r="H2144" s="3"/>
      <c r="I2144" s="10">
        <v>244</v>
      </c>
      <c r="J2144" s="10"/>
      <c r="K2144" s="213">
        <f t="shared" si="819"/>
        <v>244</v>
      </c>
      <c r="L2144" s="65">
        <v>173.5</v>
      </c>
      <c r="M2144" s="65"/>
      <c r="N2144" s="18">
        <f t="shared" si="820"/>
        <v>173.5</v>
      </c>
      <c r="O2144" s="65">
        <v>175</v>
      </c>
      <c r="P2144" s="65"/>
      <c r="Q2144" s="18">
        <f t="shared" si="821"/>
        <v>175</v>
      </c>
      <c r="R2144" s="65">
        <v>175</v>
      </c>
      <c r="S2144" s="8"/>
      <c r="T2144" s="107">
        <f t="shared" si="822"/>
        <v>175</v>
      </c>
      <c r="U2144" s="8">
        <v>98</v>
      </c>
      <c r="V2144" s="8"/>
      <c r="W2144" s="107">
        <f t="shared" si="823"/>
        <v>98</v>
      </c>
    </row>
    <row r="2145" spans="1:102" s="24" customFormat="1" ht="18">
      <c r="A2145" s="13">
        <v>16</v>
      </c>
      <c r="B2145" s="5" t="s">
        <v>1559</v>
      </c>
      <c r="C2145" s="8">
        <v>1750</v>
      </c>
      <c r="D2145" s="8">
        <v>1750</v>
      </c>
      <c r="E2145" s="9">
        <f t="shared" si="818"/>
        <v>3500</v>
      </c>
      <c r="F2145" s="2">
        <v>20776.169999999998</v>
      </c>
      <c r="G2145" s="2">
        <v>0</v>
      </c>
      <c r="H2145" s="3">
        <f t="shared" si="824"/>
        <v>20776.169999999998</v>
      </c>
      <c r="I2145" s="10">
        <v>23796.93</v>
      </c>
      <c r="J2145" s="10"/>
      <c r="K2145" s="213">
        <f t="shared" si="819"/>
        <v>23796.93</v>
      </c>
      <c r="L2145" s="65">
        <v>31337.69</v>
      </c>
      <c r="M2145" s="65"/>
      <c r="N2145" s="18">
        <f t="shared" si="820"/>
        <v>31337.69</v>
      </c>
      <c r="O2145" s="65">
        <v>37160.620000000003</v>
      </c>
      <c r="P2145" s="65"/>
      <c r="Q2145" s="18">
        <f t="shared" si="821"/>
        <v>37160.620000000003</v>
      </c>
      <c r="R2145" s="65">
        <v>37160.620000000003</v>
      </c>
      <c r="S2145" s="8"/>
      <c r="T2145" s="107">
        <f t="shared" si="822"/>
        <v>37160.620000000003</v>
      </c>
      <c r="U2145" s="8">
        <v>39567.96</v>
      </c>
      <c r="V2145" s="8"/>
      <c r="W2145" s="107">
        <f t="shared" si="823"/>
        <v>39567.96</v>
      </c>
      <c r="X2145" s="258"/>
      <c r="Y2145" s="258"/>
      <c r="Z2145" s="258"/>
      <c r="AA2145" s="258"/>
      <c r="AB2145" s="258"/>
      <c r="AC2145" s="258"/>
      <c r="AD2145" s="258"/>
      <c r="AE2145" s="258"/>
      <c r="AF2145" s="258"/>
      <c r="AG2145" s="258"/>
      <c r="AH2145" s="258"/>
      <c r="AI2145" s="258"/>
      <c r="AJ2145" s="258"/>
      <c r="AK2145" s="258"/>
      <c r="AL2145" s="258"/>
      <c r="AM2145" s="258"/>
      <c r="AN2145" s="258"/>
      <c r="AO2145" s="258"/>
      <c r="AP2145" s="258"/>
      <c r="AQ2145" s="258"/>
      <c r="AR2145" s="258"/>
      <c r="AS2145" s="258"/>
      <c r="AT2145" s="258"/>
      <c r="AU2145" s="258"/>
      <c r="AV2145" s="258"/>
      <c r="AW2145" s="258"/>
      <c r="AX2145" s="258"/>
      <c r="AY2145" s="258"/>
      <c r="AZ2145" s="258"/>
      <c r="BA2145" s="258"/>
      <c r="BB2145" s="258"/>
      <c r="BC2145" s="258"/>
      <c r="BD2145" s="258"/>
      <c r="BE2145" s="258"/>
      <c r="BF2145" s="258"/>
      <c r="BG2145" s="258"/>
      <c r="BH2145" s="258"/>
      <c r="BI2145" s="258"/>
      <c r="BJ2145" s="258"/>
      <c r="BK2145" s="258"/>
      <c r="BL2145" s="258"/>
      <c r="BM2145" s="258"/>
      <c r="BN2145" s="258"/>
      <c r="BO2145" s="258"/>
      <c r="BP2145" s="258"/>
      <c r="BQ2145" s="258"/>
      <c r="BR2145" s="258"/>
      <c r="BS2145" s="258"/>
      <c r="BT2145" s="258"/>
      <c r="BU2145" s="258"/>
      <c r="BV2145" s="258"/>
      <c r="BW2145" s="258"/>
      <c r="BX2145" s="258"/>
      <c r="BY2145" s="258"/>
      <c r="BZ2145" s="258"/>
      <c r="CA2145" s="258"/>
      <c r="CB2145" s="258"/>
      <c r="CC2145" s="258"/>
      <c r="CD2145" s="258"/>
      <c r="CE2145" s="258"/>
      <c r="CF2145" s="258"/>
      <c r="CG2145" s="258"/>
      <c r="CH2145" s="258"/>
      <c r="CI2145" s="258"/>
      <c r="CJ2145" s="258"/>
      <c r="CK2145" s="258"/>
      <c r="CL2145" s="258"/>
      <c r="CM2145" s="258"/>
      <c r="CN2145" s="258"/>
      <c r="CO2145" s="258"/>
      <c r="CP2145" s="258"/>
      <c r="CQ2145" s="258"/>
      <c r="CR2145" s="258"/>
      <c r="CS2145" s="258"/>
      <c r="CT2145" s="258"/>
      <c r="CU2145" s="258"/>
      <c r="CV2145" s="258"/>
      <c r="CW2145" s="258"/>
      <c r="CX2145" s="258"/>
    </row>
    <row r="2146" spans="1:102" ht="18">
      <c r="A2146" s="13">
        <v>17</v>
      </c>
      <c r="B2146" s="5" t="s">
        <v>1560</v>
      </c>
      <c r="C2146" s="8">
        <v>0.03</v>
      </c>
      <c r="D2146" s="8"/>
      <c r="E2146" s="9">
        <f t="shared" si="818"/>
        <v>0.03</v>
      </c>
      <c r="F2146" s="2">
        <v>4050</v>
      </c>
      <c r="G2146" s="2">
        <v>4050</v>
      </c>
      <c r="H2146" s="3">
        <f t="shared" si="824"/>
        <v>8100</v>
      </c>
      <c r="I2146" s="10">
        <v>6302</v>
      </c>
      <c r="J2146" s="10">
        <v>6302</v>
      </c>
      <c r="K2146" s="213">
        <f t="shared" si="819"/>
        <v>12604</v>
      </c>
      <c r="L2146" s="65">
        <v>8304</v>
      </c>
      <c r="M2146" s="65">
        <v>8304</v>
      </c>
      <c r="N2146" s="18">
        <f t="shared" si="820"/>
        <v>16608</v>
      </c>
      <c r="O2146" s="65">
        <v>9004</v>
      </c>
      <c r="P2146" s="65">
        <v>9004</v>
      </c>
      <c r="Q2146" s="18">
        <f t="shared" si="821"/>
        <v>18008</v>
      </c>
      <c r="R2146" s="65">
        <v>9004</v>
      </c>
      <c r="S2146" s="8">
        <v>9004</v>
      </c>
      <c r="T2146" s="107">
        <f t="shared" si="822"/>
        <v>18008</v>
      </c>
      <c r="U2146" s="8">
        <v>7004</v>
      </c>
      <c r="V2146" s="8">
        <v>7004</v>
      </c>
      <c r="W2146" s="107">
        <f t="shared" si="823"/>
        <v>14008</v>
      </c>
    </row>
    <row r="2147" spans="1:102" ht="18">
      <c r="A2147" s="13">
        <v>18</v>
      </c>
      <c r="B2147" s="5" t="s">
        <v>1561</v>
      </c>
      <c r="C2147" s="8"/>
      <c r="D2147" s="8">
        <v>0.03</v>
      </c>
      <c r="E2147" s="9">
        <f t="shared" si="818"/>
        <v>0.03</v>
      </c>
      <c r="F2147" s="2">
        <v>0.03</v>
      </c>
      <c r="G2147" s="2">
        <v>0</v>
      </c>
      <c r="H2147" s="3">
        <f t="shared" si="824"/>
        <v>0.03</v>
      </c>
      <c r="I2147" s="10">
        <v>0.03</v>
      </c>
      <c r="J2147" s="10"/>
      <c r="K2147" s="213">
        <f t="shared" si="819"/>
        <v>0.03</v>
      </c>
      <c r="L2147" s="65">
        <v>44.96</v>
      </c>
      <c r="M2147" s="65"/>
      <c r="N2147" s="18">
        <f t="shared" si="820"/>
        <v>44.96</v>
      </c>
      <c r="O2147" s="65">
        <v>0.03</v>
      </c>
      <c r="P2147" s="65"/>
      <c r="Q2147" s="18">
        <f t="shared" si="821"/>
        <v>0.03</v>
      </c>
      <c r="R2147" s="65">
        <v>0.03</v>
      </c>
      <c r="S2147" s="8"/>
      <c r="T2147" s="107">
        <f t="shared" si="822"/>
        <v>0.03</v>
      </c>
      <c r="U2147" s="8">
        <v>0.03</v>
      </c>
      <c r="V2147" s="8">
        <v>0.02</v>
      </c>
      <c r="W2147" s="107">
        <f t="shared" si="823"/>
        <v>0.05</v>
      </c>
    </row>
    <row r="2148" spans="1:102" s="24" customFormat="1" ht="18">
      <c r="A2148" s="13">
        <v>19</v>
      </c>
      <c r="B2148" s="5" t="s">
        <v>1562</v>
      </c>
      <c r="C2148" s="8">
        <v>17</v>
      </c>
      <c r="D2148" s="8"/>
      <c r="E2148" s="9">
        <f t="shared" si="818"/>
        <v>17</v>
      </c>
      <c r="F2148" s="2">
        <v>0.01</v>
      </c>
      <c r="G2148" s="2">
        <v>0</v>
      </c>
      <c r="H2148" s="3">
        <f t="shared" si="824"/>
        <v>0.01</v>
      </c>
      <c r="I2148" s="10">
        <v>0.01</v>
      </c>
      <c r="J2148" s="10"/>
      <c r="K2148" s="213">
        <f t="shared" si="819"/>
        <v>0.01</v>
      </c>
      <c r="L2148" s="65">
        <v>0.01</v>
      </c>
      <c r="M2148" s="65"/>
      <c r="N2148" s="18">
        <f t="shared" si="820"/>
        <v>0.01</v>
      </c>
      <c r="O2148" s="65">
        <v>0.01</v>
      </c>
      <c r="P2148" s="65"/>
      <c r="Q2148" s="18">
        <f t="shared" si="821"/>
        <v>0.01</v>
      </c>
      <c r="R2148" s="65">
        <v>0</v>
      </c>
      <c r="S2148" s="8"/>
      <c r="T2148" s="107">
        <f t="shared" si="822"/>
        <v>0</v>
      </c>
      <c r="U2148" s="8"/>
      <c r="V2148" s="8"/>
      <c r="W2148" s="107">
        <f t="shared" si="823"/>
        <v>0</v>
      </c>
      <c r="X2148" s="258"/>
      <c r="Y2148" s="258"/>
      <c r="Z2148" s="258"/>
      <c r="AA2148" s="258"/>
      <c r="AB2148" s="258"/>
      <c r="AC2148" s="258"/>
      <c r="AD2148" s="258"/>
      <c r="AE2148" s="258"/>
      <c r="AF2148" s="258"/>
      <c r="AG2148" s="258"/>
      <c r="AH2148" s="258"/>
      <c r="AI2148" s="258"/>
      <c r="AJ2148" s="258"/>
      <c r="AK2148" s="258"/>
      <c r="AL2148" s="258"/>
      <c r="AM2148" s="258"/>
      <c r="AN2148" s="258"/>
      <c r="AO2148" s="258"/>
      <c r="AP2148" s="258"/>
      <c r="AQ2148" s="258"/>
      <c r="AR2148" s="258"/>
      <c r="AS2148" s="258"/>
      <c r="AT2148" s="258"/>
      <c r="AU2148" s="258"/>
      <c r="AV2148" s="258"/>
      <c r="AW2148" s="258"/>
      <c r="AX2148" s="258"/>
      <c r="AY2148" s="258"/>
      <c r="AZ2148" s="258"/>
      <c r="BA2148" s="258"/>
      <c r="BB2148" s="258"/>
      <c r="BC2148" s="258"/>
      <c r="BD2148" s="258"/>
      <c r="BE2148" s="258"/>
      <c r="BF2148" s="258"/>
      <c r="BG2148" s="258"/>
      <c r="BH2148" s="258"/>
      <c r="BI2148" s="258"/>
      <c r="BJ2148" s="258"/>
      <c r="BK2148" s="258"/>
      <c r="BL2148" s="258"/>
      <c r="BM2148" s="258"/>
      <c r="BN2148" s="258"/>
      <c r="BO2148" s="258"/>
      <c r="BP2148" s="258"/>
      <c r="BQ2148" s="258"/>
      <c r="BR2148" s="258"/>
      <c r="BS2148" s="258"/>
      <c r="BT2148" s="258"/>
      <c r="BU2148" s="258"/>
      <c r="BV2148" s="258"/>
      <c r="BW2148" s="258"/>
      <c r="BX2148" s="258"/>
      <c r="BY2148" s="258"/>
      <c r="BZ2148" s="258"/>
      <c r="CA2148" s="258"/>
      <c r="CB2148" s="258"/>
      <c r="CC2148" s="258"/>
      <c r="CD2148" s="258"/>
      <c r="CE2148" s="258"/>
      <c r="CF2148" s="258"/>
      <c r="CG2148" s="258"/>
      <c r="CH2148" s="258"/>
      <c r="CI2148" s="258"/>
      <c r="CJ2148" s="258"/>
      <c r="CK2148" s="258"/>
      <c r="CL2148" s="258"/>
      <c r="CM2148" s="258"/>
      <c r="CN2148" s="258"/>
      <c r="CO2148" s="258"/>
      <c r="CP2148" s="258"/>
      <c r="CQ2148" s="258"/>
      <c r="CR2148" s="258"/>
      <c r="CS2148" s="258"/>
      <c r="CT2148" s="258"/>
      <c r="CU2148" s="258"/>
      <c r="CV2148" s="258"/>
      <c r="CW2148" s="258"/>
      <c r="CX2148" s="258"/>
    </row>
    <row r="2149" spans="1:102" ht="18">
      <c r="A2149" s="13">
        <v>20</v>
      </c>
      <c r="B2149" s="5" t="s">
        <v>1569</v>
      </c>
      <c r="C2149" s="8">
        <v>65</v>
      </c>
      <c r="D2149" s="8"/>
      <c r="E2149" s="9">
        <f t="shared" si="818"/>
        <v>65</v>
      </c>
      <c r="F2149" s="2">
        <v>65</v>
      </c>
      <c r="G2149" s="2">
        <v>0</v>
      </c>
      <c r="H2149" s="3">
        <f t="shared" si="824"/>
        <v>65</v>
      </c>
      <c r="I2149" s="10">
        <v>70</v>
      </c>
      <c r="J2149" s="10"/>
      <c r="K2149" s="213">
        <f t="shared" si="819"/>
        <v>70</v>
      </c>
      <c r="L2149" s="65">
        <v>450</v>
      </c>
      <c r="M2149" s="65"/>
      <c r="N2149" s="18">
        <f t="shared" si="820"/>
        <v>450</v>
      </c>
      <c r="O2149" s="65">
        <v>380</v>
      </c>
      <c r="P2149" s="65"/>
      <c r="Q2149" s="18">
        <f t="shared" si="821"/>
        <v>380</v>
      </c>
      <c r="R2149" s="65">
        <v>380</v>
      </c>
      <c r="S2149" s="8"/>
      <c r="T2149" s="107">
        <f t="shared" si="822"/>
        <v>380</v>
      </c>
      <c r="U2149" s="8">
        <v>200</v>
      </c>
      <c r="V2149" s="8"/>
      <c r="W2149" s="107">
        <f t="shared" si="823"/>
        <v>200</v>
      </c>
    </row>
    <row r="2150" spans="1:102" ht="18">
      <c r="A2150" s="13">
        <v>21</v>
      </c>
      <c r="B2150" s="5" t="s">
        <v>1957</v>
      </c>
      <c r="C2150" s="8">
        <v>93.72</v>
      </c>
      <c r="D2150" s="8">
        <v>0.02</v>
      </c>
      <c r="E2150" s="9">
        <f t="shared" si="818"/>
        <v>93.74</v>
      </c>
      <c r="F2150" s="2">
        <v>0.02</v>
      </c>
      <c r="G2150" s="2">
        <v>0.02</v>
      </c>
      <c r="H2150" s="3">
        <f t="shared" si="824"/>
        <v>0.04</v>
      </c>
      <c r="I2150" s="10">
        <v>0.02</v>
      </c>
      <c r="J2150" s="10">
        <v>0.02</v>
      </c>
      <c r="K2150" s="213">
        <f t="shared" si="819"/>
        <v>0.04</v>
      </c>
      <c r="L2150" s="65">
        <v>550.01</v>
      </c>
      <c r="M2150" s="65">
        <v>0.02</v>
      </c>
      <c r="N2150" s="18">
        <f t="shared" si="820"/>
        <v>550.03</v>
      </c>
      <c r="O2150" s="65">
        <v>0.02</v>
      </c>
      <c r="P2150" s="65"/>
      <c r="Q2150" s="18">
        <f t="shared" si="821"/>
        <v>0.02</v>
      </c>
      <c r="R2150" s="65">
        <v>200.01</v>
      </c>
      <c r="S2150" s="8"/>
      <c r="T2150" s="107">
        <f t="shared" si="822"/>
        <v>200.01</v>
      </c>
      <c r="U2150" s="8">
        <v>70</v>
      </c>
      <c r="V2150" s="8">
        <v>0.01</v>
      </c>
      <c r="W2150" s="107">
        <f t="shared" si="823"/>
        <v>70.010000000000005</v>
      </c>
    </row>
    <row r="2151" spans="1:102" s="24" customFormat="1" ht="18">
      <c r="A2151" s="13">
        <v>22</v>
      </c>
      <c r="B2151" s="5" t="s">
        <v>1958</v>
      </c>
      <c r="C2151" s="8">
        <v>1000</v>
      </c>
      <c r="D2151" s="8"/>
      <c r="E2151" s="9">
        <f t="shared" si="818"/>
        <v>1000</v>
      </c>
      <c r="F2151" s="2">
        <v>1000</v>
      </c>
      <c r="G2151" s="2">
        <v>0</v>
      </c>
      <c r="H2151" s="3">
        <f t="shared" si="824"/>
        <v>1000</v>
      </c>
      <c r="I2151" s="10">
        <v>2200</v>
      </c>
      <c r="J2151" s="10"/>
      <c r="K2151" s="213">
        <f t="shared" si="819"/>
        <v>2200</v>
      </c>
      <c r="L2151" s="65">
        <v>1500</v>
      </c>
      <c r="M2151" s="65"/>
      <c r="N2151" s="18">
        <f t="shared" si="820"/>
        <v>1500</v>
      </c>
      <c r="O2151" s="65">
        <v>2000</v>
      </c>
      <c r="P2151" s="65"/>
      <c r="Q2151" s="18">
        <f t="shared" si="821"/>
        <v>2000</v>
      </c>
      <c r="R2151" s="65">
        <v>3500</v>
      </c>
      <c r="S2151" s="8"/>
      <c r="T2151" s="107">
        <f t="shared" si="822"/>
        <v>3500</v>
      </c>
      <c r="U2151" s="8">
        <v>2000</v>
      </c>
      <c r="V2151" s="8"/>
      <c r="W2151" s="107">
        <f t="shared" si="823"/>
        <v>2000</v>
      </c>
      <c r="X2151" s="258"/>
      <c r="Y2151" s="258"/>
      <c r="Z2151" s="258"/>
      <c r="AA2151" s="258"/>
      <c r="AB2151" s="258"/>
      <c r="AC2151" s="258"/>
      <c r="AD2151" s="258"/>
      <c r="AE2151" s="258"/>
      <c r="AF2151" s="258"/>
      <c r="AG2151" s="258"/>
      <c r="AH2151" s="258"/>
      <c r="AI2151" s="258"/>
      <c r="AJ2151" s="258"/>
      <c r="AK2151" s="258"/>
      <c r="AL2151" s="258"/>
      <c r="AM2151" s="258"/>
      <c r="AN2151" s="258"/>
      <c r="AO2151" s="258"/>
      <c r="AP2151" s="258"/>
      <c r="AQ2151" s="258"/>
      <c r="AR2151" s="258"/>
      <c r="AS2151" s="258"/>
      <c r="AT2151" s="258"/>
      <c r="AU2151" s="258"/>
      <c r="AV2151" s="258"/>
      <c r="AW2151" s="258"/>
      <c r="AX2151" s="258"/>
      <c r="AY2151" s="258"/>
      <c r="AZ2151" s="258"/>
      <c r="BA2151" s="258"/>
      <c r="BB2151" s="258"/>
      <c r="BC2151" s="258"/>
      <c r="BD2151" s="258"/>
      <c r="BE2151" s="258"/>
      <c r="BF2151" s="258"/>
      <c r="BG2151" s="258"/>
      <c r="BH2151" s="258"/>
      <c r="BI2151" s="258"/>
      <c r="BJ2151" s="258"/>
      <c r="BK2151" s="258"/>
      <c r="BL2151" s="258"/>
      <c r="BM2151" s="258"/>
      <c r="BN2151" s="258"/>
      <c r="BO2151" s="258"/>
      <c r="BP2151" s="258"/>
      <c r="BQ2151" s="258"/>
      <c r="BR2151" s="258"/>
      <c r="BS2151" s="258"/>
      <c r="BT2151" s="258"/>
      <c r="BU2151" s="258"/>
      <c r="BV2151" s="258"/>
      <c r="BW2151" s="258"/>
      <c r="BX2151" s="258"/>
      <c r="BY2151" s="258"/>
      <c r="BZ2151" s="258"/>
      <c r="CA2151" s="258"/>
      <c r="CB2151" s="258"/>
      <c r="CC2151" s="258"/>
      <c r="CD2151" s="258"/>
      <c r="CE2151" s="258"/>
      <c r="CF2151" s="258"/>
      <c r="CG2151" s="258"/>
      <c r="CH2151" s="258"/>
      <c r="CI2151" s="258"/>
      <c r="CJ2151" s="258"/>
      <c r="CK2151" s="258"/>
      <c r="CL2151" s="258"/>
      <c r="CM2151" s="258"/>
      <c r="CN2151" s="258"/>
      <c r="CO2151" s="258"/>
      <c r="CP2151" s="258"/>
      <c r="CQ2151" s="258"/>
      <c r="CR2151" s="258"/>
      <c r="CS2151" s="258"/>
      <c r="CT2151" s="258"/>
      <c r="CU2151" s="258"/>
      <c r="CV2151" s="258"/>
      <c r="CW2151" s="258"/>
      <c r="CX2151" s="258"/>
    </row>
    <row r="2152" spans="1:102" ht="18">
      <c r="A2152" s="13">
        <v>23</v>
      </c>
      <c r="B2152" s="5" t="s">
        <v>1570</v>
      </c>
      <c r="C2152" s="8">
        <v>0.01</v>
      </c>
      <c r="D2152" s="8"/>
      <c r="E2152" s="9">
        <f t="shared" si="818"/>
        <v>0.01</v>
      </c>
      <c r="F2152" s="2">
        <v>0.01</v>
      </c>
      <c r="G2152" s="2">
        <v>0</v>
      </c>
      <c r="H2152" s="3">
        <f t="shared" si="824"/>
        <v>0.01</v>
      </c>
      <c r="I2152" s="10">
        <v>0.01</v>
      </c>
      <c r="J2152" s="10"/>
      <c r="K2152" s="213">
        <f t="shared" si="819"/>
        <v>0.01</v>
      </c>
      <c r="L2152" s="65">
        <v>0.01</v>
      </c>
      <c r="M2152" s="65"/>
      <c r="N2152" s="18">
        <f t="shared" si="820"/>
        <v>0.01</v>
      </c>
      <c r="O2152" s="65">
        <v>0.01</v>
      </c>
      <c r="P2152" s="65"/>
      <c r="Q2152" s="18">
        <f t="shared" si="821"/>
        <v>0.01</v>
      </c>
      <c r="R2152" s="65">
        <v>0.01</v>
      </c>
      <c r="S2152" s="8"/>
      <c r="T2152" s="107">
        <f t="shared" si="822"/>
        <v>0.01</v>
      </c>
      <c r="U2152" s="8">
        <v>0.01</v>
      </c>
      <c r="V2152" s="8"/>
      <c r="W2152" s="107">
        <f t="shared" si="823"/>
        <v>0.01</v>
      </c>
    </row>
    <row r="2153" spans="1:102" ht="18">
      <c r="A2153" s="13">
        <v>24</v>
      </c>
      <c r="B2153" s="5" t="s">
        <v>2307</v>
      </c>
      <c r="C2153" s="8"/>
      <c r="D2153" s="8"/>
      <c r="F2153" s="2">
        <v>0.01</v>
      </c>
      <c r="G2153" s="2">
        <v>0</v>
      </c>
      <c r="H2153" s="3">
        <f t="shared" si="824"/>
        <v>0.01</v>
      </c>
      <c r="I2153" s="10">
        <v>0.01</v>
      </c>
      <c r="J2153" s="10"/>
      <c r="K2153" s="213">
        <f t="shared" si="819"/>
        <v>0.01</v>
      </c>
      <c r="L2153" s="65">
        <v>0.01</v>
      </c>
      <c r="M2153" s="65"/>
      <c r="N2153" s="18">
        <f t="shared" si="820"/>
        <v>0.01</v>
      </c>
      <c r="O2153" s="65">
        <v>0.01</v>
      </c>
      <c r="P2153" s="65"/>
      <c r="Q2153" s="18">
        <f t="shared" si="821"/>
        <v>0.01</v>
      </c>
      <c r="R2153" s="65">
        <v>0.01</v>
      </c>
      <c r="S2153" s="8"/>
      <c r="T2153" s="107">
        <f t="shared" si="822"/>
        <v>0.01</v>
      </c>
      <c r="U2153" s="8">
        <v>0.01</v>
      </c>
      <c r="V2153" s="8"/>
      <c r="W2153" s="107">
        <f t="shared" si="823"/>
        <v>0.01</v>
      </c>
    </row>
    <row r="2154" spans="1:102" ht="18">
      <c r="A2154" s="13">
        <v>25</v>
      </c>
      <c r="B2154" s="5" t="s">
        <v>2308</v>
      </c>
      <c r="C2154" s="8"/>
      <c r="D2154" s="8"/>
      <c r="F2154" s="2"/>
      <c r="G2154" s="2"/>
      <c r="H2154" s="3"/>
      <c r="I2154" s="10"/>
      <c r="J2154" s="10"/>
      <c r="L2154" s="65"/>
      <c r="M2154" s="65"/>
      <c r="O2154" s="65">
        <v>0.02</v>
      </c>
      <c r="P2154" s="65"/>
      <c r="Q2154" s="18">
        <f t="shared" si="821"/>
        <v>0.02</v>
      </c>
      <c r="R2154" s="65">
        <v>0.02</v>
      </c>
      <c r="S2154" s="8"/>
      <c r="T2154" s="107">
        <f t="shared" si="822"/>
        <v>0.02</v>
      </c>
      <c r="U2154" s="8">
        <v>0.02</v>
      </c>
      <c r="V2154" s="8"/>
      <c r="W2154" s="107">
        <f t="shared" si="823"/>
        <v>0.02</v>
      </c>
    </row>
    <row r="2155" spans="1:102" ht="18">
      <c r="A2155" s="13">
        <v>26</v>
      </c>
      <c r="B2155" s="5" t="s">
        <v>2309</v>
      </c>
      <c r="C2155" s="8"/>
      <c r="D2155" s="8"/>
      <c r="F2155" s="2"/>
      <c r="G2155" s="2"/>
      <c r="H2155" s="3"/>
      <c r="I2155" s="10"/>
      <c r="J2155" s="10"/>
      <c r="L2155" s="65"/>
      <c r="M2155" s="65"/>
      <c r="O2155" s="65">
        <v>0.02</v>
      </c>
      <c r="P2155" s="65"/>
      <c r="Q2155" s="18">
        <f t="shared" si="821"/>
        <v>0.02</v>
      </c>
      <c r="R2155" s="65">
        <v>0.02</v>
      </c>
      <c r="S2155" s="8"/>
      <c r="T2155" s="107">
        <f t="shared" si="822"/>
        <v>0.02</v>
      </c>
      <c r="U2155" s="8">
        <v>0.02</v>
      </c>
      <c r="V2155" s="8"/>
      <c r="W2155" s="107">
        <f t="shared" si="823"/>
        <v>0.02</v>
      </c>
    </row>
    <row r="2156" spans="1:102" ht="18">
      <c r="A2156" s="13">
        <v>27</v>
      </c>
      <c r="B2156" s="5" t="s">
        <v>1572</v>
      </c>
      <c r="C2156" s="8"/>
      <c r="D2156" s="8"/>
      <c r="F2156" s="2"/>
      <c r="G2156" s="2"/>
      <c r="H2156" s="3"/>
      <c r="I2156" s="10">
        <v>500</v>
      </c>
      <c r="J2156" s="10"/>
      <c r="K2156" s="213">
        <f t="shared" si="819"/>
        <v>500</v>
      </c>
      <c r="L2156" s="65">
        <v>80</v>
      </c>
      <c r="M2156" s="65"/>
      <c r="N2156" s="18">
        <f t="shared" si="820"/>
        <v>80</v>
      </c>
      <c r="O2156" s="65">
        <v>0.02</v>
      </c>
      <c r="P2156" s="65"/>
      <c r="Q2156" s="18">
        <f t="shared" si="821"/>
        <v>0.02</v>
      </c>
      <c r="R2156" s="65">
        <v>0.02</v>
      </c>
      <c r="S2156" s="8"/>
      <c r="T2156" s="107">
        <f t="shared" si="822"/>
        <v>0.02</v>
      </c>
      <c r="U2156" s="8">
        <v>0.02</v>
      </c>
      <c r="V2156" s="8"/>
      <c r="W2156" s="107">
        <f t="shared" si="823"/>
        <v>0.02</v>
      </c>
    </row>
    <row r="2157" spans="1:102" ht="18">
      <c r="A2157" s="13">
        <v>28</v>
      </c>
      <c r="B2157" s="5" t="s">
        <v>1573</v>
      </c>
      <c r="C2157" s="8"/>
      <c r="D2157" s="8"/>
      <c r="F2157" s="2"/>
      <c r="G2157" s="2"/>
      <c r="H2157" s="3"/>
      <c r="I2157" s="10">
        <v>500</v>
      </c>
      <c r="J2157" s="10"/>
      <c r="K2157" s="213">
        <f t="shared" si="819"/>
        <v>500</v>
      </c>
      <c r="L2157" s="65">
        <v>120</v>
      </c>
      <c r="M2157" s="65"/>
      <c r="N2157" s="18">
        <f t="shared" si="820"/>
        <v>120</v>
      </c>
      <c r="O2157" s="65">
        <v>0.02</v>
      </c>
      <c r="P2157" s="65"/>
      <c r="Q2157" s="18">
        <f t="shared" si="821"/>
        <v>0.02</v>
      </c>
      <c r="R2157" s="65">
        <v>0.02</v>
      </c>
      <c r="S2157" s="8"/>
      <c r="T2157" s="107">
        <f t="shared" si="822"/>
        <v>0.02</v>
      </c>
      <c r="U2157" s="8">
        <v>0.02</v>
      </c>
      <c r="V2157" s="8"/>
      <c r="W2157" s="107">
        <f t="shared" si="823"/>
        <v>0.02</v>
      </c>
    </row>
    <row r="2158" spans="1:102" ht="18">
      <c r="A2158" s="13">
        <v>29</v>
      </c>
      <c r="B2158" s="5" t="s">
        <v>1571</v>
      </c>
      <c r="C2158" s="8"/>
      <c r="D2158" s="8"/>
      <c r="F2158" s="2">
        <v>11.06</v>
      </c>
      <c r="G2158" s="2">
        <v>0</v>
      </c>
      <c r="H2158" s="3">
        <f t="shared" si="824"/>
        <v>11.06</v>
      </c>
      <c r="I2158" s="10">
        <v>11.06</v>
      </c>
      <c r="J2158" s="10"/>
      <c r="K2158" s="213">
        <f t="shared" si="819"/>
        <v>11.06</v>
      </c>
      <c r="L2158" s="65">
        <v>45.83</v>
      </c>
      <c r="M2158" s="65"/>
      <c r="N2158" s="18">
        <f t="shared" si="820"/>
        <v>45.83</v>
      </c>
      <c r="O2158" s="65">
        <v>10.25</v>
      </c>
      <c r="P2158" s="65"/>
      <c r="Q2158" s="18">
        <f t="shared" si="821"/>
        <v>10.25</v>
      </c>
      <c r="R2158" s="65">
        <v>10.25</v>
      </c>
      <c r="S2158" s="8"/>
      <c r="T2158" s="107">
        <f t="shared" si="822"/>
        <v>10.25</v>
      </c>
      <c r="U2158" s="8">
        <v>0.08</v>
      </c>
      <c r="V2158" s="8"/>
      <c r="W2158" s="107">
        <f t="shared" si="823"/>
        <v>0.08</v>
      </c>
    </row>
    <row r="2159" spans="1:102" ht="18">
      <c r="A2159" s="13">
        <v>30</v>
      </c>
      <c r="B2159" s="5" t="s">
        <v>1574</v>
      </c>
      <c r="C2159" s="8">
        <v>13.05</v>
      </c>
      <c r="D2159" s="8"/>
      <c r="E2159" s="9">
        <f t="shared" ref="E2159:E2166" si="825">SUM(C2159:D2159)</f>
        <v>13.05</v>
      </c>
      <c r="F2159" s="2">
        <v>0</v>
      </c>
      <c r="G2159" s="2">
        <v>150.01</v>
      </c>
      <c r="H2159" s="3">
        <f t="shared" si="824"/>
        <v>150.01</v>
      </c>
      <c r="I2159" s="10"/>
      <c r="J2159" s="10">
        <v>150.01</v>
      </c>
      <c r="K2159" s="213">
        <f t="shared" si="819"/>
        <v>150.01</v>
      </c>
      <c r="L2159" s="65"/>
      <c r="M2159" s="65">
        <v>0.05</v>
      </c>
      <c r="N2159" s="18">
        <f t="shared" si="820"/>
        <v>0.05</v>
      </c>
      <c r="O2159" s="65"/>
      <c r="P2159" s="65">
        <v>0.05</v>
      </c>
      <c r="Q2159" s="18">
        <f t="shared" si="821"/>
        <v>0.05</v>
      </c>
      <c r="R2159" s="65"/>
      <c r="S2159" s="8">
        <v>0.05</v>
      </c>
      <c r="T2159" s="107">
        <f t="shared" si="822"/>
        <v>0.05</v>
      </c>
      <c r="U2159" s="8"/>
      <c r="V2159" s="8">
        <v>0.05</v>
      </c>
      <c r="W2159" s="107">
        <f t="shared" si="823"/>
        <v>0.05</v>
      </c>
    </row>
    <row r="2160" spans="1:102" ht="18">
      <c r="A2160" s="13">
        <v>31</v>
      </c>
      <c r="B2160" s="5" t="s">
        <v>1575</v>
      </c>
      <c r="C2160" s="8">
        <v>5</v>
      </c>
      <c r="D2160" s="8"/>
      <c r="E2160" s="9">
        <f t="shared" si="825"/>
        <v>5</v>
      </c>
      <c r="F2160" s="2">
        <v>5</v>
      </c>
      <c r="G2160" s="2">
        <v>0</v>
      </c>
      <c r="H2160" s="3">
        <f t="shared" si="824"/>
        <v>5</v>
      </c>
      <c r="I2160" s="10">
        <v>7</v>
      </c>
      <c r="J2160" s="10"/>
      <c r="K2160" s="213">
        <f t="shared" si="819"/>
        <v>7</v>
      </c>
      <c r="L2160" s="65">
        <v>7</v>
      </c>
      <c r="M2160" s="65"/>
      <c r="N2160" s="18">
        <f t="shared" si="820"/>
        <v>7</v>
      </c>
      <c r="O2160" s="65">
        <v>10</v>
      </c>
      <c r="P2160" s="65"/>
      <c r="Q2160" s="18">
        <f t="shared" si="821"/>
        <v>10</v>
      </c>
      <c r="R2160" s="65">
        <v>10</v>
      </c>
      <c r="S2160" s="8"/>
      <c r="T2160" s="107">
        <f t="shared" si="822"/>
        <v>10</v>
      </c>
      <c r="U2160" s="8">
        <v>5</v>
      </c>
      <c r="V2160" s="8"/>
      <c r="W2160" s="107">
        <f t="shared" si="823"/>
        <v>5</v>
      </c>
    </row>
    <row r="2161" spans="1:102" ht="18">
      <c r="A2161" s="13">
        <v>32</v>
      </c>
      <c r="B2161" s="5" t="s">
        <v>1563</v>
      </c>
      <c r="C2161" s="8">
        <v>18</v>
      </c>
      <c r="D2161" s="8"/>
      <c r="E2161" s="9">
        <f t="shared" si="825"/>
        <v>18</v>
      </c>
      <c r="F2161" s="2">
        <v>18</v>
      </c>
      <c r="G2161" s="2">
        <v>0</v>
      </c>
      <c r="H2161" s="3">
        <f t="shared" si="824"/>
        <v>18</v>
      </c>
      <c r="I2161" s="10">
        <v>498</v>
      </c>
      <c r="J2161" s="10"/>
      <c r="K2161" s="213">
        <f t="shared" si="819"/>
        <v>498</v>
      </c>
      <c r="L2161" s="65">
        <v>115</v>
      </c>
      <c r="M2161" s="65"/>
      <c r="N2161" s="18">
        <f t="shared" si="820"/>
        <v>115</v>
      </c>
      <c r="O2161" s="65">
        <v>0.02</v>
      </c>
      <c r="P2161" s="65"/>
      <c r="Q2161" s="18">
        <f t="shared" si="821"/>
        <v>0.02</v>
      </c>
      <c r="R2161" s="65">
        <v>0.02</v>
      </c>
      <c r="S2161" s="8"/>
      <c r="T2161" s="107">
        <f t="shared" si="822"/>
        <v>0.02</v>
      </c>
      <c r="U2161" s="8">
        <v>0.02</v>
      </c>
      <c r="V2161" s="8"/>
      <c r="W2161" s="107">
        <f t="shared" si="823"/>
        <v>0.02</v>
      </c>
    </row>
    <row r="2162" spans="1:102" ht="18">
      <c r="A2162" s="13">
        <v>33</v>
      </c>
      <c r="B2162" s="5" t="s">
        <v>1564</v>
      </c>
      <c r="C2162" s="8">
        <v>16.8</v>
      </c>
      <c r="D2162" s="8">
        <v>50</v>
      </c>
      <c r="E2162" s="9">
        <f t="shared" si="825"/>
        <v>66.8</v>
      </c>
      <c r="F2162" s="2">
        <v>27</v>
      </c>
      <c r="G2162" s="2">
        <v>80</v>
      </c>
      <c r="H2162" s="3">
        <f t="shared" si="824"/>
        <v>107</v>
      </c>
      <c r="I2162" s="10">
        <v>10</v>
      </c>
      <c r="J2162" s="10">
        <v>3</v>
      </c>
      <c r="K2162" s="213">
        <f t="shared" si="819"/>
        <v>13</v>
      </c>
      <c r="L2162" s="65">
        <v>2.5</v>
      </c>
      <c r="M2162" s="65">
        <v>7.5</v>
      </c>
      <c r="N2162" s="18">
        <f t="shared" si="820"/>
        <v>10</v>
      </c>
      <c r="O2162" s="65">
        <v>4</v>
      </c>
      <c r="P2162" s="65">
        <v>6</v>
      </c>
      <c r="Q2162" s="18">
        <f t="shared" si="821"/>
        <v>10</v>
      </c>
      <c r="R2162" s="65">
        <v>504.01</v>
      </c>
      <c r="S2162" s="8">
        <v>6</v>
      </c>
      <c r="T2162" s="107">
        <f t="shared" si="822"/>
        <v>510.01</v>
      </c>
      <c r="U2162" s="8">
        <v>3654.01</v>
      </c>
      <c r="V2162" s="8">
        <v>6</v>
      </c>
      <c r="W2162" s="107">
        <f t="shared" si="823"/>
        <v>3660.01</v>
      </c>
    </row>
    <row r="2163" spans="1:102" ht="18">
      <c r="A2163" s="13">
        <v>34</v>
      </c>
      <c r="B2163" s="5" t="s">
        <v>1565</v>
      </c>
      <c r="C2163" s="8">
        <v>107.28</v>
      </c>
      <c r="D2163" s="8"/>
      <c r="E2163" s="9">
        <f t="shared" si="825"/>
        <v>107.28</v>
      </c>
      <c r="F2163" s="2">
        <v>113.18</v>
      </c>
      <c r="G2163" s="2">
        <v>0</v>
      </c>
      <c r="H2163" s="3">
        <f t="shared" si="824"/>
        <v>113.18</v>
      </c>
      <c r="I2163" s="10">
        <v>1158.0899999999999</v>
      </c>
      <c r="J2163" s="10"/>
      <c r="K2163" s="213">
        <f t="shared" si="819"/>
        <v>1158.0899999999999</v>
      </c>
      <c r="L2163" s="65">
        <v>860.06</v>
      </c>
      <c r="M2163" s="65"/>
      <c r="N2163" s="18">
        <f t="shared" si="820"/>
        <v>860.06</v>
      </c>
      <c r="O2163" s="65">
        <v>800.06</v>
      </c>
      <c r="P2163" s="65"/>
      <c r="Q2163" s="18">
        <f t="shared" si="821"/>
        <v>800.06</v>
      </c>
      <c r="R2163" s="65">
        <v>800.06</v>
      </c>
      <c r="S2163" s="8"/>
      <c r="T2163" s="107">
        <f t="shared" si="822"/>
        <v>800.06</v>
      </c>
      <c r="U2163" s="8">
        <v>20.82</v>
      </c>
      <c r="V2163" s="8"/>
      <c r="W2163" s="107">
        <f t="shared" si="823"/>
        <v>20.82</v>
      </c>
    </row>
    <row r="2164" spans="1:102" ht="18">
      <c r="A2164" s="13">
        <v>35</v>
      </c>
      <c r="B2164" s="5" t="s">
        <v>1576</v>
      </c>
      <c r="C2164" s="8"/>
      <c r="D2164" s="8"/>
      <c r="E2164" s="9"/>
      <c r="F2164" s="2"/>
      <c r="G2164" s="2"/>
      <c r="H2164" s="3"/>
      <c r="I2164" s="10">
        <v>0.01</v>
      </c>
      <c r="J2164" s="10"/>
      <c r="K2164" s="213">
        <f t="shared" si="819"/>
        <v>0.01</v>
      </c>
      <c r="L2164" s="65">
        <v>50</v>
      </c>
      <c r="M2164" s="65"/>
      <c r="N2164" s="18">
        <f t="shared" si="820"/>
        <v>50</v>
      </c>
      <c r="O2164" s="65">
        <v>50</v>
      </c>
      <c r="P2164" s="65"/>
      <c r="Q2164" s="18">
        <f t="shared" si="821"/>
        <v>50</v>
      </c>
      <c r="R2164" s="65">
        <v>50</v>
      </c>
      <c r="S2164" s="8"/>
      <c r="T2164" s="107">
        <f t="shared" si="822"/>
        <v>50</v>
      </c>
      <c r="U2164" s="8">
        <v>55</v>
      </c>
      <c r="V2164" s="8"/>
      <c r="W2164" s="107">
        <f t="shared" si="823"/>
        <v>55</v>
      </c>
    </row>
    <row r="2165" spans="1:102" ht="18">
      <c r="A2165" s="13">
        <v>36</v>
      </c>
      <c r="B2165" s="5" t="s">
        <v>1566</v>
      </c>
      <c r="C2165" s="8">
        <v>50</v>
      </c>
      <c r="D2165" s="8">
        <v>88</v>
      </c>
      <c r="E2165" s="9">
        <f t="shared" si="825"/>
        <v>138</v>
      </c>
      <c r="F2165" s="2">
        <v>50</v>
      </c>
      <c r="G2165" s="2">
        <v>88</v>
      </c>
      <c r="H2165" s="3">
        <f t="shared" si="824"/>
        <v>138</v>
      </c>
      <c r="I2165" s="10">
        <v>50</v>
      </c>
      <c r="J2165" s="10">
        <v>88</v>
      </c>
      <c r="K2165" s="213">
        <f t="shared" si="819"/>
        <v>138</v>
      </c>
      <c r="L2165" s="65">
        <v>50</v>
      </c>
      <c r="M2165" s="65">
        <v>75</v>
      </c>
      <c r="N2165" s="18">
        <f t="shared" si="820"/>
        <v>125</v>
      </c>
      <c r="O2165" s="65">
        <v>170</v>
      </c>
      <c r="P2165" s="65">
        <v>255</v>
      </c>
      <c r="Q2165" s="18">
        <f t="shared" si="821"/>
        <v>425</v>
      </c>
      <c r="R2165" s="65">
        <v>170</v>
      </c>
      <c r="S2165" s="8">
        <v>255</v>
      </c>
      <c r="T2165" s="107">
        <f t="shared" si="822"/>
        <v>425</v>
      </c>
      <c r="U2165" s="8">
        <v>40</v>
      </c>
      <c r="V2165" s="8">
        <v>0.01</v>
      </c>
      <c r="W2165" s="107">
        <f t="shared" si="823"/>
        <v>40.01</v>
      </c>
    </row>
    <row r="2166" spans="1:102" s="191" customFormat="1" ht="18">
      <c r="A2166" s="180"/>
      <c r="B2166" s="181" t="s">
        <v>15</v>
      </c>
      <c r="C2166" s="182">
        <f>SUM(C2130:C2165)</f>
        <v>24786.429999999997</v>
      </c>
      <c r="D2166" s="182">
        <f>SUM(D2130:D2165)</f>
        <v>38140.129999999997</v>
      </c>
      <c r="E2166" s="182">
        <f t="shared" si="825"/>
        <v>62926.559999999998</v>
      </c>
      <c r="F2166" s="183">
        <v>31679.46</v>
      </c>
      <c r="G2166" s="183">
        <v>43934.31</v>
      </c>
      <c r="H2166" s="194">
        <f t="shared" si="824"/>
        <v>75613.76999999999</v>
      </c>
      <c r="I2166" s="184">
        <f>SUM(I2130:I2165)</f>
        <v>43488.109999999993</v>
      </c>
      <c r="J2166" s="184">
        <f>SUM(J2130:J2165)</f>
        <v>45437.84</v>
      </c>
      <c r="K2166" s="212">
        <f t="shared" si="819"/>
        <v>88925.949999999983</v>
      </c>
      <c r="L2166" s="198">
        <f>SUM(L2130:L2165)</f>
        <v>55524.610000000008</v>
      </c>
      <c r="M2166" s="198">
        <f>SUM(M2130:M2165)</f>
        <v>47509.8</v>
      </c>
      <c r="N2166" s="198">
        <f t="shared" si="820"/>
        <v>103034.41</v>
      </c>
      <c r="O2166" s="198">
        <f>SUM(O2130:O2165)</f>
        <v>66697.37000000001</v>
      </c>
      <c r="P2166" s="198">
        <f>SUM(P2130:P2165)</f>
        <v>41868.28</v>
      </c>
      <c r="Q2166" s="198">
        <f t="shared" si="821"/>
        <v>108565.65000000001</v>
      </c>
      <c r="R2166" s="198">
        <f>SUM(R2130:R2165)</f>
        <v>71897.319999999992</v>
      </c>
      <c r="S2166" s="182">
        <f>SUM(S2130:S2165)</f>
        <v>55222.28</v>
      </c>
      <c r="T2166" s="182">
        <f t="shared" ref="T2166" si="826">SUM(T2130:T2165)</f>
        <v>127119.6</v>
      </c>
      <c r="U2166" s="182">
        <f>SUM(U2130:U2165)</f>
        <v>75673.080000000016</v>
      </c>
      <c r="V2166" s="182">
        <f t="shared" ref="V2166:W2166" si="827">SUM(V2130:V2165)</f>
        <v>44687.110000000008</v>
      </c>
      <c r="W2166" s="182">
        <f t="shared" si="827"/>
        <v>120360.19</v>
      </c>
      <c r="X2166" s="263"/>
      <c r="Y2166" s="263"/>
      <c r="Z2166" s="263"/>
      <c r="AA2166" s="263"/>
      <c r="AB2166" s="263"/>
      <c r="AC2166" s="263"/>
      <c r="AD2166" s="263"/>
      <c r="AE2166" s="263"/>
      <c r="AF2166" s="263"/>
      <c r="AG2166" s="263"/>
      <c r="AH2166" s="263"/>
      <c r="AI2166" s="263"/>
      <c r="AJ2166" s="263"/>
      <c r="AK2166" s="263"/>
      <c r="AL2166" s="263"/>
      <c r="AM2166" s="263"/>
      <c r="AN2166" s="263"/>
      <c r="AO2166" s="263"/>
      <c r="AP2166" s="263"/>
      <c r="AQ2166" s="263"/>
      <c r="AR2166" s="263"/>
      <c r="AS2166" s="263"/>
      <c r="AT2166" s="263"/>
      <c r="AU2166" s="263"/>
      <c r="AV2166" s="263"/>
      <c r="AW2166" s="263"/>
      <c r="AX2166" s="263"/>
      <c r="AY2166" s="263"/>
      <c r="AZ2166" s="263"/>
      <c r="BA2166" s="263"/>
      <c r="BB2166" s="263"/>
      <c r="BC2166" s="263"/>
      <c r="BD2166" s="263"/>
      <c r="BE2166" s="263"/>
      <c r="BF2166" s="263"/>
      <c r="BG2166" s="263"/>
      <c r="BH2166" s="263"/>
      <c r="BI2166" s="263"/>
      <c r="BJ2166" s="263"/>
      <c r="BK2166" s="263"/>
      <c r="BL2166" s="263"/>
      <c r="BM2166" s="263"/>
      <c r="BN2166" s="263"/>
      <c r="BO2166" s="263"/>
      <c r="BP2166" s="263"/>
      <c r="BQ2166" s="263"/>
      <c r="BR2166" s="263"/>
      <c r="BS2166" s="263"/>
      <c r="BT2166" s="263"/>
      <c r="BU2166" s="263"/>
      <c r="BV2166" s="263"/>
      <c r="BW2166" s="263"/>
      <c r="BX2166" s="263"/>
      <c r="BY2166" s="263"/>
      <c r="BZ2166" s="263"/>
      <c r="CA2166" s="263"/>
      <c r="CB2166" s="263"/>
      <c r="CC2166" s="263"/>
      <c r="CD2166" s="263"/>
      <c r="CE2166" s="263"/>
      <c r="CF2166" s="263"/>
      <c r="CG2166" s="263"/>
      <c r="CH2166" s="263"/>
      <c r="CI2166" s="263"/>
      <c r="CJ2166" s="263"/>
      <c r="CK2166" s="263"/>
      <c r="CL2166" s="263"/>
      <c r="CM2166" s="263"/>
      <c r="CN2166" s="263"/>
      <c r="CO2166" s="263"/>
      <c r="CP2166" s="263"/>
      <c r="CQ2166" s="263"/>
      <c r="CR2166" s="263"/>
      <c r="CS2166" s="263"/>
      <c r="CT2166" s="263"/>
      <c r="CU2166" s="263"/>
      <c r="CV2166" s="263"/>
      <c r="CW2166" s="263"/>
      <c r="CX2166" s="263"/>
    </row>
    <row r="2167" spans="1:102" s="24" customFormat="1" ht="18">
      <c r="A2167" s="17">
        <v>12</v>
      </c>
      <c r="B2167" s="7" t="s">
        <v>1577</v>
      </c>
      <c r="C2167" s="9"/>
      <c r="D2167" s="9"/>
      <c r="E2167" s="9"/>
      <c r="F2167" s="6"/>
      <c r="G2167" s="6"/>
      <c r="H2167" s="3"/>
      <c r="I2167" s="18"/>
      <c r="J2167" s="18"/>
      <c r="K2167" s="213"/>
      <c r="L2167" s="67"/>
      <c r="M2167" s="67"/>
      <c r="N2167" s="18"/>
      <c r="O2167" s="67"/>
      <c r="P2167" s="67"/>
      <c r="Q2167" s="18"/>
      <c r="R2167" s="67"/>
      <c r="S2167" s="9"/>
      <c r="T2167" s="107"/>
      <c r="U2167" s="9"/>
      <c r="V2167" s="9"/>
      <c r="W2167" s="107"/>
      <c r="X2167" s="258"/>
      <c r="Y2167" s="258"/>
      <c r="Z2167" s="258"/>
      <c r="AA2167" s="258"/>
      <c r="AB2167" s="258"/>
      <c r="AC2167" s="258"/>
      <c r="AD2167" s="258"/>
      <c r="AE2167" s="258"/>
      <c r="AF2167" s="258"/>
      <c r="AG2167" s="258"/>
      <c r="AH2167" s="258"/>
      <c r="AI2167" s="258"/>
      <c r="AJ2167" s="258"/>
      <c r="AK2167" s="258"/>
      <c r="AL2167" s="258"/>
      <c r="AM2167" s="258"/>
      <c r="AN2167" s="258"/>
      <c r="AO2167" s="258"/>
      <c r="AP2167" s="258"/>
      <c r="AQ2167" s="258"/>
      <c r="AR2167" s="258"/>
      <c r="AS2167" s="258"/>
      <c r="AT2167" s="258"/>
      <c r="AU2167" s="258"/>
      <c r="AV2167" s="258"/>
      <c r="AW2167" s="258"/>
      <c r="AX2167" s="258"/>
      <c r="AY2167" s="258"/>
      <c r="AZ2167" s="258"/>
      <c r="BA2167" s="258"/>
      <c r="BB2167" s="258"/>
      <c r="BC2167" s="258"/>
      <c r="BD2167" s="258"/>
      <c r="BE2167" s="258"/>
      <c r="BF2167" s="258"/>
      <c r="BG2167" s="258"/>
      <c r="BH2167" s="258"/>
      <c r="BI2167" s="258"/>
      <c r="BJ2167" s="258"/>
      <c r="BK2167" s="258"/>
      <c r="BL2167" s="258"/>
      <c r="BM2167" s="258"/>
      <c r="BN2167" s="258"/>
      <c r="BO2167" s="258"/>
      <c r="BP2167" s="258"/>
      <c r="BQ2167" s="258"/>
      <c r="BR2167" s="258"/>
      <c r="BS2167" s="258"/>
      <c r="BT2167" s="258"/>
      <c r="BU2167" s="258"/>
      <c r="BV2167" s="258"/>
      <c r="BW2167" s="258"/>
      <c r="BX2167" s="258"/>
      <c r="BY2167" s="258"/>
      <c r="BZ2167" s="258"/>
      <c r="CA2167" s="258"/>
      <c r="CB2167" s="258"/>
      <c r="CC2167" s="258"/>
      <c r="CD2167" s="258"/>
      <c r="CE2167" s="258"/>
      <c r="CF2167" s="258"/>
      <c r="CG2167" s="258"/>
      <c r="CH2167" s="258"/>
      <c r="CI2167" s="258"/>
      <c r="CJ2167" s="258"/>
      <c r="CK2167" s="258"/>
      <c r="CL2167" s="258"/>
      <c r="CM2167" s="258"/>
      <c r="CN2167" s="258"/>
      <c r="CO2167" s="258"/>
      <c r="CP2167" s="258"/>
      <c r="CQ2167" s="258"/>
      <c r="CR2167" s="258"/>
      <c r="CS2167" s="258"/>
      <c r="CT2167" s="258"/>
      <c r="CU2167" s="258"/>
      <c r="CV2167" s="258"/>
      <c r="CW2167" s="258"/>
      <c r="CX2167" s="258"/>
    </row>
    <row r="2168" spans="1:102" ht="18">
      <c r="A2168" s="13">
        <v>1</v>
      </c>
      <c r="B2168" s="5" t="s">
        <v>1578</v>
      </c>
      <c r="C2168" s="8">
        <v>0</v>
      </c>
      <c r="D2168" s="8"/>
      <c r="E2168" s="8">
        <f>SUM(C2168:D2168)</f>
        <v>0</v>
      </c>
      <c r="F2168" s="2">
        <v>200</v>
      </c>
      <c r="G2168" s="2">
        <v>0</v>
      </c>
      <c r="H2168" s="3">
        <f t="shared" ref="H2168:H2173" si="828">SUM(F2168:G2168)</f>
        <v>200</v>
      </c>
      <c r="I2168" s="10">
        <v>630</v>
      </c>
      <c r="J2168" s="10"/>
      <c r="K2168" s="213">
        <f>SUM(I2168:J2168)</f>
        <v>630</v>
      </c>
      <c r="L2168" s="65">
        <v>800</v>
      </c>
      <c r="M2168" s="65"/>
      <c r="N2168" s="18">
        <f>SUM(L2168:M2168)</f>
        <v>800</v>
      </c>
      <c r="O2168" s="65">
        <v>800</v>
      </c>
      <c r="P2168" s="65"/>
      <c r="Q2168" s="18">
        <f>SUM(O2168:P2168)</f>
        <v>800</v>
      </c>
      <c r="R2168" s="65">
        <v>800</v>
      </c>
      <c r="S2168" s="8"/>
      <c r="T2168" s="107">
        <f>SUM(R2168:S2168)</f>
        <v>800</v>
      </c>
      <c r="U2168" s="8">
        <v>1000</v>
      </c>
      <c r="V2168" s="8"/>
      <c r="W2168" s="107">
        <f>SUM(U2168:V2168)</f>
        <v>1000</v>
      </c>
    </row>
    <row r="2169" spans="1:102" s="191" customFormat="1" ht="18">
      <c r="A2169" s="180"/>
      <c r="B2169" s="181" t="s">
        <v>171</v>
      </c>
      <c r="C2169" s="182">
        <f>SUM(C2168)</f>
        <v>0</v>
      </c>
      <c r="D2169" s="182"/>
      <c r="E2169" s="182">
        <f>SUM(C2169:D2169)</f>
        <v>0</v>
      </c>
      <c r="F2169" s="183">
        <v>200</v>
      </c>
      <c r="G2169" s="183">
        <v>0</v>
      </c>
      <c r="H2169" s="194">
        <f t="shared" si="828"/>
        <v>200</v>
      </c>
      <c r="I2169" s="184">
        <f>SUM(I2168)</f>
        <v>630</v>
      </c>
      <c r="J2169" s="189"/>
      <c r="K2169" s="212">
        <f>SUM(I2169:J2169)</f>
        <v>630</v>
      </c>
      <c r="L2169" s="198">
        <f>SUM(L2168)</f>
        <v>800</v>
      </c>
      <c r="M2169" s="198"/>
      <c r="N2169" s="184">
        <f>SUM(L2169:M2169)</f>
        <v>800</v>
      </c>
      <c r="O2169" s="198">
        <f>SUM(O2168)</f>
        <v>800</v>
      </c>
      <c r="P2169" s="198"/>
      <c r="Q2169" s="184">
        <f>SUM(O2169:P2169)</f>
        <v>800</v>
      </c>
      <c r="R2169" s="198">
        <f>SUM(R2168)</f>
        <v>800</v>
      </c>
      <c r="S2169" s="182"/>
      <c r="T2169" s="185">
        <f>SUM(R2169:S2169)</f>
        <v>800</v>
      </c>
      <c r="U2169" s="182">
        <v>1000</v>
      </c>
      <c r="V2169" s="182"/>
      <c r="W2169" s="185">
        <f>SUM(U2169:V2169)</f>
        <v>1000</v>
      </c>
      <c r="X2169" s="263"/>
      <c r="Y2169" s="263"/>
      <c r="Z2169" s="263"/>
      <c r="AA2169" s="263"/>
      <c r="AB2169" s="263"/>
      <c r="AC2169" s="263"/>
      <c r="AD2169" s="263"/>
      <c r="AE2169" s="263"/>
      <c r="AF2169" s="263"/>
      <c r="AG2169" s="263"/>
      <c r="AH2169" s="263"/>
      <c r="AI2169" s="263"/>
      <c r="AJ2169" s="263"/>
      <c r="AK2169" s="263"/>
      <c r="AL2169" s="263"/>
      <c r="AM2169" s="263"/>
      <c r="AN2169" s="263"/>
      <c r="AO2169" s="263"/>
      <c r="AP2169" s="263"/>
      <c r="AQ2169" s="263"/>
      <c r="AR2169" s="263"/>
      <c r="AS2169" s="263"/>
      <c r="AT2169" s="263"/>
      <c r="AU2169" s="263"/>
      <c r="AV2169" s="263"/>
      <c r="AW2169" s="263"/>
      <c r="AX2169" s="263"/>
      <c r="AY2169" s="263"/>
      <c r="AZ2169" s="263"/>
      <c r="BA2169" s="263"/>
      <c r="BB2169" s="263"/>
      <c r="BC2169" s="263"/>
      <c r="BD2169" s="263"/>
      <c r="BE2169" s="263"/>
      <c r="BF2169" s="263"/>
      <c r="BG2169" s="263"/>
      <c r="BH2169" s="263"/>
      <c r="BI2169" s="263"/>
      <c r="BJ2169" s="263"/>
      <c r="BK2169" s="263"/>
      <c r="BL2169" s="263"/>
      <c r="BM2169" s="263"/>
      <c r="BN2169" s="263"/>
      <c r="BO2169" s="263"/>
      <c r="BP2169" s="263"/>
      <c r="BQ2169" s="263"/>
      <c r="BR2169" s="263"/>
      <c r="BS2169" s="263"/>
      <c r="BT2169" s="263"/>
      <c r="BU2169" s="263"/>
      <c r="BV2169" s="263"/>
      <c r="BW2169" s="263"/>
      <c r="BX2169" s="263"/>
      <c r="BY2169" s="263"/>
      <c r="BZ2169" s="263"/>
      <c r="CA2169" s="263"/>
      <c r="CB2169" s="263"/>
      <c r="CC2169" s="263"/>
      <c r="CD2169" s="263"/>
      <c r="CE2169" s="263"/>
      <c r="CF2169" s="263"/>
      <c r="CG2169" s="263"/>
      <c r="CH2169" s="263"/>
      <c r="CI2169" s="263"/>
      <c r="CJ2169" s="263"/>
      <c r="CK2169" s="263"/>
      <c r="CL2169" s="263"/>
      <c r="CM2169" s="263"/>
      <c r="CN2169" s="263"/>
      <c r="CO2169" s="263"/>
      <c r="CP2169" s="263"/>
      <c r="CQ2169" s="263"/>
      <c r="CR2169" s="263"/>
      <c r="CS2169" s="263"/>
      <c r="CT2169" s="263"/>
      <c r="CU2169" s="263"/>
      <c r="CV2169" s="263"/>
      <c r="CW2169" s="263"/>
      <c r="CX2169" s="263"/>
    </row>
    <row r="2170" spans="1:102" s="24" customFormat="1" ht="18">
      <c r="A2170" s="17">
        <v>13</v>
      </c>
      <c r="B2170" s="7" t="s">
        <v>831</v>
      </c>
      <c r="C2170" s="9"/>
      <c r="D2170" s="9"/>
      <c r="E2170" s="9"/>
      <c r="F2170" s="6"/>
      <c r="G2170" s="6"/>
      <c r="H2170" s="3">
        <f t="shared" si="828"/>
        <v>0</v>
      </c>
      <c r="I2170" s="18"/>
      <c r="J2170" s="18"/>
      <c r="K2170" s="213"/>
      <c r="L2170" s="67"/>
      <c r="M2170" s="67"/>
      <c r="N2170" s="18"/>
      <c r="O2170" s="67"/>
      <c r="P2170" s="67"/>
      <c r="Q2170" s="18"/>
      <c r="R2170" s="67"/>
      <c r="S2170" s="9"/>
      <c r="T2170" s="107"/>
      <c r="U2170" s="9"/>
      <c r="V2170" s="9"/>
      <c r="W2170" s="107"/>
      <c r="X2170" s="258"/>
      <c r="Y2170" s="258"/>
      <c r="Z2170" s="258"/>
      <c r="AA2170" s="258"/>
      <c r="AB2170" s="258"/>
      <c r="AC2170" s="258"/>
      <c r="AD2170" s="258"/>
      <c r="AE2170" s="258"/>
      <c r="AF2170" s="258"/>
      <c r="AG2170" s="258"/>
      <c r="AH2170" s="258"/>
      <c r="AI2170" s="258"/>
      <c r="AJ2170" s="258"/>
      <c r="AK2170" s="258"/>
      <c r="AL2170" s="258"/>
      <c r="AM2170" s="258"/>
      <c r="AN2170" s="258"/>
      <c r="AO2170" s="258"/>
      <c r="AP2170" s="258"/>
      <c r="AQ2170" s="258"/>
      <c r="AR2170" s="258"/>
      <c r="AS2170" s="258"/>
      <c r="AT2170" s="258"/>
      <c r="AU2170" s="258"/>
      <c r="AV2170" s="258"/>
      <c r="AW2170" s="258"/>
      <c r="AX2170" s="258"/>
      <c r="AY2170" s="258"/>
      <c r="AZ2170" s="258"/>
      <c r="BA2170" s="258"/>
      <c r="BB2170" s="258"/>
      <c r="BC2170" s="258"/>
      <c r="BD2170" s="258"/>
      <c r="BE2170" s="258"/>
      <c r="BF2170" s="258"/>
      <c r="BG2170" s="258"/>
      <c r="BH2170" s="258"/>
      <c r="BI2170" s="258"/>
      <c r="BJ2170" s="258"/>
      <c r="BK2170" s="258"/>
      <c r="BL2170" s="258"/>
      <c r="BM2170" s="258"/>
      <c r="BN2170" s="258"/>
      <c r="BO2170" s="258"/>
      <c r="BP2170" s="258"/>
      <c r="BQ2170" s="258"/>
      <c r="BR2170" s="258"/>
      <c r="BS2170" s="258"/>
      <c r="BT2170" s="258"/>
      <c r="BU2170" s="258"/>
      <c r="BV2170" s="258"/>
      <c r="BW2170" s="258"/>
      <c r="BX2170" s="258"/>
      <c r="BY2170" s="258"/>
      <c r="BZ2170" s="258"/>
      <c r="CA2170" s="258"/>
      <c r="CB2170" s="258"/>
      <c r="CC2170" s="258"/>
      <c r="CD2170" s="258"/>
      <c r="CE2170" s="258"/>
      <c r="CF2170" s="258"/>
      <c r="CG2170" s="258"/>
      <c r="CH2170" s="258"/>
      <c r="CI2170" s="258"/>
      <c r="CJ2170" s="258"/>
      <c r="CK2170" s="258"/>
      <c r="CL2170" s="258"/>
      <c r="CM2170" s="258"/>
      <c r="CN2170" s="258"/>
      <c r="CO2170" s="258"/>
      <c r="CP2170" s="258"/>
      <c r="CQ2170" s="258"/>
      <c r="CR2170" s="258"/>
      <c r="CS2170" s="258"/>
      <c r="CT2170" s="258"/>
      <c r="CU2170" s="258"/>
      <c r="CV2170" s="258"/>
      <c r="CW2170" s="258"/>
      <c r="CX2170" s="258"/>
    </row>
    <row r="2171" spans="1:102" ht="18">
      <c r="A2171" s="13">
        <v>1</v>
      </c>
      <c r="B2171" s="5" t="s">
        <v>1579</v>
      </c>
      <c r="C2171" s="8">
        <v>0</v>
      </c>
      <c r="D2171" s="8">
        <v>0</v>
      </c>
      <c r="E2171" s="8">
        <f>SUM(C2171:D2171)</f>
        <v>0</v>
      </c>
      <c r="F2171" s="2">
        <v>0</v>
      </c>
      <c r="G2171" s="2">
        <v>0.01</v>
      </c>
      <c r="H2171" s="3">
        <f t="shared" si="828"/>
        <v>0.01</v>
      </c>
      <c r="I2171" s="10">
        <v>0</v>
      </c>
      <c r="J2171" s="10">
        <v>0.01</v>
      </c>
      <c r="K2171" s="213">
        <f>SUM(I2171:J2171)</f>
        <v>0.01</v>
      </c>
      <c r="L2171" s="65">
        <v>0.01</v>
      </c>
      <c r="M2171" s="65">
        <v>0.01</v>
      </c>
      <c r="N2171" s="18">
        <f>SUM(L2171:M2171)</f>
        <v>0.02</v>
      </c>
      <c r="O2171" s="65">
        <v>0.01</v>
      </c>
      <c r="P2171" s="65">
        <v>0.01</v>
      </c>
      <c r="Q2171" s="18">
        <f>SUM(O2171:P2171)</f>
        <v>0.02</v>
      </c>
      <c r="R2171" s="65">
        <v>0.01</v>
      </c>
      <c r="S2171" s="8">
        <v>0.01</v>
      </c>
      <c r="T2171" s="107">
        <f>SUM(R2171:S2171)</f>
        <v>0.02</v>
      </c>
      <c r="U2171" s="8">
        <v>0.01</v>
      </c>
      <c r="V2171" s="8">
        <v>0.01</v>
      </c>
      <c r="W2171" s="107">
        <f>SUM(U2171:V2171)</f>
        <v>0.02</v>
      </c>
    </row>
    <row r="2172" spans="1:102" ht="18">
      <c r="A2172" s="13">
        <v>2</v>
      </c>
      <c r="B2172" s="5" t="s">
        <v>1580</v>
      </c>
      <c r="C2172" s="8">
        <v>0</v>
      </c>
      <c r="D2172" s="8">
        <v>0</v>
      </c>
      <c r="E2172" s="8">
        <f>SUM(C2172:D2172)</f>
        <v>0</v>
      </c>
      <c r="F2172" s="2">
        <v>201.2</v>
      </c>
      <c r="G2172" s="2">
        <v>0</v>
      </c>
      <c r="H2172" s="3">
        <f t="shared" si="828"/>
        <v>201.2</v>
      </c>
      <c r="I2172" s="10">
        <v>801.2</v>
      </c>
      <c r="J2172" s="10"/>
      <c r="K2172" s="213">
        <f>SUM(I2172:J2172)</f>
        <v>801.2</v>
      </c>
      <c r="L2172" s="65">
        <v>1501.2</v>
      </c>
      <c r="M2172" s="65"/>
      <c r="N2172" s="18">
        <f>SUM(L2172:M2172)</f>
        <v>1501.2</v>
      </c>
      <c r="O2172" s="65">
        <v>2001.2</v>
      </c>
      <c r="P2172" s="65"/>
      <c r="Q2172" s="18">
        <f>SUM(O2172:P2172)</f>
        <v>2001.2</v>
      </c>
      <c r="R2172" s="65">
        <v>2001.2</v>
      </c>
      <c r="S2172" s="8"/>
      <c r="T2172" s="107">
        <f>SUM(R2172:S2172)</f>
        <v>2001.2</v>
      </c>
      <c r="U2172" s="8">
        <v>1401.7</v>
      </c>
      <c r="V2172" s="8"/>
      <c r="W2172" s="107">
        <f>SUM(U2172:V2172)</f>
        <v>1401.7</v>
      </c>
    </row>
    <row r="2173" spans="1:102" s="191" customFormat="1" ht="18">
      <c r="A2173" s="180"/>
      <c r="B2173" s="181" t="s">
        <v>114</v>
      </c>
      <c r="C2173" s="182">
        <f>SUM(C2171:C2172)</f>
        <v>0</v>
      </c>
      <c r="D2173" s="182">
        <f>SUM(D2171:D2172)</f>
        <v>0</v>
      </c>
      <c r="E2173" s="182">
        <f>SUM(C2173:D2173)</f>
        <v>0</v>
      </c>
      <c r="F2173" s="183">
        <v>201.2</v>
      </c>
      <c r="G2173" s="183">
        <v>0.01</v>
      </c>
      <c r="H2173" s="194">
        <f t="shared" si="828"/>
        <v>201.20999999999998</v>
      </c>
      <c r="I2173" s="184">
        <f>SUM(I2171:I2172)</f>
        <v>801.2</v>
      </c>
      <c r="J2173" s="184">
        <f>SUM(J2171:J2172)</f>
        <v>0.01</v>
      </c>
      <c r="K2173" s="212">
        <f>SUM(I2173:J2173)</f>
        <v>801.21</v>
      </c>
      <c r="L2173" s="198">
        <f>SUM(L2171:L2172)</f>
        <v>1501.21</v>
      </c>
      <c r="M2173" s="198">
        <f>SUM(M2171:M2172)</f>
        <v>0.01</v>
      </c>
      <c r="N2173" s="184">
        <f>SUM(L2173:M2173)</f>
        <v>1501.22</v>
      </c>
      <c r="O2173" s="198">
        <f>SUM(O2171:O2172)</f>
        <v>2001.21</v>
      </c>
      <c r="P2173" s="198">
        <f>SUM(P2171:P2172)</f>
        <v>0.01</v>
      </c>
      <c r="Q2173" s="184">
        <f>SUM(O2173:P2173)</f>
        <v>2001.22</v>
      </c>
      <c r="R2173" s="198">
        <f>SUM(R2171:R2172)</f>
        <v>2001.21</v>
      </c>
      <c r="S2173" s="182">
        <f>SUM(S2171:S2172)</f>
        <v>0.01</v>
      </c>
      <c r="T2173" s="185">
        <f>SUM(R2173:S2173)</f>
        <v>2001.22</v>
      </c>
      <c r="U2173" s="182">
        <v>1401.71</v>
      </c>
      <c r="V2173" s="182">
        <v>0.01</v>
      </c>
      <c r="W2173" s="185">
        <f>SUM(U2173:V2173)</f>
        <v>1401.72</v>
      </c>
      <c r="X2173" s="263"/>
      <c r="Y2173" s="263"/>
      <c r="Z2173" s="263"/>
      <c r="AA2173" s="263"/>
      <c r="AB2173" s="263"/>
      <c r="AC2173" s="263"/>
      <c r="AD2173" s="263"/>
      <c r="AE2173" s="263"/>
      <c r="AF2173" s="263"/>
      <c r="AG2173" s="263"/>
      <c r="AH2173" s="263"/>
      <c r="AI2173" s="263"/>
      <c r="AJ2173" s="263"/>
      <c r="AK2173" s="263"/>
      <c r="AL2173" s="263"/>
      <c r="AM2173" s="263"/>
      <c r="AN2173" s="263"/>
      <c r="AO2173" s="263"/>
      <c r="AP2173" s="263"/>
      <c r="AQ2173" s="263"/>
      <c r="AR2173" s="263"/>
      <c r="AS2173" s="263"/>
      <c r="AT2173" s="263"/>
      <c r="AU2173" s="263"/>
      <c r="AV2173" s="263"/>
      <c r="AW2173" s="263"/>
      <c r="AX2173" s="263"/>
      <c r="AY2173" s="263"/>
      <c r="AZ2173" s="263"/>
      <c r="BA2173" s="263"/>
      <c r="BB2173" s="263"/>
      <c r="BC2173" s="263"/>
      <c r="BD2173" s="263"/>
      <c r="BE2173" s="263"/>
      <c r="BF2173" s="263"/>
      <c r="BG2173" s="263"/>
      <c r="BH2173" s="263"/>
      <c r="BI2173" s="263"/>
      <c r="BJ2173" s="263"/>
      <c r="BK2173" s="263"/>
      <c r="BL2173" s="263"/>
      <c r="BM2173" s="263"/>
      <c r="BN2173" s="263"/>
      <c r="BO2173" s="263"/>
      <c r="BP2173" s="263"/>
      <c r="BQ2173" s="263"/>
      <c r="BR2173" s="263"/>
      <c r="BS2173" s="263"/>
      <c r="BT2173" s="263"/>
      <c r="BU2173" s="263"/>
      <c r="BV2173" s="263"/>
      <c r="BW2173" s="263"/>
      <c r="BX2173" s="263"/>
      <c r="BY2173" s="263"/>
      <c r="BZ2173" s="263"/>
      <c r="CA2173" s="263"/>
      <c r="CB2173" s="263"/>
      <c r="CC2173" s="263"/>
      <c r="CD2173" s="263"/>
      <c r="CE2173" s="263"/>
      <c r="CF2173" s="263"/>
      <c r="CG2173" s="263"/>
      <c r="CH2173" s="263"/>
      <c r="CI2173" s="263"/>
      <c r="CJ2173" s="263"/>
      <c r="CK2173" s="263"/>
      <c r="CL2173" s="263"/>
      <c r="CM2173" s="263"/>
      <c r="CN2173" s="263"/>
      <c r="CO2173" s="263"/>
      <c r="CP2173" s="263"/>
      <c r="CQ2173" s="263"/>
      <c r="CR2173" s="263"/>
      <c r="CS2173" s="263"/>
      <c r="CT2173" s="263"/>
      <c r="CU2173" s="263"/>
      <c r="CV2173" s="263"/>
      <c r="CW2173" s="263"/>
      <c r="CX2173" s="263"/>
    </row>
    <row r="2174" spans="1:102" s="214" customFormat="1" ht="18">
      <c r="B2174" s="239" t="s">
        <v>172</v>
      </c>
      <c r="C2174" s="218">
        <f t="shared" ref="C2174:W2174" si="829">C2173+C2169+C2166+C2128+C2122+C2116+C2094+C2097+C1955+C1943+C1940+C1937+C1929+C2125+C2119+C1951+C1932</f>
        <v>64287.089999999982</v>
      </c>
      <c r="D2174" s="218">
        <f t="shared" si="829"/>
        <v>63951.86</v>
      </c>
      <c r="E2174" s="218">
        <f t="shared" si="829"/>
        <v>128238.95</v>
      </c>
      <c r="F2174" s="218">
        <f t="shared" si="829"/>
        <v>75997.639999999985</v>
      </c>
      <c r="G2174" s="218">
        <f t="shared" si="829"/>
        <v>64341.979999999996</v>
      </c>
      <c r="H2174" s="218">
        <f t="shared" si="829"/>
        <v>140339.62</v>
      </c>
      <c r="I2174" s="218">
        <f t="shared" si="829"/>
        <v>101427.04999999997</v>
      </c>
      <c r="J2174" s="218">
        <f t="shared" si="829"/>
        <v>66916.009999999937</v>
      </c>
      <c r="K2174" s="218">
        <f t="shared" si="829"/>
        <v>168343.05999999997</v>
      </c>
      <c r="L2174" s="218">
        <f t="shared" si="829"/>
        <v>168005.55000000002</v>
      </c>
      <c r="M2174" s="218">
        <f t="shared" si="829"/>
        <v>75990.269999999917</v>
      </c>
      <c r="N2174" s="218">
        <f t="shared" si="829"/>
        <v>243995.81999999998</v>
      </c>
      <c r="O2174" s="218">
        <f t="shared" si="829"/>
        <v>207728.85000000003</v>
      </c>
      <c r="P2174" s="218">
        <f t="shared" si="829"/>
        <v>70432.029999999941</v>
      </c>
      <c r="Q2174" s="218">
        <f t="shared" si="829"/>
        <v>278160.88</v>
      </c>
      <c r="R2174" s="218">
        <f t="shared" si="829"/>
        <v>217336.44</v>
      </c>
      <c r="S2174" s="220">
        <f t="shared" si="829"/>
        <v>83786.029999999941</v>
      </c>
      <c r="T2174" s="220">
        <f t="shared" si="829"/>
        <v>281687.06999999989</v>
      </c>
      <c r="U2174" s="220">
        <f t="shared" si="829"/>
        <v>244046.66000000003</v>
      </c>
      <c r="V2174" s="223">
        <f t="shared" si="829"/>
        <v>61920.909999999996</v>
      </c>
      <c r="W2174" s="220">
        <f t="shared" si="829"/>
        <v>305967.56999999983</v>
      </c>
      <c r="X2174" s="258"/>
      <c r="Y2174" s="258"/>
      <c r="Z2174" s="258"/>
      <c r="AA2174" s="258"/>
      <c r="AB2174" s="258"/>
      <c r="AC2174" s="258"/>
      <c r="AD2174" s="258"/>
      <c r="AE2174" s="258"/>
      <c r="AF2174" s="258"/>
      <c r="AG2174" s="258"/>
      <c r="AH2174" s="258"/>
      <c r="AI2174" s="258"/>
      <c r="AJ2174" s="258"/>
      <c r="AK2174" s="258"/>
      <c r="AL2174" s="258"/>
      <c r="AM2174" s="258"/>
      <c r="AN2174" s="258"/>
      <c r="AO2174" s="258"/>
      <c r="AP2174" s="258"/>
      <c r="AQ2174" s="258"/>
      <c r="AR2174" s="258"/>
      <c r="AS2174" s="258"/>
      <c r="AT2174" s="258"/>
      <c r="AU2174" s="258"/>
      <c r="AV2174" s="258"/>
      <c r="AW2174" s="258"/>
      <c r="AX2174" s="258"/>
      <c r="AY2174" s="258"/>
      <c r="AZ2174" s="258"/>
      <c r="BA2174" s="258"/>
      <c r="BB2174" s="258"/>
      <c r="BC2174" s="258"/>
      <c r="BD2174" s="258"/>
      <c r="BE2174" s="258"/>
      <c r="BF2174" s="258"/>
      <c r="BG2174" s="258"/>
      <c r="BH2174" s="258"/>
      <c r="BI2174" s="258"/>
      <c r="BJ2174" s="258"/>
      <c r="BK2174" s="258"/>
      <c r="BL2174" s="258"/>
      <c r="BM2174" s="258"/>
      <c r="BN2174" s="258"/>
      <c r="BO2174" s="258"/>
      <c r="BP2174" s="258"/>
      <c r="BQ2174" s="258"/>
      <c r="BR2174" s="258"/>
      <c r="BS2174" s="258"/>
      <c r="BT2174" s="258"/>
      <c r="BU2174" s="258"/>
      <c r="BV2174" s="258"/>
      <c r="BW2174" s="258"/>
      <c r="BX2174" s="258"/>
      <c r="BY2174" s="258"/>
      <c r="BZ2174" s="258"/>
      <c r="CA2174" s="258"/>
      <c r="CB2174" s="258"/>
      <c r="CC2174" s="258"/>
      <c r="CD2174" s="258"/>
      <c r="CE2174" s="258"/>
      <c r="CF2174" s="258"/>
      <c r="CG2174" s="258"/>
      <c r="CH2174" s="258"/>
      <c r="CI2174" s="258"/>
      <c r="CJ2174" s="258"/>
      <c r="CK2174" s="258"/>
      <c r="CL2174" s="258"/>
      <c r="CM2174" s="258"/>
      <c r="CN2174" s="258"/>
      <c r="CO2174" s="258"/>
      <c r="CP2174" s="258"/>
      <c r="CQ2174" s="258"/>
      <c r="CR2174" s="258"/>
      <c r="CS2174" s="258"/>
      <c r="CT2174" s="258"/>
      <c r="CU2174" s="258"/>
      <c r="CV2174" s="258"/>
      <c r="CW2174" s="258"/>
      <c r="CX2174" s="258"/>
    </row>
    <row r="2175" spans="1:102" s="24" customFormat="1" ht="18">
      <c r="A2175" s="17"/>
      <c r="B2175" s="7"/>
      <c r="C2175" s="9"/>
      <c r="D2175" s="9"/>
      <c r="E2175" s="9"/>
      <c r="F2175" s="9"/>
      <c r="G2175" s="9"/>
      <c r="H2175" s="23"/>
      <c r="I2175" s="18"/>
      <c r="J2175" s="18"/>
      <c r="K2175" s="213"/>
      <c r="L2175" s="18"/>
      <c r="M2175" s="18"/>
      <c r="N2175" s="18"/>
      <c r="O2175" s="18"/>
      <c r="P2175" s="18"/>
      <c r="Q2175" s="18"/>
      <c r="R2175" s="18"/>
      <c r="S2175" s="107"/>
      <c r="T2175" s="107"/>
      <c r="U2175" s="107"/>
      <c r="V2175" s="107"/>
      <c r="W2175" s="107"/>
      <c r="X2175" s="258"/>
      <c r="Y2175" s="258"/>
      <c r="Z2175" s="258"/>
      <c r="AA2175" s="258"/>
      <c r="AB2175" s="258"/>
      <c r="AC2175" s="258"/>
      <c r="AD2175" s="258"/>
      <c r="AE2175" s="258"/>
      <c r="AF2175" s="258"/>
      <c r="AG2175" s="258"/>
      <c r="AH2175" s="258"/>
      <c r="AI2175" s="258"/>
      <c r="AJ2175" s="258"/>
      <c r="AK2175" s="258"/>
      <c r="AL2175" s="258"/>
      <c r="AM2175" s="258"/>
      <c r="AN2175" s="258"/>
      <c r="AO2175" s="258"/>
      <c r="AP2175" s="258"/>
      <c r="AQ2175" s="258"/>
      <c r="AR2175" s="258"/>
      <c r="AS2175" s="258"/>
      <c r="AT2175" s="258"/>
      <c r="AU2175" s="258"/>
      <c r="AV2175" s="258"/>
      <c r="AW2175" s="258"/>
      <c r="AX2175" s="258"/>
      <c r="AY2175" s="258"/>
      <c r="AZ2175" s="258"/>
      <c r="BA2175" s="258"/>
      <c r="BB2175" s="258"/>
      <c r="BC2175" s="258"/>
      <c r="BD2175" s="258"/>
      <c r="BE2175" s="258"/>
      <c r="BF2175" s="258"/>
      <c r="BG2175" s="258"/>
      <c r="BH2175" s="258"/>
      <c r="BI2175" s="258"/>
      <c r="BJ2175" s="258"/>
      <c r="BK2175" s="258"/>
      <c r="BL2175" s="258"/>
      <c r="BM2175" s="258"/>
      <c r="BN2175" s="258"/>
      <c r="BO2175" s="258"/>
      <c r="BP2175" s="258"/>
      <c r="BQ2175" s="258"/>
      <c r="BR2175" s="258"/>
      <c r="BS2175" s="258"/>
      <c r="BT2175" s="258"/>
      <c r="BU2175" s="258"/>
      <c r="BV2175" s="258"/>
      <c r="BW2175" s="258"/>
      <c r="BX2175" s="258"/>
      <c r="BY2175" s="258"/>
      <c r="BZ2175" s="258"/>
      <c r="CA2175" s="258"/>
      <c r="CB2175" s="258"/>
      <c r="CC2175" s="258"/>
      <c r="CD2175" s="258"/>
      <c r="CE2175" s="258"/>
      <c r="CF2175" s="258"/>
      <c r="CG2175" s="258"/>
      <c r="CH2175" s="258"/>
      <c r="CI2175" s="258"/>
      <c r="CJ2175" s="258"/>
      <c r="CK2175" s="258"/>
      <c r="CL2175" s="258"/>
      <c r="CM2175" s="258"/>
      <c r="CN2175" s="258"/>
      <c r="CO2175" s="258"/>
      <c r="CP2175" s="258"/>
      <c r="CQ2175" s="258"/>
      <c r="CR2175" s="258"/>
      <c r="CS2175" s="258"/>
      <c r="CT2175" s="258"/>
      <c r="CU2175" s="258"/>
      <c r="CV2175" s="258"/>
      <c r="CW2175" s="258"/>
      <c r="CX2175" s="258"/>
    </row>
    <row r="2176" spans="1:102" s="240" customFormat="1" ht="18">
      <c r="A2176" s="240">
        <v>11</v>
      </c>
      <c r="B2176" s="246" t="s">
        <v>1908</v>
      </c>
      <c r="C2176" s="242"/>
      <c r="D2176" s="242"/>
      <c r="E2176" s="242"/>
      <c r="F2176" s="242"/>
      <c r="G2176" s="242"/>
      <c r="H2176" s="242"/>
      <c r="I2176" s="242"/>
      <c r="J2176" s="242"/>
      <c r="K2176" s="242"/>
      <c r="L2176" s="242"/>
      <c r="M2176" s="242"/>
      <c r="N2176" s="242"/>
      <c r="O2176" s="243"/>
      <c r="P2176" s="243"/>
      <c r="Q2176" s="243"/>
      <c r="R2176" s="243"/>
      <c r="S2176" s="220"/>
      <c r="T2176" s="220"/>
      <c r="U2176" s="220"/>
      <c r="V2176" s="220"/>
      <c r="W2176" s="220"/>
      <c r="X2176" s="266"/>
      <c r="Y2176" s="266"/>
      <c r="Z2176" s="266"/>
      <c r="AA2176" s="266"/>
      <c r="AB2176" s="266"/>
      <c r="AC2176" s="266"/>
      <c r="AD2176" s="266"/>
      <c r="AE2176" s="266"/>
      <c r="AF2176" s="266"/>
      <c r="AG2176" s="266"/>
      <c r="AH2176" s="266"/>
      <c r="AI2176" s="266"/>
      <c r="AJ2176" s="266"/>
      <c r="AK2176" s="266"/>
      <c r="AL2176" s="266"/>
      <c r="AM2176" s="266"/>
      <c r="AN2176" s="266"/>
      <c r="AO2176" s="266"/>
      <c r="AP2176" s="266"/>
      <c r="AQ2176" s="266"/>
      <c r="AR2176" s="266"/>
      <c r="AS2176" s="266"/>
      <c r="AT2176" s="266"/>
      <c r="AU2176" s="266"/>
      <c r="AV2176" s="266"/>
      <c r="AW2176" s="266"/>
      <c r="AX2176" s="266"/>
      <c r="AY2176" s="266"/>
      <c r="AZ2176" s="266"/>
      <c r="BA2176" s="266"/>
      <c r="BB2176" s="266"/>
      <c r="BC2176" s="266"/>
      <c r="BD2176" s="266"/>
      <c r="BE2176" s="266"/>
      <c r="BF2176" s="266"/>
      <c r="BG2176" s="266"/>
      <c r="BH2176" s="266"/>
      <c r="BI2176" s="266"/>
      <c r="BJ2176" s="266"/>
      <c r="BK2176" s="266"/>
      <c r="BL2176" s="266"/>
      <c r="BM2176" s="266"/>
      <c r="BN2176" s="266"/>
      <c r="BO2176" s="266"/>
      <c r="BP2176" s="266"/>
      <c r="BQ2176" s="266"/>
      <c r="BR2176" s="266"/>
      <c r="BS2176" s="266"/>
      <c r="BT2176" s="266"/>
      <c r="BU2176" s="266"/>
      <c r="BV2176" s="266"/>
      <c r="BW2176" s="266"/>
      <c r="BX2176" s="266"/>
      <c r="BY2176" s="266"/>
      <c r="BZ2176" s="266"/>
      <c r="CA2176" s="266"/>
      <c r="CB2176" s="266"/>
      <c r="CC2176" s="266"/>
      <c r="CD2176" s="266"/>
      <c r="CE2176" s="266"/>
      <c r="CF2176" s="266"/>
      <c r="CG2176" s="266"/>
      <c r="CH2176" s="266"/>
      <c r="CI2176" s="266"/>
      <c r="CJ2176" s="266"/>
      <c r="CK2176" s="266"/>
      <c r="CL2176" s="266"/>
      <c r="CM2176" s="266"/>
      <c r="CN2176" s="266"/>
      <c r="CO2176" s="266"/>
      <c r="CP2176" s="266"/>
      <c r="CQ2176" s="266"/>
      <c r="CR2176" s="266"/>
      <c r="CS2176" s="266"/>
      <c r="CT2176" s="266"/>
      <c r="CU2176" s="266"/>
      <c r="CV2176" s="266"/>
      <c r="CW2176" s="266"/>
      <c r="CX2176" s="266"/>
    </row>
    <row r="2177" spans="1:102" s="24" customFormat="1" ht="18">
      <c r="A2177" s="17">
        <v>1</v>
      </c>
      <c r="B2177" s="7" t="s">
        <v>1643</v>
      </c>
      <c r="C2177" s="9"/>
      <c r="D2177" s="9"/>
      <c r="E2177" s="9"/>
      <c r="F2177" s="6"/>
      <c r="G2177" s="6"/>
      <c r="H2177" s="3"/>
      <c r="I2177" s="10"/>
      <c r="J2177" s="18"/>
      <c r="K2177" s="213"/>
      <c r="L2177" s="18"/>
      <c r="M2177" s="18"/>
      <c r="N2177" s="18"/>
      <c r="O2177" s="18"/>
      <c r="P2177" s="18"/>
      <c r="Q2177" s="18"/>
      <c r="R2177" s="18"/>
      <c r="S2177" s="107"/>
      <c r="T2177" s="107"/>
      <c r="U2177" s="107"/>
      <c r="V2177" s="107"/>
      <c r="W2177" s="107"/>
      <c r="X2177" s="258"/>
      <c r="Y2177" s="258"/>
      <c r="Z2177" s="258"/>
      <c r="AA2177" s="258"/>
      <c r="AB2177" s="258"/>
      <c r="AC2177" s="258"/>
      <c r="AD2177" s="258"/>
      <c r="AE2177" s="258"/>
      <c r="AF2177" s="258"/>
      <c r="AG2177" s="258"/>
      <c r="AH2177" s="258"/>
      <c r="AI2177" s="258"/>
      <c r="AJ2177" s="258"/>
      <c r="AK2177" s="258"/>
      <c r="AL2177" s="258"/>
      <c r="AM2177" s="258"/>
      <c r="AN2177" s="258"/>
      <c r="AO2177" s="258"/>
      <c r="AP2177" s="258"/>
      <c r="AQ2177" s="258"/>
      <c r="AR2177" s="258"/>
      <c r="AS2177" s="258"/>
      <c r="AT2177" s="258"/>
      <c r="AU2177" s="258"/>
      <c r="AV2177" s="258"/>
      <c r="AW2177" s="258"/>
      <c r="AX2177" s="258"/>
      <c r="AY2177" s="258"/>
      <c r="AZ2177" s="258"/>
      <c r="BA2177" s="258"/>
      <c r="BB2177" s="258"/>
      <c r="BC2177" s="258"/>
      <c r="BD2177" s="258"/>
      <c r="BE2177" s="258"/>
      <c r="BF2177" s="258"/>
      <c r="BG2177" s="258"/>
      <c r="BH2177" s="258"/>
      <c r="BI2177" s="258"/>
      <c r="BJ2177" s="258"/>
      <c r="BK2177" s="258"/>
      <c r="BL2177" s="258"/>
      <c r="BM2177" s="258"/>
      <c r="BN2177" s="258"/>
      <c r="BO2177" s="258"/>
      <c r="BP2177" s="258"/>
      <c r="BQ2177" s="258"/>
      <c r="BR2177" s="258"/>
      <c r="BS2177" s="258"/>
      <c r="BT2177" s="258"/>
      <c r="BU2177" s="258"/>
      <c r="BV2177" s="258"/>
      <c r="BW2177" s="258"/>
      <c r="BX2177" s="258"/>
      <c r="BY2177" s="258"/>
      <c r="BZ2177" s="258"/>
      <c r="CA2177" s="258"/>
      <c r="CB2177" s="258"/>
      <c r="CC2177" s="258"/>
      <c r="CD2177" s="258"/>
      <c r="CE2177" s="258"/>
      <c r="CF2177" s="258"/>
      <c r="CG2177" s="258"/>
      <c r="CH2177" s="258"/>
      <c r="CI2177" s="258"/>
      <c r="CJ2177" s="258"/>
      <c r="CK2177" s="258"/>
      <c r="CL2177" s="258"/>
      <c r="CM2177" s="258"/>
      <c r="CN2177" s="258"/>
      <c r="CO2177" s="258"/>
      <c r="CP2177" s="258"/>
      <c r="CQ2177" s="258"/>
      <c r="CR2177" s="258"/>
      <c r="CS2177" s="258"/>
      <c r="CT2177" s="258"/>
      <c r="CU2177" s="258"/>
      <c r="CV2177" s="258"/>
      <c r="CW2177" s="258"/>
      <c r="CX2177" s="258"/>
    </row>
    <row r="2178" spans="1:102" ht="18">
      <c r="A2178" s="13">
        <v>1</v>
      </c>
      <c r="B2178" s="5" t="s">
        <v>1581</v>
      </c>
      <c r="C2178" s="8">
        <v>0.01</v>
      </c>
      <c r="D2178" s="8"/>
      <c r="E2178" s="9">
        <f>SUM(C2178:D2178)</f>
        <v>0.01</v>
      </c>
      <c r="F2178" s="2">
        <v>0.01</v>
      </c>
      <c r="G2178" s="2">
        <v>0</v>
      </c>
      <c r="H2178" s="3">
        <f>SUM(F2178:G2178)</f>
        <v>0.01</v>
      </c>
      <c r="I2178" s="10">
        <v>0.01</v>
      </c>
      <c r="J2178" s="10"/>
      <c r="K2178" s="213">
        <f>SUM(I2178:J2178)</f>
        <v>0.01</v>
      </c>
      <c r="L2178" s="10">
        <v>0.01</v>
      </c>
      <c r="M2178" s="10"/>
      <c r="N2178" s="18">
        <f>SUM(L2178:M2178)</f>
        <v>0.01</v>
      </c>
      <c r="O2178" s="10">
        <v>0.01</v>
      </c>
      <c r="P2178" s="10"/>
      <c r="Q2178" s="18">
        <f>SUM(O2178:P2178)</f>
        <v>0.01</v>
      </c>
      <c r="R2178" s="10">
        <v>0.01</v>
      </c>
      <c r="S2178" s="105"/>
      <c r="T2178" s="107">
        <f>SUM(R2178:S2178)</f>
        <v>0.01</v>
      </c>
      <c r="U2178" s="105">
        <v>0.01</v>
      </c>
      <c r="V2178" s="105"/>
      <c r="W2178" s="107">
        <f>SUM(U2178:V2178)</f>
        <v>0.01</v>
      </c>
    </row>
    <row r="2179" spans="1:102" ht="18">
      <c r="A2179" s="13">
        <v>2</v>
      </c>
      <c r="B2179" s="5" t="s">
        <v>1644</v>
      </c>
      <c r="C2179" s="8">
        <v>20</v>
      </c>
      <c r="D2179" s="8"/>
      <c r="E2179" s="9">
        <f>SUM(C2179:D2179)</f>
        <v>20</v>
      </c>
      <c r="F2179" s="2">
        <v>20</v>
      </c>
      <c r="G2179" s="2">
        <v>0</v>
      </c>
      <c r="H2179" s="3">
        <f>SUM(F2179:G2179)</f>
        <v>20</v>
      </c>
      <c r="I2179" s="10">
        <v>10</v>
      </c>
      <c r="J2179" s="10"/>
      <c r="K2179" s="213">
        <f>SUM(I2179:J2179)</f>
        <v>10</v>
      </c>
      <c r="L2179" s="10">
        <v>10</v>
      </c>
      <c r="M2179" s="10"/>
      <c r="N2179" s="18">
        <f>SUM(L2179:M2179)</f>
        <v>10</v>
      </c>
      <c r="O2179" s="10">
        <v>10</v>
      </c>
      <c r="P2179" s="10"/>
      <c r="Q2179" s="18">
        <f>SUM(O2179:P2179)</f>
        <v>10</v>
      </c>
      <c r="R2179" s="10">
        <v>10</v>
      </c>
      <c r="S2179" s="105"/>
      <c r="T2179" s="107">
        <f>SUM(R2179:S2179)</f>
        <v>10</v>
      </c>
      <c r="U2179" s="105">
        <v>10</v>
      </c>
      <c r="V2179" s="105"/>
      <c r="W2179" s="107">
        <f>SUM(U2179:V2179)</f>
        <v>10</v>
      </c>
    </row>
    <row r="2180" spans="1:102" ht="18">
      <c r="A2180" s="13">
        <v>3</v>
      </c>
      <c r="B2180" s="5" t="s">
        <v>1582</v>
      </c>
      <c r="C2180" s="8">
        <v>30</v>
      </c>
      <c r="D2180" s="8"/>
      <c r="E2180" s="9">
        <f>SUM(C2180:D2180)</f>
        <v>30</v>
      </c>
      <c r="F2180" s="2">
        <v>30</v>
      </c>
      <c r="G2180" s="2">
        <v>0</v>
      </c>
      <c r="H2180" s="3">
        <f>SUM(F2180:G2180)</f>
        <v>30</v>
      </c>
      <c r="I2180" s="10">
        <v>30</v>
      </c>
      <c r="J2180" s="10"/>
      <c r="K2180" s="213">
        <f>SUM(I2180:J2180)</f>
        <v>30</v>
      </c>
      <c r="L2180" s="10">
        <v>30</v>
      </c>
      <c r="M2180" s="10"/>
      <c r="N2180" s="18">
        <f>SUM(L2180:M2180)</f>
        <v>30</v>
      </c>
      <c r="O2180" s="10">
        <v>30</v>
      </c>
      <c r="P2180" s="10"/>
      <c r="Q2180" s="18">
        <f>SUM(O2180:P2180)</f>
        <v>30</v>
      </c>
      <c r="R2180" s="10">
        <v>30</v>
      </c>
      <c r="S2180" s="105"/>
      <c r="T2180" s="107">
        <f>SUM(R2180:S2180)</f>
        <v>30</v>
      </c>
      <c r="U2180" s="105">
        <v>30</v>
      </c>
      <c r="V2180" s="105"/>
      <c r="W2180" s="107">
        <f>SUM(U2180:V2180)</f>
        <v>30</v>
      </c>
    </row>
    <row r="2181" spans="1:102" ht="18">
      <c r="A2181" s="13">
        <v>4</v>
      </c>
      <c r="B2181" s="5" t="s">
        <v>1583</v>
      </c>
      <c r="C2181" s="8">
        <v>0.01</v>
      </c>
      <c r="D2181" s="8"/>
      <c r="E2181" s="9">
        <f>SUM(C2181:D2181)</f>
        <v>0.01</v>
      </c>
      <c r="F2181" s="2">
        <v>0.01</v>
      </c>
      <c r="G2181" s="2">
        <v>0</v>
      </c>
      <c r="H2181" s="3">
        <f>SUM(F2181:G2181)</f>
        <v>0.01</v>
      </c>
      <c r="I2181" s="10">
        <v>0.01</v>
      </c>
      <c r="J2181" s="10"/>
      <c r="K2181" s="213">
        <f>SUM(I2181:J2181)</f>
        <v>0.01</v>
      </c>
      <c r="L2181" s="10">
        <v>0.01</v>
      </c>
      <c r="M2181" s="10"/>
      <c r="N2181" s="18">
        <f>SUM(L2181:M2181)</f>
        <v>0.01</v>
      </c>
      <c r="O2181" s="10">
        <v>0.01</v>
      </c>
      <c r="P2181" s="10"/>
      <c r="Q2181" s="18">
        <f>SUM(O2181:P2181)</f>
        <v>0.01</v>
      </c>
      <c r="R2181" s="10">
        <v>0.01</v>
      </c>
      <c r="S2181" s="105"/>
      <c r="T2181" s="107">
        <f>SUM(R2181:S2181)</f>
        <v>0.01</v>
      </c>
      <c r="U2181" s="105">
        <v>0.01</v>
      </c>
      <c r="V2181" s="105"/>
      <c r="W2181" s="107">
        <f>SUM(U2181:V2181)</f>
        <v>0.01</v>
      </c>
    </row>
    <row r="2182" spans="1:102" s="191" customFormat="1" ht="18">
      <c r="A2182" s="180"/>
      <c r="B2182" s="181" t="s">
        <v>1645</v>
      </c>
      <c r="C2182" s="182">
        <f>SUM(C2178:C2181)</f>
        <v>50.02</v>
      </c>
      <c r="D2182" s="188"/>
      <c r="E2182" s="182">
        <f>SUM(C2182:D2182)</f>
        <v>50.02</v>
      </c>
      <c r="F2182" s="183">
        <v>50.02</v>
      </c>
      <c r="G2182" s="183">
        <v>0</v>
      </c>
      <c r="H2182" s="194">
        <f>SUM(F2182:G2182)</f>
        <v>50.02</v>
      </c>
      <c r="I2182" s="184">
        <f>SUM(I2178:I2181)</f>
        <v>40.019999999999996</v>
      </c>
      <c r="J2182" s="189"/>
      <c r="K2182" s="212">
        <f>SUM(I2182:J2182)</f>
        <v>40.019999999999996</v>
      </c>
      <c r="L2182" s="184">
        <f>SUM(L2178:L2181)</f>
        <v>40.019999999999996</v>
      </c>
      <c r="M2182" s="184"/>
      <c r="N2182" s="184">
        <f>SUM(L2182:M2182)</f>
        <v>40.019999999999996</v>
      </c>
      <c r="O2182" s="184">
        <v>40.020000000000003</v>
      </c>
      <c r="P2182" s="184"/>
      <c r="Q2182" s="184">
        <f>SUM(O2182:P2182)</f>
        <v>40.020000000000003</v>
      </c>
      <c r="R2182" s="184">
        <f>SUM(R2178:R2181)</f>
        <v>40.019999999999996</v>
      </c>
      <c r="S2182" s="184">
        <f t="shared" ref="S2182:V2182" si="830">SUM(S2178:S2181)</f>
        <v>0</v>
      </c>
      <c r="T2182" s="184">
        <f t="shared" si="830"/>
        <v>40.019999999999996</v>
      </c>
      <c r="U2182" s="184">
        <f t="shared" si="830"/>
        <v>40.019999999999996</v>
      </c>
      <c r="V2182" s="184">
        <f t="shared" si="830"/>
        <v>0</v>
      </c>
      <c r="W2182" s="185">
        <f>SUM(U2182:V2182)</f>
        <v>40.019999999999996</v>
      </c>
      <c r="X2182" s="263"/>
      <c r="Y2182" s="263"/>
      <c r="Z2182" s="263"/>
      <c r="AA2182" s="263"/>
      <c r="AB2182" s="263"/>
      <c r="AC2182" s="263"/>
      <c r="AD2182" s="263"/>
      <c r="AE2182" s="263"/>
      <c r="AF2182" s="263"/>
      <c r="AG2182" s="263"/>
      <c r="AH2182" s="263"/>
      <c r="AI2182" s="263"/>
      <c r="AJ2182" s="263"/>
      <c r="AK2182" s="263"/>
      <c r="AL2182" s="263"/>
      <c r="AM2182" s="263"/>
      <c r="AN2182" s="263"/>
      <c r="AO2182" s="263"/>
      <c r="AP2182" s="263"/>
      <c r="AQ2182" s="263"/>
      <c r="AR2182" s="263"/>
      <c r="AS2182" s="263"/>
      <c r="AT2182" s="263"/>
      <c r="AU2182" s="263"/>
      <c r="AV2182" s="263"/>
      <c r="AW2182" s="263"/>
      <c r="AX2182" s="263"/>
      <c r="AY2182" s="263"/>
      <c r="AZ2182" s="263"/>
      <c r="BA2182" s="263"/>
      <c r="BB2182" s="263"/>
      <c r="BC2182" s="263"/>
      <c r="BD2182" s="263"/>
      <c r="BE2182" s="263"/>
      <c r="BF2182" s="263"/>
      <c r="BG2182" s="263"/>
      <c r="BH2182" s="263"/>
      <c r="BI2182" s="263"/>
      <c r="BJ2182" s="263"/>
      <c r="BK2182" s="263"/>
      <c r="BL2182" s="263"/>
      <c r="BM2182" s="263"/>
      <c r="BN2182" s="263"/>
      <c r="BO2182" s="263"/>
      <c r="BP2182" s="263"/>
      <c r="BQ2182" s="263"/>
      <c r="BR2182" s="263"/>
      <c r="BS2182" s="263"/>
      <c r="BT2182" s="263"/>
      <c r="BU2182" s="263"/>
      <c r="BV2182" s="263"/>
      <c r="BW2182" s="263"/>
      <c r="BX2182" s="263"/>
      <c r="BY2182" s="263"/>
      <c r="BZ2182" s="263"/>
      <c r="CA2182" s="263"/>
      <c r="CB2182" s="263"/>
      <c r="CC2182" s="263"/>
      <c r="CD2182" s="263"/>
      <c r="CE2182" s="263"/>
      <c r="CF2182" s="263"/>
      <c r="CG2182" s="263"/>
      <c r="CH2182" s="263"/>
      <c r="CI2182" s="263"/>
      <c r="CJ2182" s="263"/>
      <c r="CK2182" s="263"/>
      <c r="CL2182" s="263"/>
      <c r="CM2182" s="263"/>
      <c r="CN2182" s="263"/>
      <c r="CO2182" s="263"/>
      <c r="CP2182" s="263"/>
      <c r="CQ2182" s="263"/>
      <c r="CR2182" s="263"/>
      <c r="CS2182" s="263"/>
      <c r="CT2182" s="263"/>
      <c r="CU2182" s="263"/>
      <c r="CV2182" s="263"/>
      <c r="CW2182" s="263"/>
      <c r="CX2182" s="263"/>
    </row>
    <row r="2183" spans="1:102" s="191" customFormat="1" ht="18">
      <c r="A2183" s="180"/>
      <c r="B2183" s="7" t="s">
        <v>2541</v>
      </c>
      <c r="C2183" s="182"/>
      <c r="D2183" s="188"/>
      <c r="E2183" s="182"/>
      <c r="F2183" s="183"/>
      <c r="G2183" s="183"/>
      <c r="H2183" s="194"/>
      <c r="I2183" s="184"/>
      <c r="J2183" s="189"/>
      <c r="K2183" s="212"/>
      <c r="L2183" s="184"/>
      <c r="M2183" s="184"/>
      <c r="N2183" s="184"/>
      <c r="O2183" s="184"/>
      <c r="P2183" s="184"/>
      <c r="Q2183" s="184"/>
      <c r="R2183" s="184"/>
      <c r="S2183" s="184"/>
      <c r="T2183" s="184"/>
      <c r="U2183" s="184"/>
      <c r="V2183" s="184"/>
      <c r="W2183" s="185"/>
      <c r="X2183" s="263"/>
      <c r="Y2183" s="263"/>
      <c r="Z2183" s="263"/>
      <c r="AA2183" s="263"/>
      <c r="AB2183" s="263"/>
      <c r="AC2183" s="263"/>
      <c r="AD2183" s="263"/>
      <c r="AE2183" s="263"/>
      <c r="AF2183" s="263"/>
      <c r="AG2183" s="263"/>
      <c r="AH2183" s="263"/>
      <c r="AI2183" s="263"/>
      <c r="AJ2183" s="263"/>
      <c r="AK2183" s="263"/>
      <c r="AL2183" s="263"/>
      <c r="AM2183" s="263"/>
      <c r="AN2183" s="263"/>
      <c r="AO2183" s="263"/>
      <c r="AP2183" s="263"/>
      <c r="AQ2183" s="263"/>
      <c r="AR2183" s="263"/>
      <c r="AS2183" s="263"/>
      <c r="AT2183" s="263"/>
      <c r="AU2183" s="263"/>
      <c r="AV2183" s="263"/>
      <c r="AW2183" s="263"/>
      <c r="AX2183" s="263"/>
      <c r="AY2183" s="263"/>
      <c r="AZ2183" s="263"/>
      <c r="BA2183" s="263"/>
      <c r="BB2183" s="263"/>
      <c r="BC2183" s="263"/>
      <c r="BD2183" s="263"/>
      <c r="BE2183" s="263"/>
      <c r="BF2183" s="263"/>
      <c r="BG2183" s="263"/>
      <c r="BH2183" s="263"/>
      <c r="BI2183" s="263"/>
      <c r="BJ2183" s="263"/>
      <c r="BK2183" s="263"/>
      <c r="BL2183" s="263"/>
      <c r="BM2183" s="263"/>
      <c r="BN2183" s="263"/>
      <c r="BO2183" s="263"/>
      <c r="BP2183" s="263"/>
      <c r="BQ2183" s="263"/>
      <c r="BR2183" s="263"/>
      <c r="BS2183" s="263"/>
      <c r="BT2183" s="263"/>
      <c r="BU2183" s="263"/>
      <c r="BV2183" s="263"/>
      <c r="BW2183" s="263"/>
      <c r="BX2183" s="263"/>
      <c r="BY2183" s="263"/>
      <c r="BZ2183" s="263"/>
      <c r="CA2183" s="263"/>
      <c r="CB2183" s="263"/>
      <c r="CC2183" s="263"/>
      <c r="CD2183" s="263"/>
      <c r="CE2183" s="263"/>
      <c r="CF2183" s="263"/>
      <c r="CG2183" s="263"/>
      <c r="CH2183" s="263"/>
      <c r="CI2183" s="263"/>
      <c r="CJ2183" s="263"/>
      <c r="CK2183" s="263"/>
      <c r="CL2183" s="263"/>
      <c r="CM2183" s="263"/>
      <c r="CN2183" s="263"/>
      <c r="CO2183" s="263"/>
      <c r="CP2183" s="263"/>
      <c r="CQ2183" s="263"/>
      <c r="CR2183" s="263"/>
      <c r="CS2183" s="263"/>
      <c r="CT2183" s="263"/>
      <c r="CU2183" s="263"/>
      <c r="CV2183" s="263"/>
      <c r="CW2183" s="263"/>
      <c r="CX2183" s="263"/>
    </row>
    <row r="2184" spans="1:102" s="191" customFormat="1" ht="18">
      <c r="A2184" s="180"/>
      <c r="B2184" s="5" t="s">
        <v>2542</v>
      </c>
      <c r="C2184" s="182"/>
      <c r="D2184" s="188"/>
      <c r="E2184" s="182"/>
      <c r="F2184" s="183"/>
      <c r="G2184" s="183"/>
      <c r="H2184" s="194"/>
      <c r="I2184" s="184"/>
      <c r="J2184" s="189"/>
      <c r="K2184" s="212"/>
      <c r="L2184" s="184"/>
      <c r="M2184" s="184"/>
      <c r="N2184" s="184"/>
      <c r="O2184" s="184"/>
      <c r="P2184" s="184"/>
      <c r="Q2184" s="184"/>
      <c r="R2184" s="184"/>
      <c r="S2184" s="184"/>
      <c r="T2184" s="184"/>
      <c r="U2184" s="105">
        <v>800</v>
      </c>
      <c r="V2184" s="105">
        <v>1200</v>
      </c>
      <c r="W2184" s="107">
        <f>SUM(U2184:V2184)</f>
        <v>2000</v>
      </c>
      <c r="X2184" s="263"/>
      <c r="Y2184" s="263"/>
      <c r="Z2184" s="263"/>
      <c r="AA2184" s="263"/>
      <c r="AB2184" s="263"/>
      <c r="AC2184" s="263"/>
      <c r="AD2184" s="263"/>
      <c r="AE2184" s="263"/>
      <c r="AF2184" s="263"/>
      <c r="AG2184" s="263"/>
      <c r="AH2184" s="263"/>
      <c r="AI2184" s="263"/>
      <c r="AJ2184" s="263"/>
      <c r="AK2184" s="263"/>
      <c r="AL2184" s="263"/>
      <c r="AM2184" s="263"/>
      <c r="AN2184" s="263"/>
      <c r="AO2184" s="263"/>
      <c r="AP2184" s="263"/>
      <c r="AQ2184" s="263"/>
      <c r="AR2184" s="263"/>
      <c r="AS2184" s="263"/>
      <c r="AT2184" s="263"/>
      <c r="AU2184" s="263"/>
      <c r="AV2184" s="263"/>
      <c r="AW2184" s="263"/>
      <c r="AX2184" s="263"/>
      <c r="AY2184" s="263"/>
      <c r="AZ2184" s="263"/>
      <c r="BA2184" s="263"/>
      <c r="BB2184" s="263"/>
      <c r="BC2184" s="263"/>
      <c r="BD2184" s="263"/>
      <c r="BE2184" s="263"/>
      <c r="BF2184" s="263"/>
      <c r="BG2184" s="263"/>
      <c r="BH2184" s="263"/>
      <c r="BI2184" s="263"/>
      <c r="BJ2184" s="263"/>
      <c r="BK2184" s="263"/>
      <c r="BL2184" s="263"/>
      <c r="BM2184" s="263"/>
      <c r="BN2184" s="263"/>
      <c r="BO2184" s="263"/>
      <c r="BP2184" s="263"/>
      <c r="BQ2184" s="263"/>
      <c r="BR2184" s="263"/>
      <c r="BS2184" s="263"/>
      <c r="BT2184" s="263"/>
      <c r="BU2184" s="263"/>
      <c r="BV2184" s="263"/>
      <c r="BW2184" s="263"/>
      <c r="BX2184" s="263"/>
      <c r="BY2184" s="263"/>
      <c r="BZ2184" s="263"/>
      <c r="CA2184" s="263"/>
      <c r="CB2184" s="263"/>
      <c r="CC2184" s="263"/>
      <c r="CD2184" s="263"/>
      <c r="CE2184" s="263"/>
      <c r="CF2184" s="263"/>
      <c r="CG2184" s="263"/>
      <c r="CH2184" s="263"/>
      <c r="CI2184" s="263"/>
      <c r="CJ2184" s="263"/>
      <c r="CK2184" s="263"/>
      <c r="CL2184" s="263"/>
      <c r="CM2184" s="263"/>
      <c r="CN2184" s="263"/>
      <c r="CO2184" s="263"/>
      <c r="CP2184" s="263"/>
      <c r="CQ2184" s="263"/>
      <c r="CR2184" s="263"/>
      <c r="CS2184" s="263"/>
      <c r="CT2184" s="263"/>
      <c r="CU2184" s="263"/>
      <c r="CV2184" s="263"/>
      <c r="CW2184" s="263"/>
      <c r="CX2184" s="263"/>
    </row>
    <row r="2185" spans="1:102" s="191" customFormat="1" ht="18">
      <c r="A2185" s="180"/>
      <c r="B2185" s="181" t="s">
        <v>2543</v>
      </c>
      <c r="C2185" s="182"/>
      <c r="D2185" s="188"/>
      <c r="E2185" s="182"/>
      <c r="F2185" s="183"/>
      <c r="G2185" s="183"/>
      <c r="H2185" s="194"/>
      <c r="I2185" s="184"/>
      <c r="J2185" s="189"/>
      <c r="K2185" s="212"/>
      <c r="L2185" s="184"/>
      <c r="M2185" s="184"/>
      <c r="N2185" s="184"/>
      <c r="O2185" s="184"/>
      <c r="P2185" s="184"/>
      <c r="Q2185" s="184"/>
      <c r="R2185" s="184"/>
      <c r="S2185" s="184"/>
      <c r="T2185" s="184"/>
      <c r="U2185" s="184">
        <f t="shared" ref="U2185" si="831">SUM(U2184)</f>
        <v>800</v>
      </c>
      <c r="V2185" s="184">
        <f t="shared" ref="V2185" si="832">SUM(V2184)</f>
        <v>1200</v>
      </c>
      <c r="W2185" s="184">
        <f t="shared" ref="W2185" si="833">SUM(W2184)</f>
        <v>2000</v>
      </c>
      <c r="X2185" s="263"/>
      <c r="Y2185" s="263"/>
      <c r="Z2185" s="263"/>
      <c r="AA2185" s="263"/>
      <c r="AB2185" s="263"/>
      <c r="AC2185" s="263"/>
      <c r="AD2185" s="263"/>
      <c r="AE2185" s="263"/>
      <c r="AF2185" s="263"/>
      <c r="AG2185" s="263"/>
      <c r="AH2185" s="263"/>
      <c r="AI2185" s="263"/>
      <c r="AJ2185" s="263"/>
      <c r="AK2185" s="263"/>
      <c r="AL2185" s="263"/>
      <c r="AM2185" s="263"/>
      <c r="AN2185" s="263"/>
      <c r="AO2185" s="263"/>
      <c r="AP2185" s="263"/>
      <c r="AQ2185" s="263"/>
      <c r="AR2185" s="263"/>
      <c r="AS2185" s="263"/>
      <c r="AT2185" s="263"/>
      <c r="AU2185" s="263"/>
      <c r="AV2185" s="263"/>
      <c r="AW2185" s="263"/>
      <c r="AX2185" s="263"/>
      <c r="AY2185" s="263"/>
      <c r="AZ2185" s="263"/>
      <c r="BA2185" s="263"/>
      <c r="BB2185" s="263"/>
      <c r="BC2185" s="263"/>
      <c r="BD2185" s="263"/>
      <c r="BE2185" s="263"/>
      <c r="BF2185" s="263"/>
      <c r="BG2185" s="263"/>
      <c r="BH2185" s="263"/>
      <c r="BI2185" s="263"/>
      <c r="BJ2185" s="263"/>
      <c r="BK2185" s="263"/>
      <c r="BL2185" s="263"/>
      <c r="BM2185" s="263"/>
      <c r="BN2185" s="263"/>
      <c r="BO2185" s="263"/>
      <c r="BP2185" s="263"/>
      <c r="BQ2185" s="263"/>
      <c r="BR2185" s="263"/>
      <c r="BS2185" s="263"/>
      <c r="BT2185" s="263"/>
      <c r="BU2185" s="263"/>
      <c r="BV2185" s="263"/>
      <c r="BW2185" s="263"/>
      <c r="BX2185" s="263"/>
      <c r="BY2185" s="263"/>
      <c r="BZ2185" s="263"/>
      <c r="CA2185" s="263"/>
      <c r="CB2185" s="263"/>
      <c r="CC2185" s="263"/>
      <c r="CD2185" s="263"/>
      <c r="CE2185" s="263"/>
      <c r="CF2185" s="263"/>
      <c r="CG2185" s="263"/>
      <c r="CH2185" s="263"/>
      <c r="CI2185" s="263"/>
      <c r="CJ2185" s="263"/>
      <c r="CK2185" s="263"/>
      <c r="CL2185" s="263"/>
      <c r="CM2185" s="263"/>
      <c r="CN2185" s="263"/>
      <c r="CO2185" s="263"/>
      <c r="CP2185" s="263"/>
      <c r="CQ2185" s="263"/>
      <c r="CR2185" s="263"/>
      <c r="CS2185" s="263"/>
      <c r="CT2185" s="263"/>
      <c r="CU2185" s="263"/>
      <c r="CV2185" s="263"/>
      <c r="CW2185" s="263"/>
      <c r="CX2185" s="263"/>
    </row>
    <row r="2186" spans="1:102" ht="18">
      <c r="A2186" s="17">
        <v>2</v>
      </c>
      <c r="B2186" s="7" t="s">
        <v>2112</v>
      </c>
      <c r="C2186" s="9"/>
      <c r="D2186" s="8"/>
      <c r="E2186" s="9"/>
      <c r="F2186" s="6"/>
      <c r="G2186" s="6"/>
      <c r="H2186" s="3"/>
      <c r="I2186" s="18"/>
      <c r="J2186" s="10"/>
      <c r="L2186" s="18"/>
      <c r="M2186" s="18"/>
      <c r="O2186" s="18"/>
      <c r="P2186" s="18"/>
      <c r="Q2186" s="18"/>
      <c r="R2186" s="18"/>
      <c r="S2186" s="107"/>
      <c r="T2186" s="107"/>
      <c r="U2186" s="107"/>
      <c r="V2186" s="107"/>
      <c r="W2186" s="107"/>
    </row>
    <row r="2187" spans="1:102" ht="18">
      <c r="A2187" s="13">
        <v>1</v>
      </c>
      <c r="B2187" s="5" t="s">
        <v>2113</v>
      </c>
      <c r="C2187" s="9"/>
      <c r="D2187" s="8"/>
      <c r="E2187" s="9"/>
      <c r="F2187" s="6"/>
      <c r="G2187" s="6"/>
      <c r="H2187" s="3"/>
      <c r="I2187" s="18"/>
      <c r="J2187" s="10"/>
      <c r="L2187" s="10">
        <v>4850</v>
      </c>
      <c r="M2187" s="10"/>
      <c r="N2187" s="18">
        <f>SUM(L2187:M2187)</f>
        <v>4850</v>
      </c>
      <c r="O2187" s="10">
        <v>3300</v>
      </c>
      <c r="P2187" s="10"/>
      <c r="Q2187" s="18">
        <f>SUM(O2187:P2187)</f>
        <v>3300</v>
      </c>
      <c r="R2187" s="10">
        <v>3300</v>
      </c>
      <c r="S2187" s="105"/>
      <c r="T2187" s="107">
        <f>SUM(R2187:S2187)</f>
        <v>3300</v>
      </c>
      <c r="U2187" s="105">
        <v>700</v>
      </c>
      <c r="V2187" s="105">
        <v>0</v>
      </c>
      <c r="W2187" s="107">
        <f>SUM(U2187:V2187)</f>
        <v>700</v>
      </c>
    </row>
    <row r="2188" spans="1:102" s="191" customFormat="1" ht="18">
      <c r="A2188" s="180"/>
      <c r="B2188" s="181" t="s">
        <v>2114</v>
      </c>
      <c r="C2188" s="182"/>
      <c r="D2188" s="188"/>
      <c r="E2188" s="182"/>
      <c r="F2188" s="183"/>
      <c r="G2188" s="183"/>
      <c r="H2188" s="194"/>
      <c r="I2188" s="184"/>
      <c r="J2188" s="189"/>
      <c r="K2188" s="212"/>
      <c r="L2188" s="184">
        <f>SUM(L2187)</f>
        <v>4850</v>
      </c>
      <c r="M2188" s="184">
        <f>SUM(M2187)</f>
        <v>0</v>
      </c>
      <c r="N2188" s="184">
        <f>SUM(L2188:M2188)</f>
        <v>4850</v>
      </c>
      <c r="O2188" s="184">
        <f>SUM(O2187)</f>
        <v>3300</v>
      </c>
      <c r="P2188" s="184"/>
      <c r="Q2188" s="184">
        <f>SUM(O2188:P2188)</f>
        <v>3300</v>
      </c>
      <c r="R2188" s="184">
        <f>SUM(R2187)</f>
        <v>3300</v>
      </c>
      <c r="S2188" s="184">
        <f t="shared" ref="S2188:W2188" si="834">SUM(S2187)</f>
        <v>0</v>
      </c>
      <c r="T2188" s="184">
        <f t="shared" si="834"/>
        <v>3300</v>
      </c>
      <c r="U2188" s="184">
        <f>SUM(U2187)</f>
        <v>700</v>
      </c>
      <c r="V2188" s="184">
        <f t="shared" si="834"/>
        <v>0</v>
      </c>
      <c r="W2188" s="184">
        <f t="shared" si="834"/>
        <v>700</v>
      </c>
      <c r="X2188" s="263"/>
      <c r="Y2188" s="263"/>
      <c r="Z2188" s="263"/>
      <c r="AA2188" s="263"/>
      <c r="AB2188" s="263"/>
      <c r="AC2188" s="263"/>
      <c r="AD2188" s="263"/>
      <c r="AE2188" s="263"/>
      <c r="AF2188" s="263"/>
      <c r="AG2188" s="263"/>
      <c r="AH2188" s="263"/>
      <c r="AI2188" s="263"/>
      <c r="AJ2188" s="263"/>
      <c r="AK2188" s="263"/>
      <c r="AL2188" s="263"/>
      <c r="AM2188" s="263"/>
      <c r="AN2188" s="263"/>
      <c r="AO2188" s="263"/>
      <c r="AP2188" s="263"/>
      <c r="AQ2188" s="263"/>
      <c r="AR2188" s="263"/>
      <c r="AS2188" s="263"/>
      <c r="AT2188" s="263"/>
      <c r="AU2188" s="263"/>
      <c r="AV2188" s="263"/>
      <c r="AW2188" s="263"/>
      <c r="AX2188" s="263"/>
      <c r="AY2188" s="263"/>
      <c r="AZ2188" s="263"/>
      <c r="BA2188" s="263"/>
      <c r="BB2188" s="263"/>
      <c r="BC2188" s="263"/>
      <c r="BD2188" s="263"/>
      <c r="BE2188" s="263"/>
      <c r="BF2188" s="263"/>
      <c r="BG2188" s="263"/>
      <c r="BH2188" s="263"/>
      <c r="BI2188" s="263"/>
      <c r="BJ2188" s="263"/>
      <c r="BK2188" s="263"/>
      <c r="BL2188" s="263"/>
      <c r="BM2188" s="263"/>
      <c r="BN2188" s="263"/>
      <c r="BO2188" s="263"/>
      <c r="BP2188" s="263"/>
      <c r="BQ2188" s="263"/>
      <c r="BR2188" s="263"/>
      <c r="BS2188" s="263"/>
      <c r="BT2188" s="263"/>
      <c r="BU2188" s="263"/>
      <c r="BV2188" s="263"/>
      <c r="BW2188" s="263"/>
      <c r="BX2188" s="263"/>
      <c r="BY2188" s="263"/>
      <c r="BZ2188" s="263"/>
      <c r="CA2188" s="263"/>
      <c r="CB2188" s="263"/>
      <c r="CC2188" s="263"/>
      <c r="CD2188" s="263"/>
      <c r="CE2188" s="263"/>
      <c r="CF2188" s="263"/>
      <c r="CG2188" s="263"/>
      <c r="CH2188" s="263"/>
      <c r="CI2188" s="263"/>
      <c r="CJ2188" s="263"/>
      <c r="CK2188" s="263"/>
      <c r="CL2188" s="263"/>
      <c r="CM2188" s="263"/>
      <c r="CN2188" s="263"/>
      <c r="CO2188" s="263"/>
      <c r="CP2188" s="263"/>
      <c r="CQ2188" s="263"/>
      <c r="CR2188" s="263"/>
      <c r="CS2188" s="263"/>
      <c r="CT2188" s="263"/>
      <c r="CU2188" s="263"/>
      <c r="CV2188" s="263"/>
      <c r="CW2188" s="263"/>
      <c r="CX2188" s="263"/>
    </row>
    <row r="2189" spans="1:102" s="24" customFormat="1" ht="18">
      <c r="A2189" s="17">
        <v>3</v>
      </c>
      <c r="B2189" s="7" t="s">
        <v>1584</v>
      </c>
      <c r="C2189" s="9"/>
      <c r="D2189" s="9"/>
      <c r="E2189" s="9"/>
      <c r="F2189" s="6"/>
      <c r="G2189" s="6"/>
      <c r="H2189" s="3"/>
      <c r="I2189" s="18"/>
      <c r="J2189" s="18"/>
      <c r="K2189" s="213"/>
      <c r="L2189" s="10"/>
      <c r="M2189" s="18"/>
      <c r="N2189" s="18"/>
      <c r="O2189" s="10"/>
      <c r="P2189" s="18"/>
      <c r="Q2189" s="18"/>
      <c r="R2189" s="10"/>
      <c r="S2189" s="107"/>
      <c r="T2189" s="107"/>
      <c r="U2189" s="105"/>
      <c r="V2189" s="107"/>
      <c r="W2189" s="107"/>
      <c r="X2189" s="258"/>
      <c r="Y2189" s="258"/>
      <c r="Z2189" s="258"/>
      <c r="AA2189" s="258"/>
      <c r="AB2189" s="258"/>
      <c r="AC2189" s="258"/>
      <c r="AD2189" s="258"/>
      <c r="AE2189" s="258"/>
      <c r="AF2189" s="258"/>
      <c r="AG2189" s="258"/>
      <c r="AH2189" s="258"/>
      <c r="AI2189" s="258"/>
      <c r="AJ2189" s="258"/>
      <c r="AK2189" s="258"/>
      <c r="AL2189" s="258"/>
      <c r="AM2189" s="258"/>
      <c r="AN2189" s="258"/>
      <c r="AO2189" s="258"/>
      <c r="AP2189" s="258"/>
      <c r="AQ2189" s="258"/>
      <c r="AR2189" s="258"/>
      <c r="AS2189" s="258"/>
      <c r="AT2189" s="258"/>
      <c r="AU2189" s="258"/>
      <c r="AV2189" s="258"/>
      <c r="AW2189" s="258"/>
      <c r="AX2189" s="258"/>
      <c r="AY2189" s="258"/>
      <c r="AZ2189" s="258"/>
      <c r="BA2189" s="258"/>
      <c r="BB2189" s="258"/>
      <c r="BC2189" s="258"/>
      <c r="BD2189" s="258"/>
      <c r="BE2189" s="258"/>
      <c r="BF2189" s="258"/>
      <c r="BG2189" s="258"/>
      <c r="BH2189" s="258"/>
      <c r="BI2189" s="258"/>
      <c r="BJ2189" s="258"/>
      <c r="BK2189" s="258"/>
      <c r="BL2189" s="258"/>
      <c r="BM2189" s="258"/>
      <c r="BN2189" s="258"/>
      <c r="BO2189" s="258"/>
      <c r="BP2189" s="258"/>
      <c r="BQ2189" s="258"/>
      <c r="BR2189" s="258"/>
      <c r="BS2189" s="258"/>
      <c r="BT2189" s="258"/>
      <c r="BU2189" s="258"/>
      <c r="BV2189" s="258"/>
      <c r="BW2189" s="258"/>
      <c r="BX2189" s="258"/>
      <c r="BY2189" s="258"/>
      <c r="BZ2189" s="258"/>
      <c r="CA2189" s="258"/>
      <c r="CB2189" s="258"/>
      <c r="CC2189" s="258"/>
      <c r="CD2189" s="258"/>
      <c r="CE2189" s="258"/>
      <c r="CF2189" s="258"/>
      <c r="CG2189" s="258"/>
      <c r="CH2189" s="258"/>
      <c r="CI2189" s="258"/>
      <c r="CJ2189" s="258"/>
      <c r="CK2189" s="258"/>
      <c r="CL2189" s="258"/>
      <c r="CM2189" s="258"/>
      <c r="CN2189" s="258"/>
      <c r="CO2189" s="258"/>
      <c r="CP2189" s="258"/>
      <c r="CQ2189" s="258"/>
      <c r="CR2189" s="258"/>
      <c r="CS2189" s="258"/>
      <c r="CT2189" s="258"/>
      <c r="CU2189" s="258"/>
      <c r="CV2189" s="258"/>
      <c r="CW2189" s="258"/>
      <c r="CX2189" s="258"/>
    </row>
    <row r="2190" spans="1:102" ht="18">
      <c r="A2190" s="13">
        <v>1</v>
      </c>
      <c r="B2190" s="5" t="s">
        <v>1585</v>
      </c>
      <c r="C2190" s="8"/>
      <c r="D2190" s="8"/>
      <c r="F2190" s="2">
        <v>3650</v>
      </c>
      <c r="G2190" s="2">
        <v>0</v>
      </c>
      <c r="H2190" s="3">
        <f>SUM(F2190:G2190)</f>
        <v>3650</v>
      </c>
      <c r="I2190" s="10">
        <v>50</v>
      </c>
      <c r="J2190" s="10"/>
      <c r="K2190" s="213">
        <f>SUM(I2190:J2190)</f>
        <v>50</v>
      </c>
      <c r="L2190" s="10">
        <v>0.01</v>
      </c>
      <c r="M2190" s="10"/>
      <c r="N2190" s="18">
        <f>SUM(L2190:M2190)</f>
        <v>0.01</v>
      </c>
      <c r="O2190" s="10"/>
      <c r="P2190" s="10"/>
      <c r="Q2190" s="18">
        <f>SUM(O2190:P2190)</f>
        <v>0</v>
      </c>
      <c r="R2190" s="10"/>
      <c r="S2190" s="105"/>
      <c r="T2190" s="107">
        <f>SUM(R2190:S2190)</f>
        <v>0</v>
      </c>
      <c r="U2190" s="105"/>
      <c r="V2190" s="105"/>
      <c r="W2190" s="107">
        <f>SUM(U2190:V2190)</f>
        <v>0</v>
      </c>
    </row>
    <row r="2191" spans="1:102" ht="18">
      <c r="A2191" s="13">
        <v>2</v>
      </c>
      <c r="B2191" s="5" t="s">
        <v>1646</v>
      </c>
      <c r="C2191" s="8"/>
      <c r="D2191" s="8"/>
      <c r="F2191" s="2"/>
      <c r="G2191" s="2"/>
      <c r="H2191" s="3"/>
      <c r="I2191" s="10">
        <v>0.03</v>
      </c>
      <c r="J2191" s="10"/>
      <c r="K2191" s="213">
        <f>SUM(I2191:J2191)</f>
        <v>0.03</v>
      </c>
      <c r="L2191" s="10">
        <v>50000</v>
      </c>
      <c r="M2191" s="10"/>
      <c r="N2191" s="18">
        <f>SUM(L2191:M2191)</f>
        <v>50000</v>
      </c>
      <c r="O2191" s="10">
        <v>50000</v>
      </c>
      <c r="P2191" s="10"/>
      <c r="Q2191" s="18">
        <f>SUM(O2191:P2191)</f>
        <v>50000</v>
      </c>
      <c r="R2191" s="10">
        <v>50000</v>
      </c>
      <c r="S2191" s="105"/>
      <c r="T2191" s="107">
        <f>SUM(R2191:S2191)</f>
        <v>50000</v>
      </c>
      <c r="U2191" s="105">
        <v>115602</v>
      </c>
      <c r="V2191" s="105"/>
      <c r="W2191" s="107">
        <f>SUM(U2191:V2191)</f>
        <v>115602</v>
      </c>
    </row>
    <row r="2192" spans="1:102" ht="18">
      <c r="A2192" s="13">
        <v>3</v>
      </c>
      <c r="B2192" s="5" t="s">
        <v>2115</v>
      </c>
      <c r="C2192" s="8"/>
      <c r="D2192" s="8"/>
      <c r="F2192" s="2"/>
      <c r="G2192" s="2"/>
      <c r="H2192" s="3"/>
      <c r="I2192" s="10"/>
      <c r="J2192" s="10"/>
      <c r="L2192" s="10">
        <v>10890</v>
      </c>
      <c r="M2192" s="10">
        <v>32670.01</v>
      </c>
      <c r="N2192" s="18">
        <f>SUM(L2192:M2192)</f>
        <v>43560.009999999995</v>
      </c>
      <c r="O2192" s="10">
        <v>11420</v>
      </c>
      <c r="P2192" s="10">
        <v>34300.01</v>
      </c>
      <c r="Q2192" s="18">
        <f>SUM(O2192:P2192)</f>
        <v>45720.01</v>
      </c>
      <c r="R2192" s="10">
        <v>11420</v>
      </c>
      <c r="S2192" s="105">
        <v>34300.01</v>
      </c>
      <c r="T2192" s="107">
        <f>SUM(R2192:S2192)</f>
        <v>45720.01</v>
      </c>
      <c r="U2192" s="105">
        <v>12000</v>
      </c>
      <c r="V2192" s="105">
        <v>36000.01</v>
      </c>
      <c r="W2192" s="107">
        <f>SUM(U2192:V2192)</f>
        <v>48000.01</v>
      </c>
    </row>
    <row r="2193" spans="1:102" s="191" customFormat="1" ht="18">
      <c r="A2193" s="180"/>
      <c r="B2193" s="181" t="s">
        <v>173</v>
      </c>
      <c r="C2193" s="188"/>
      <c r="D2193" s="188"/>
      <c r="E2193" s="188"/>
      <c r="F2193" s="183">
        <v>3650</v>
      </c>
      <c r="G2193" s="183">
        <v>0</v>
      </c>
      <c r="H2193" s="194">
        <f>SUM(F2193:G2193)</f>
        <v>3650</v>
      </c>
      <c r="I2193" s="184">
        <f>SUM(I2190:I2191)</f>
        <v>50.03</v>
      </c>
      <c r="J2193" s="189"/>
      <c r="K2193" s="212">
        <f>SUM(I2193:J2193)</f>
        <v>50.03</v>
      </c>
      <c r="L2193" s="184">
        <f>SUM(L2190:L2192)</f>
        <v>60890.01</v>
      </c>
      <c r="M2193" s="184">
        <f>SUM(M2190:M2192)</f>
        <v>32670.01</v>
      </c>
      <c r="N2193" s="184">
        <f>SUM(L2193:M2193)</f>
        <v>93560.02</v>
      </c>
      <c r="O2193" s="184">
        <f>SUM(O2191:O2192)</f>
        <v>61420</v>
      </c>
      <c r="P2193" s="184">
        <f>SUM(P2191:P2192)</f>
        <v>34300.01</v>
      </c>
      <c r="Q2193" s="184">
        <f>SUM(O2193:P2193)</f>
        <v>95720.010000000009</v>
      </c>
      <c r="R2193" s="184">
        <f>SUM(R2191:R2192)</f>
        <v>61420</v>
      </c>
      <c r="S2193" s="184">
        <f t="shared" ref="S2193:T2193" si="835">SUM(S2191:S2192)</f>
        <v>34300.01</v>
      </c>
      <c r="T2193" s="184">
        <f t="shared" si="835"/>
        <v>95720.010000000009</v>
      </c>
      <c r="U2193" s="184">
        <f>SUM(U2191:U2192)</f>
        <v>127602</v>
      </c>
      <c r="V2193" s="184">
        <f t="shared" ref="V2193:W2193" si="836">SUM(V2191:V2192)</f>
        <v>36000.01</v>
      </c>
      <c r="W2193" s="184">
        <f t="shared" si="836"/>
        <v>163602.01</v>
      </c>
      <c r="X2193" s="263"/>
      <c r="Y2193" s="263"/>
      <c r="Z2193" s="263"/>
      <c r="AA2193" s="263"/>
      <c r="AB2193" s="263"/>
      <c r="AC2193" s="263"/>
      <c r="AD2193" s="263"/>
      <c r="AE2193" s="263"/>
      <c r="AF2193" s="263"/>
      <c r="AG2193" s="263"/>
      <c r="AH2193" s="263"/>
      <c r="AI2193" s="263"/>
      <c r="AJ2193" s="263"/>
      <c r="AK2193" s="263"/>
      <c r="AL2193" s="263"/>
      <c r="AM2193" s="263"/>
      <c r="AN2193" s="263"/>
      <c r="AO2193" s="263"/>
      <c r="AP2193" s="263"/>
      <c r="AQ2193" s="263"/>
      <c r="AR2193" s="263"/>
      <c r="AS2193" s="263"/>
      <c r="AT2193" s="263"/>
      <c r="AU2193" s="263"/>
      <c r="AV2193" s="263"/>
      <c r="AW2193" s="263"/>
      <c r="AX2193" s="263"/>
      <c r="AY2193" s="263"/>
      <c r="AZ2193" s="263"/>
      <c r="BA2193" s="263"/>
      <c r="BB2193" s="263"/>
      <c r="BC2193" s="263"/>
      <c r="BD2193" s="263"/>
      <c r="BE2193" s="263"/>
      <c r="BF2193" s="263"/>
      <c r="BG2193" s="263"/>
      <c r="BH2193" s="263"/>
      <c r="BI2193" s="263"/>
      <c r="BJ2193" s="263"/>
      <c r="BK2193" s="263"/>
      <c r="BL2193" s="263"/>
      <c r="BM2193" s="263"/>
      <c r="BN2193" s="263"/>
      <c r="BO2193" s="263"/>
      <c r="BP2193" s="263"/>
      <c r="BQ2193" s="263"/>
      <c r="BR2193" s="263"/>
      <c r="BS2193" s="263"/>
      <c r="BT2193" s="263"/>
      <c r="BU2193" s="263"/>
      <c r="BV2193" s="263"/>
      <c r="BW2193" s="263"/>
      <c r="BX2193" s="263"/>
      <c r="BY2193" s="263"/>
      <c r="BZ2193" s="263"/>
      <c r="CA2193" s="263"/>
      <c r="CB2193" s="263"/>
      <c r="CC2193" s="263"/>
      <c r="CD2193" s="263"/>
      <c r="CE2193" s="263"/>
      <c r="CF2193" s="263"/>
      <c r="CG2193" s="263"/>
      <c r="CH2193" s="263"/>
      <c r="CI2193" s="263"/>
      <c r="CJ2193" s="263"/>
      <c r="CK2193" s="263"/>
      <c r="CL2193" s="263"/>
      <c r="CM2193" s="263"/>
      <c r="CN2193" s="263"/>
      <c r="CO2193" s="263"/>
      <c r="CP2193" s="263"/>
      <c r="CQ2193" s="263"/>
      <c r="CR2193" s="263"/>
      <c r="CS2193" s="263"/>
      <c r="CT2193" s="263"/>
      <c r="CU2193" s="263"/>
      <c r="CV2193" s="263"/>
      <c r="CW2193" s="263"/>
      <c r="CX2193" s="263"/>
    </row>
    <row r="2194" spans="1:102" s="24" customFormat="1" ht="18">
      <c r="A2194" s="17">
        <v>4</v>
      </c>
      <c r="B2194" s="7" t="s">
        <v>1586</v>
      </c>
      <c r="C2194" s="9"/>
      <c r="D2194" s="9"/>
      <c r="E2194" s="9"/>
      <c r="F2194" s="6"/>
      <c r="G2194" s="6"/>
      <c r="H2194" s="3"/>
      <c r="I2194" s="10"/>
      <c r="J2194" s="18"/>
      <c r="K2194" s="213"/>
      <c r="L2194" s="18"/>
      <c r="M2194" s="18"/>
      <c r="N2194" s="18"/>
      <c r="O2194" s="18"/>
      <c r="P2194" s="18"/>
      <c r="Q2194" s="18"/>
      <c r="R2194" s="18"/>
      <c r="S2194" s="107"/>
      <c r="T2194" s="107"/>
      <c r="U2194" s="107"/>
      <c r="V2194" s="107"/>
      <c r="W2194" s="107"/>
      <c r="X2194" s="258"/>
      <c r="Y2194" s="258"/>
      <c r="Z2194" s="258"/>
      <c r="AA2194" s="258"/>
      <c r="AB2194" s="258"/>
      <c r="AC2194" s="258"/>
      <c r="AD2194" s="258"/>
      <c r="AE2194" s="258"/>
      <c r="AF2194" s="258"/>
      <c r="AG2194" s="258"/>
      <c r="AH2194" s="258"/>
      <c r="AI2194" s="258"/>
      <c r="AJ2194" s="258"/>
      <c r="AK2194" s="258"/>
      <c r="AL2194" s="258"/>
      <c r="AM2194" s="258"/>
      <c r="AN2194" s="258"/>
      <c r="AO2194" s="258"/>
      <c r="AP2194" s="258"/>
      <c r="AQ2194" s="258"/>
      <c r="AR2194" s="258"/>
      <c r="AS2194" s="258"/>
      <c r="AT2194" s="258"/>
      <c r="AU2194" s="258"/>
      <c r="AV2194" s="258"/>
      <c r="AW2194" s="258"/>
      <c r="AX2194" s="258"/>
      <c r="AY2194" s="258"/>
      <c r="AZ2194" s="258"/>
      <c r="BA2194" s="258"/>
      <c r="BB2194" s="258"/>
      <c r="BC2194" s="258"/>
      <c r="BD2194" s="258"/>
      <c r="BE2194" s="258"/>
      <c r="BF2194" s="258"/>
      <c r="BG2194" s="258"/>
      <c r="BH2194" s="258"/>
      <c r="BI2194" s="258"/>
      <c r="BJ2194" s="258"/>
      <c r="BK2194" s="258"/>
      <c r="BL2194" s="258"/>
      <c r="BM2194" s="258"/>
      <c r="BN2194" s="258"/>
      <c r="BO2194" s="258"/>
      <c r="BP2194" s="258"/>
      <c r="BQ2194" s="258"/>
      <c r="BR2194" s="258"/>
      <c r="BS2194" s="258"/>
      <c r="BT2194" s="258"/>
      <c r="BU2194" s="258"/>
      <c r="BV2194" s="258"/>
      <c r="BW2194" s="258"/>
      <c r="BX2194" s="258"/>
      <c r="BY2194" s="258"/>
      <c r="BZ2194" s="258"/>
      <c r="CA2194" s="258"/>
      <c r="CB2194" s="258"/>
      <c r="CC2194" s="258"/>
      <c r="CD2194" s="258"/>
      <c r="CE2194" s="258"/>
      <c r="CF2194" s="258"/>
      <c r="CG2194" s="258"/>
      <c r="CH2194" s="258"/>
      <c r="CI2194" s="258"/>
      <c r="CJ2194" s="258"/>
      <c r="CK2194" s="258"/>
      <c r="CL2194" s="258"/>
      <c r="CM2194" s="258"/>
      <c r="CN2194" s="258"/>
      <c r="CO2194" s="258"/>
      <c r="CP2194" s="258"/>
      <c r="CQ2194" s="258"/>
      <c r="CR2194" s="258"/>
      <c r="CS2194" s="258"/>
      <c r="CT2194" s="258"/>
      <c r="CU2194" s="258"/>
      <c r="CV2194" s="258"/>
      <c r="CW2194" s="258"/>
      <c r="CX2194" s="258"/>
    </row>
    <row r="2195" spans="1:102" s="24" customFormat="1" ht="18">
      <c r="A2195" s="13">
        <v>1</v>
      </c>
      <c r="B2195" s="5" t="s">
        <v>1647</v>
      </c>
      <c r="C2195" s="9"/>
      <c r="D2195" s="9"/>
      <c r="E2195" s="9"/>
      <c r="F2195" s="6"/>
      <c r="G2195" s="6"/>
      <c r="H2195" s="3"/>
      <c r="I2195" s="10">
        <v>600</v>
      </c>
      <c r="J2195" s="18"/>
      <c r="K2195" s="213">
        <f>SUM(I2195:J2195)</f>
        <v>600</v>
      </c>
      <c r="L2195" s="10">
        <v>0.01</v>
      </c>
      <c r="M2195" s="18"/>
      <c r="N2195" s="18">
        <f>SUM(L2195:M2195)</f>
        <v>0.01</v>
      </c>
      <c r="O2195" s="10"/>
      <c r="P2195" s="18"/>
      <c r="Q2195" s="18">
        <f>SUM(O2195:P2195)</f>
        <v>0</v>
      </c>
      <c r="R2195" s="10"/>
      <c r="S2195" s="107"/>
      <c r="T2195" s="107">
        <f>SUM(R2195:S2195)</f>
        <v>0</v>
      </c>
      <c r="U2195" s="105"/>
      <c r="V2195" s="107"/>
      <c r="W2195" s="107">
        <f>SUM(U2195:V2195)</f>
        <v>0</v>
      </c>
      <c r="X2195" s="258"/>
      <c r="Y2195" s="258"/>
      <c r="Z2195" s="258"/>
      <c r="AA2195" s="258"/>
      <c r="AB2195" s="258"/>
      <c r="AC2195" s="258"/>
      <c r="AD2195" s="258"/>
      <c r="AE2195" s="258"/>
      <c r="AF2195" s="258"/>
      <c r="AG2195" s="258"/>
      <c r="AH2195" s="258"/>
      <c r="AI2195" s="258"/>
      <c r="AJ2195" s="258"/>
      <c r="AK2195" s="258"/>
      <c r="AL2195" s="258"/>
      <c r="AM2195" s="258"/>
      <c r="AN2195" s="258"/>
      <c r="AO2195" s="258"/>
      <c r="AP2195" s="258"/>
      <c r="AQ2195" s="258"/>
      <c r="AR2195" s="258"/>
      <c r="AS2195" s="258"/>
      <c r="AT2195" s="258"/>
      <c r="AU2195" s="258"/>
      <c r="AV2195" s="258"/>
      <c r="AW2195" s="258"/>
      <c r="AX2195" s="258"/>
      <c r="AY2195" s="258"/>
      <c r="AZ2195" s="258"/>
      <c r="BA2195" s="258"/>
      <c r="BB2195" s="258"/>
      <c r="BC2195" s="258"/>
      <c r="BD2195" s="258"/>
      <c r="BE2195" s="258"/>
      <c r="BF2195" s="258"/>
      <c r="BG2195" s="258"/>
      <c r="BH2195" s="258"/>
      <c r="BI2195" s="258"/>
      <c r="BJ2195" s="258"/>
      <c r="BK2195" s="258"/>
      <c r="BL2195" s="258"/>
      <c r="BM2195" s="258"/>
      <c r="BN2195" s="258"/>
      <c r="BO2195" s="258"/>
      <c r="BP2195" s="258"/>
      <c r="BQ2195" s="258"/>
      <c r="BR2195" s="258"/>
      <c r="BS2195" s="258"/>
      <c r="BT2195" s="258"/>
      <c r="BU2195" s="258"/>
      <c r="BV2195" s="258"/>
      <c r="BW2195" s="258"/>
      <c r="BX2195" s="258"/>
      <c r="BY2195" s="258"/>
      <c r="BZ2195" s="258"/>
      <c r="CA2195" s="258"/>
      <c r="CB2195" s="258"/>
      <c r="CC2195" s="258"/>
      <c r="CD2195" s="258"/>
      <c r="CE2195" s="258"/>
      <c r="CF2195" s="258"/>
      <c r="CG2195" s="258"/>
      <c r="CH2195" s="258"/>
      <c r="CI2195" s="258"/>
      <c r="CJ2195" s="258"/>
      <c r="CK2195" s="258"/>
      <c r="CL2195" s="258"/>
      <c r="CM2195" s="258"/>
      <c r="CN2195" s="258"/>
      <c r="CO2195" s="258"/>
      <c r="CP2195" s="258"/>
      <c r="CQ2195" s="258"/>
      <c r="CR2195" s="258"/>
      <c r="CS2195" s="258"/>
      <c r="CT2195" s="258"/>
      <c r="CU2195" s="258"/>
      <c r="CV2195" s="258"/>
      <c r="CW2195" s="258"/>
      <c r="CX2195" s="258"/>
    </row>
    <row r="2196" spans="1:102" s="24" customFormat="1" ht="18">
      <c r="A2196" s="13">
        <v>2</v>
      </c>
      <c r="B2196" s="5" t="s">
        <v>1587</v>
      </c>
      <c r="C2196" s="8"/>
      <c r="D2196" s="8"/>
      <c r="E2196" s="8"/>
      <c r="F2196" s="2">
        <v>3100.33</v>
      </c>
      <c r="G2196" s="2">
        <v>0</v>
      </c>
      <c r="H2196" s="3">
        <f>SUM(F2196:G2196)</f>
        <v>3100.33</v>
      </c>
      <c r="I2196" s="10">
        <v>2542</v>
      </c>
      <c r="J2196" s="18"/>
      <c r="K2196" s="213">
        <f>SUM(I2196:J2196)</f>
        <v>2542</v>
      </c>
      <c r="L2196" s="10">
        <v>3262.49</v>
      </c>
      <c r="M2196" s="18"/>
      <c r="N2196" s="18">
        <f>SUM(L2196:M2196)</f>
        <v>3262.49</v>
      </c>
      <c r="O2196" s="10">
        <v>3333</v>
      </c>
      <c r="P2196" s="18"/>
      <c r="Q2196" s="18">
        <f>SUM(O2196:P2196)</f>
        <v>3333</v>
      </c>
      <c r="R2196" s="10">
        <v>3333</v>
      </c>
      <c r="S2196" s="107"/>
      <c r="T2196" s="107">
        <f>SUM(R2196:S2196)</f>
        <v>3333</v>
      </c>
      <c r="U2196" s="105">
        <v>3577.71</v>
      </c>
      <c r="V2196" s="107"/>
      <c r="W2196" s="107">
        <f>SUM(U2196:V2196)</f>
        <v>3577.71</v>
      </c>
      <c r="X2196" s="258"/>
      <c r="Y2196" s="258"/>
      <c r="Z2196" s="258"/>
      <c r="AA2196" s="258"/>
      <c r="AB2196" s="258"/>
      <c r="AC2196" s="258"/>
      <c r="AD2196" s="258"/>
      <c r="AE2196" s="258"/>
      <c r="AF2196" s="258"/>
      <c r="AG2196" s="258"/>
      <c r="AH2196" s="258"/>
      <c r="AI2196" s="258"/>
      <c r="AJ2196" s="258"/>
      <c r="AK2196" s="258"/>
      <c r="AL2196" s="258"/>
      <c r="AM2196" s="258"/>
      <c r="AN2196" s="258"/>
      <c r="AO2196" s="258"/>
      <c r="AP2196" s="258"/>
      <c r="AQ2196" s="258"/>
      <c r="AR2196" s="258"/>
      <c r="AS2196" s="258"/>
      <c r="AT2196" s="258"/>
      <c r="AU2196" s="258"/>
      <c r="AV2196" s="258"/>
      <c r="AW2196" s="258"/>
      <c r="AX2196" s="258"/>
      <c r="AY2196" s="258"/>
      <c r="AZ2196" s="258"/>
      <c r="BA2196" s="258"/>
      <c r="BB2196" s="258"/>
      <c r="BC2196" s="258"/>
      <c r="BD2196" s="258"/>
      <c r="BE2196" s="258"/>
      <c r="BF2196" s="258"/>
      <c r="BG2196" s="258"/>
      <c r="BH2196" s="258"/>
      <c r="BI2196" s="258"/>
      <c r="BJ2196" s="258"/>
      <c r="BK2196" s="258"/>
      <c r="BL2196" s="258"/>
      <c r="BM2196" s="258"/>
      <c r="BN2196" s="258"/>
      <c r="BO2196" s="258"/>
      <c r="BP2196" s="258"/>
      <c r="BQ2196" s="258"/>
      <c r="BR2196" s="258"/>
      <c r="BS2196" s="258"/>
      <c r="BT2196" s="258"/>
      <c r="BU2196" s="258"/>
      <c r="BV2196" s="258"/>
      <c r="BW2196" s="258"/>
      <c r="BX2196" s="258"/>
      <c r="BY2196" s="258"/>
      <c r="BZ2196" s="258"/>
      <c r="CA2196" s="258"/>
      <c r="CB2196" s="258"/>
      <c r="CC2196" s="258"/>
      <c r="CD2196" s="258"/>
      <c r="CE2196" s="258"/>
      <c r="CF2196" s="258"/>
      <c r="CG2196" s="258"/>
      <c r="CH2196" s="258"/>
      <c r="CI2196" s="258"/>
      <c r="CJ2196" s="258"/>
      <c r="CK2196" s="258"/>
      <c r="CL2196" s="258"/>
      <c r="CM2196" s="258"/>
      <c r="CN2196" s="258"/>
      <c r="CO2196" s="258"/>
      <c r="CP2196" s="258"/>
      <c r="CQ2196" s="258"/>
      <c r="CR2196" s="258"/>
      <c r="CS2196" s="258"/>
      <c r="CT2196" s="258"/>
      <c r="CU2196" s="258"/>
      <c r="CV2196" s="258"/>
      <c r="CW2196" s="258"/>
      <c r="CX2196" s="258"/>
    </row>
    <row r="2197" spans="1:102" s="191" customFormat="1" ht="18">
      <c r="A2197" s="180"/>
      <c r="B2197" s="181" t="s">
        <v>174</v>
      </c>
      <c r="C2197" s="182">
        <f>SUM(C2196)</f>
        <v>0</v>
      </c>
      <c r="D2197" s="182"/>
      <c r="E2197" s="182">
        <f>SUM(C2197:D2197)</f>
        <v>0</v>
      </c>
      <c r="F2197" s="183">
        <v>3100.33</v>
      </c>
      <c r="G2197" s="183">
        <v>0</v>
      </c>
      <c r="H2197" s="194">
        <f>SUM(F2197:G2197)</f>
        <v>3100.33</v>
      </c>
      <c r="I2197" s="184">
        <f>SUM(I2195:I2196)</f>
        <v>3142</v>
      </c>
      <c r="J2197" s="189"/>
      <c r="K2197" s="212">
        <f>SUM(I2197:J2197)</f>
        <v>3142</v>
      </c>
      <c r="L2197" s="184">
        <f>SUM(L2195:L2196)</f>
        <v>3262.5</v>
      </c>
      <c r="M2197" s="189"/>
      <c r="N2197" s="184">
        <f>SUM(L2197:M2197)</f>
        <v>3262.5</v>
      </c>
      <c r="O2197" s="184">
        <f>SUM(O2196)</f>
        <v>3333</v>
      </c>
      <c r="P2197" s="189"/>
      <c r="Q2197" s="184">
        <f>SUM(O2197:P2197)</f>
        <v>3333</v>
      </c>
      <c r="R2197" s="184">
        <f>SUM(R2196)</f>
        <v>3333</v>
      </c>
      <c r="S2197" s="184">
        <f t="shared" ref="S2197:T2197" si="837">SUM(S2196)</f>
        <v>0</v>
      </c>
      <c r="T2197" s="184">
        <f t="shared" si="837"/>
        <v>3333</v>
      </c>
      <c r="U2197" s="184">
        <f>SUM(U2196)</f>
        <v>3577.71</v>
      </c>
      <c r="V2197" s="184">
        <f t="shared" ref="V2197:W2197" si="838">SUM(V2196)</f>
        <v>0</v>
      </c>
      <c r="W2197" s="184">
        <f t="shared" si="838"/>
        <v>3577.71</v>
      </c>
      <c r="X2197" s="263"/>
      <c r="Y2197" s="263"/>
      <c r="Z2197" s="263"/>
      <c r="AA2197" s="263"/>
      <c r="AB2197" s="263"/>
      <c r="AC2197" s="263"/>
      <c r="AD2197" s="263"/>
      <c r="AE2197" s="263"/>
      <c r="AF2197" s="263"/>
      <c r="AG2197" s="263"/>
      <c r="AH2197" s="263"/>
      <c r="AI2197" s="263"/>
      <c r="AJ2197" s="263"/>
      <c r="AK2197" s="263"/>
      <c r="AL2197" s="263"/>
      <c r="AM2197" s="263"/>
      <c r="AN2197" s="263"/>
      <c r="AO2197" s="263"/>
      <c r="AP2197" s="263"/>
      <c r="AQ2197" s="263"/>
      <c r="AR2197" s="263"/>
      <c r="AS2197" s="263"/>
      <c r="AT2197" s="263"/>
      <c r="AU2197" s="263"/>
      <c r="AV2197" s="263"/>
      <c r="AW2197" s="263"/>
      <c r="AX2197" s="263"/>
      <c r="AY2197" s="263"/>
      <c r="AZ2197" s="263"/>
      <c r="BA2197" s="263"/>
      <c r="BB2197" s="263"/>
      <c r="BC2197" s="263"/>
      <c r="BD2197" s="263"/>
      <c r="BE2197" s="263"/>
      <c r="BF2197" s="263"/>
      <c r="BG2197" s="263"/>
      <c r="BH2197" s="263"/>
      <c r="BI2197" s="263"/>
      <c r="BJ2197" s="263"/>
      <c r="BK2197" s="263"/>
      <c r="BL2197" s="263"/>
      <c r="BM2197" s="263"/>
      <c r="BN2197" s="263"/>
      <c r="BO2197" s="263"/>
      <c r="BP2197" s="263"/>
      <c r="BQ2197" s="263"/>
      <c r="BR2197" s="263"/>
      <c r="BS2197" s="263"/>
      <c r="BT2197" s="263"/>
      <c r="BU2197" s="263"/>
      <c r="BV2197" s="263"/>
      <c r="BW2197" s="263"/>
      <c r="BX2197" s="263"/>
      <c r="BY2197" s="263"/>
      <c r="BZ2197" s="263"/>
      <c r="CA2197" s="263"/>
      <c r="CB2197" s="263"/>
      <c r="CC2197" s="263"/>
      <c r="CD2197" s="263"/>
      <c r="CE2197" s="263"/>
      <c r="CF2197" s="263"/>
      <c r="CG2197" s="263"/>
      <c r="CH2197" s="263"/>
      <c r="CI2197" s="263"/>
      <c r="CJ2197" s="263"/>
      <c r="CK2197" s="263"/>
      <c r="CL2197" s="263"/>
      <c r="CM2197" s="263"/>
      <c r="CN2197" s="263"/>
      <c r="CO2197" s="263"/>
      <c r="CP2197" s="263"/>
      <c r="CQ2197" s="263"/>
      <c r="CR2197" s="263"/>
      <c r="CS2197" s="263"/>
      <c r="CT2197" s="263"/>
      <c r="CU2197" s="263"/>
      <c r="CV2197" s="263"/>
      <c r="CW2197" s="263"/>
      <c r="CX2197" s="263"/>
    </row>
    <row r="2198" spans="1:102" ht="18">
      <c r="A2198" s="13"/>
      <c r="B2198" s="7" t="s">
        <v>2544</v>
      </c>
      <c r="C2198" s="9"/>
      <c r="D2198" s="9"/>
      <c r="E2198" s="9"/>
      <c r="F2198" s="6"/>
      <c r="G2198" s="6"/>
      <c r="H2198" s="3"/>
      <c r="I2198" s="18"/>
      <c r="J2198" s="10"/>
      <c r="L2198" s="18"/>
      <c r="M2198" s="10"/>
      <c r="O2198" s="18"/>
      <c r="P2198" s="10"/>
      <c r="Q2198" s="18"/>
      <c r="R2198" s="18"/>
      <c r="S2198" s="18"/>
      <c r="T2198" s="18"/>
      <c r="U2198" s="18"/>
      <c r="V2198" s="18"/>
      <c r="W2198" s="107"/>
    </row>
    <row r="2199" spans="1:102" ht="18">
      <c r="A2199" s="13"/>
      <c r="B2199" s="5" t="s">
        <v>2545</v>
      </c>
      <c r="C2199" s="9"/>
      <c r="D2199" s="9"/>
      <c r="E2199" s="9"/>
      <c r="F2199" s="6"/>
      <c r="G2199" s="6"/>
      <c r="H2199" s="3"/>
      <c r="I2199" s="18"/>
      <c r="J2199" s="10"/>
      <c r="L2199" s="18"/>
      <c r="M2199" s="10"/>
      <c r="O2199" s="18"/>
      <c r="P2199" s="10"/>
      <c r="Q2199" s="18"/>
      <c r="R2199" s="18"/>
      <c r="S2199" s="18"/>
      <c r="T2199" s="18"/>
      <c r="U2199" s="105">
        <v>0.01</v>
      </c>
      <c r="V2199" s="105">
        <v>0.01</v>
      </c>
      <c r="W2199" s="107">
        <f>SUM(U2199:V2199)</f>
        <v>0.02</v>
      </c>
    </row>
    <row r="2200" spans="1:102" s="191" customFormat="1" ht="18">
      <c r="A2200" s="180"/>
      <c r="B2200" s="181" t="s">
        <v>2546</v>
      </c>
      <c r="C2200" s="182"/>
      <c r="D2200" s="182"/>
      <c r="E2200" s="182"/>
      <c r="F2200" s="183"/>
      <c r="G2200" s="183"/>
      <c r="H2200" s="194"/>
      <c r="I2200" s="184"/>
      <c r="J2200" s="189"/>
      <c r="K2200" s="212"/>
      <c r="L2200" s="184"/>
      <c r="M2200" s="189"/>
      <c r="N2200" s="184"/>
      <c r="O2200" s="184"/>
      <c r="P2200" s="189"/>
      <c r="Q2200" s="184"/>
      <c r="R2200" s="184"/>
      <c r="S2200" s="184"/>
      <c r="T2200" s="184"/>
      <c r="U2200" s="184">
        <f t="shared" ref="U2200:W2200" si="839">SUM(U2199)</f>
        <v>0.01</v>
      </c>
      <c r="V2200" s="184">
        <f t="shared" si="839"/>
        <v>0.01</v>
      </c>
      <c r="W2200" s="184">
        <f t="shared" si="839"/>
        <v>0.02</v>
      </c>
      <c r="X2200" s="263"/>
      <c r="Y2200" s="263"/>
      <c r="Z2200" s="263"/>
      <c r="AA2200" s="263"/>
      <c r="AB2200" s="263"/>
      <c r="AC2200" s="263"/>
      <c r="AD2200" s="263"/>
      <c r="AE2200" s="263"/>
      <c r="AF2200" s="263"/>
      <c r="AG2200" s="263"/>
      <c r="AH2200" s="263"/>
      <c r="AI2200" s="263"/>
      <c r="AJ2200" s="263"/>
      <c r="AK2200" s="263"/>
      <c r="AL2200" s="263"/>
      <c r="AM2200" s="263"/>
      <c r="AN2200" s="263"/>
      <c r="AO2200" s="263"/>
      <c r="AP2200" s="263"/>
      <c r="AQ2200" s="263"/>
      <c r="AR2200" s="263"/>
      <c r="AS2200" s="263"/>
      <c r="AT2200" s="263"/>
      <c r="AU2200" s="263"/>
      <c r="AV2200" s="263"/>
      <c r="AW2200" s="263"/>
      <c r="AX2200" s="263"/>
      <c r="AY2200" s="263"/>
      <c r="AZ2200" s="263"/>
      <c r="BA2200" s="263"/>
      <c r="BB2200" s="263"/>
      <c r="BC2200" s="263"/>
      <c r="BD2200" s="263"/>
      <c r="BE2200" s="263"/>
      <c r="BF2200" s="263"/>
      <c r="BG2200" s="263"/>
      <c r="BH2200" s="263"/>
      <c r="BI2200" s="263"/>
      <c r="BJ2200" s="263"/>
      <c r="BK2200" s="263"/>
      <c r="BL2200" s="263"/>
      <c r="BM2200" s="263"/>
      <c r="BN2200" s="263"/>
      <c r="BO2200" s="263"/>
      <c r="BP2200" s="263"/>
      <c r="BQ2200" s="263"/>
      <c r="BR2200" s="263"/>
      <c r="BS2200" s="263"/>
      <c r="BT2200" s="263"/>
      <c r="BU2200" s="263"/>
      <c r="BV2200" s="263"/>
      <c r="BW2200" s="263"/>
      <c r="BX2200" s="263"/>
      <c r="BY2200" s="263"/>
      <c r="BZ2200" s="263"/>
      <c r="CA2200" s="263"/>
      <c r="CB2200" s="263"/>
      <c r="CC2200" s="263"/>
      <c r="CD2200" s="263"/>
      <c r="CE2200" s="263"/>
      <c r="CF2200" s="263"/>
      <c r="CG2200" s="263"/>
      <c r="CH2200" s="263"/>
      <c r="CI2200" s="263"/>
      <c r="CJ2200" s="263"/>
      <c r="CK2200" s="263"/>
      <c r="CL2200" s="263"/>
      <c r="CM2200" s="263"/>
      <c r="CN2200" s="263"/>
      <c r="CO2200" s="263"/>
      <c r="CP2200" s="263"/>
      <c r="CQ2200" s="263"/>
      <c r="CR2200" s="263"/>
      <c r="CS2200" s="263"/>
      <c r="CT2200" s="263"/>
      <c r="CU2200" s="263"/>
      <c r="CV2200" s="263"/>
      <c r="CW2200" s="263"/>
      <c r="CX2200" s="263"/>
    </row>
    <row r="2201" spans="1:102" ht="18">
      <c r="A2201" s="17">
        <v>5</v>
      </c>
      <c r="B2201" s="7" t="s">
        <v>2116</v>
      </c>
      <c r="C2201" s="9"/>
      <c r="D2201" s="9"/>
      <c r="E2201" s="9"/>
      <c r="F2201" s="6"/>
      <c r="G2201" s="6"/>
      <c r="H2201" s="3"/>
      <c r="I2201" s="18"/>
      <c r="J2201" s="10"/>
      <c r="L2201" s="18"/>
      <c r="M2201" s="10"/>
      <c r="O2201" s="18"/>
      <c r="P2201" s="10"/>
      <c r="Q2201" s="18"/>
      <c r="R2201" s="18"/>
      <c r="S2201" s="105"/>
      <c r="T2201" s="107"/>
      <c r="U2201" s="107"/>
      <c r="V2201" s="105"/>
      <c r="W2201" s="107"/>
    </row>
    <row r="2202" spans="1:102" ht="18">
      <c r="A2202" s="13">
        <v>1</v>
      </c>
      <c r="B2202" s="5" t="s">
        <v>2117</v>
      </c>
      <c r="C2202" s="9"/>
      <c r="D2202" s="9"/>
      <c r="E2202" s="9"/>
      <c r="F2202" s="6"/>
      <c r="G2202" s="6"/>
      <c r="H2202" s="3"/>
      <c r="I2202" s="18"/>
      <c r="J2202" s="10"/>
      <c r="L2202" s="10">
        <v>0.01</v>
      </c>
      <c r="M2202" s="18"/>
      <c r="N2202" s="18">
        <f>SUM(L2202:M2202)</f>
        <v>0.01</v>
      </c>
      <c r="O2202" s="10">
        <v>0.01</v>
      </c>
      <c r="P2202" s="18"/>
      <c r="Q2202" s="18">
        <f>SUM(O2202:P2202)</f>
        <v>0.01</v>
      </c>
      <c r="R2202" s="10">
        <v>0.01</v>
      </c>
      <c r="S2202" s="107"/>
      <c r="T2202" s="107">
        <f>SUM(R2202:S2202)</f>
        <v>0.01</v>
      </c>
      <c r="U2202" s="105">
        <v>0.01</v>
      </c>
      <c r="V2202" s="105"/>
      <c r="W2202" s="107">
        <f>SUM(U2202:V2202)</f>
        <v>0.01</v>
      </c>
    </row>
    <row r="2203" spans="1:102" s="191" customFormat="1" ht="18">
      <c r="A2203" s="180"/>
      <c r="B2203" s="181" t="s">
        <v>2118</v>
      </c>
      <c r="C2203" s="182"/>
      <c r="D2203" s="182"/>
      <c r="E2203" s="182"/>
      <c r="F2203" s="183"/>
      <c r="G2203" s="183"/>
      <c r="H2203" s="194"/>
      <c r="I2203" s="184"/>
      <c r="J2203" s="189"/>
      <c r="K2203" s="212"/>
      <c r="L2203" s="184">
        <f>SUM(L2202)</f>
        <v>0.01</v>
      </c>
      <c r="M2203" s="189"/>
      <c r="N2203" s="184">
        <f>SUM(L2203:M2203)</f>
        <v>0.01</v>
      </c>
      <c r="O2203" s="184">
        <f>SUM(O2202)</f>
        <v>0.01</v>
      </c>
      <c r="P2203" s="189"/>
      <c r="Q2203" s="184">
        <f>SUM(O2203:P2203)</f>
        <v>0.01</v>
      </c>
      <c r="R2203" s="184">
        <f>SUM(R2202)</f>
        <v>0.01</v>
      </c>
      <c r="S2203" s="184">
        <f t="shared" ref="S2203:V2203" si="840">SUM(S2202)</f>
        <v>0</v>
      </c>
      <c r="T2203" s="184">
        <f t="shared" si="840"/>
        <v>0.01</v>
      </c>
      <c r="U2203" s="184">
        <f t="shared" si="840"/>
        <v>0.01</v>
      </c>
      <c r="V2203" s="184">
        <f t="shared" si="840"/>
        <v>0</v>
      </c>
      <c r="W2203" s="185">
        <f>SUM(U2203:V2203)</f>
        <v>0.01</v>
      </c>
      <c r="X2203" s="263"/>
      <c r="Y2203" s="263"/>
      <c r="Z2203" s="263"/>
      <c r="AA2203" s="263"/>
      <c r="AB2203" s="263"/>
      <c r="AC2203" s="263"/>
      <c r="AD2203" s="263"/>
      <c r="AE2203" s="263"/>
      <c r="AF2203" s="263"/>
      <c r="AG2203" s="263"/>
      <c r="AH2203" s="263"/>
      <c r="AI2203" s="263"/>
      <c r="AJ2203" s="263"/>
      <c r="AK2203" s="263"/>
      <c r="AL2203" s="263"/>
      <c r="AM2203" s="263"/>
      <c r="AN2203" s="263"/>
      <c r="AO2203" s="263"/>
      <c r="AP2203" s="263"/>
      <c r="AQ2203" s="263"/>
      <c r="AR2203" s="263"/>
      <c r="AS2203" s="263"/>
      <c r="AT2203" s="263"/>
      <c r="AU2203" s="263"/>
      <c r="AV2203" s="263"/>
      <c r="AW2203" s="263"/>
      <c r="AX2203" s="263"/>
      <c r="AY2203" s="263"/>
      <c r="AZ2203" s="263"/>
      <c r="BA2203" s="263"/>
      <c r="BB2203" s="263"/>
      <c r="BC2203" s="263"/>
      <c r="BD2203" s="263"/>
      <c r="BE2203" s="263"/>
      <c r="BF2203" s="263"/>
      <c r="BG2203" s="263"/>
      <c r="BH2203" s="263"/>
      <c r="BI2203" s="263"/>
      <c r="BJ2203" s="263"/>
      <c r="BK2203" s="263"/>
      <c r="BL2203" s="263"/>
      <c r="BM2203" s="263"/>
      <c r="BN2203" s="263"/>
      <c r="BO2203" s="263"/>
      <c r="BP2203" s="263"/>
      <c r="BQ2203" s="263"/>
      <c r="BR2203" s="263"/>
      <c r="BS2203" s="263"/>
      <c r="BT2203" s="263"/>
      <c r="BU2203" s="263"/>
      <c r="BV2203" s="263"/>
      <c r="BW2203" s="263"/>
      <c r="BX2203" s="263"/>
      <c r="BY2203" s="263"/>
      <c r="BZ2203" s="263"/>
      <c r="CA2203" s="263"/>
      <c r="CB2203" s="263"/>
      <c r="CC2203" s="263"/>
      <c r="CD2203" s="263"/>
      <c r="CE2203" s="263"/>
      <c r="CF2203" s="263"/>
      <c r="CG2203" s="263"/>
      <c r="CH2203" s="263"/>
      <c r="CI2203" s="263"/>
      <c r="CJ2203" s="263"/>
      <c r="CK2203" s="263"/>
      <c r="CL2203" s="263"/>
      <c r="CM2203" s="263"/>
      <c r="CN2203" s="263"/>
      <c r="CO2203" s="263"/>
      <c r="CP2203" s="263"/>
      <c r="CQ2203" s="263"/>
      <c r="CR2203" s="263"/>
      <c r="CS2203" s="263"/>
      <c r="CT2203" s="263"/>
      <c r="CU2203" s="263"/>
      <c r="CV2203" s="263"/>
      <c r="CW2203" s="263"/>
      <c r="CX2203" s="263"/>
    </row>
    <row r="2204" spans="1:102" s="24" customFormat="1" ht="18">
      <c r="A2204" s="17">
        <v>6</v>
      </c>
      <c r="B2204" s="7" t="s">
        <v>1240</v>
      </c>
      <c r="C2204" s="9"/>
      <c r="D2204" s="9"/>
      <c r="E2204" s="9"/>
      <c r="F2204" s="6"/>
      <c r="G2204" s="6"/>
      <c r="H2204" s="3"/>
      <c r="I2204" s="18"/>
      <c r="J2204" s="18"/>
      <c r="K2204" s="213"/>
      <c r="L2204" s="10"/>
      <c r="M2204" s="10"/>
      <c r="N2204" s="18"/>
      <c r="O2204" s="10"/>
      <c r="P2204" s="10"/>
      <c r="Q2204" s="18"/>
      <c r="R2204" s="10"/>
      <c r="S2204" s="105"/>
      <c r="T2204" s="107"/>
      <c r="U2204" s="105"/>
      <c r="V2204" s="105"/>
      <c r="W2204" s="107"/>
      <c r="X2204" s="258"/>
      <c r="Y2204" s="258"/>
      <c r="Z2204" s="258"/>
      <c r="AA2204" s="258"/>
      <c r="AB2204" s="258"/>
      <c r="AC2204" s="258"/>
      <c r="AD2204" s="258"/>
      <c r="AE2204" s="258"/>
      <c r="AF2204" s="258"/>
      <c r="AG2204" s="258"/>
      <c r="AH2204" s="258"/>
      <c r="AI2204" s="258"/>
      <c r="AJ2204" s="258"/>
      <c r="AK2204" s="258"/>
      <c r="AL2204" s="258"/>
      <c r="AM2204" s="258"/>
      <c r="AN2204" s="258"/>
      <c r="AO2204" s="258"/>
      <c r="AP2204" s="258"/>
      <c r="AQ2204" s="258"/>
      <c r="AR2204" s="258"/>
      <c r="AS2204" s="258"/>
      <c r="AT2204" s="258"/>
      <c r="AU2204" s="258"/>
      <c r="AV2204" s="258"/>
      <c r="AW2204" s="258"/>
      <c r="AX2204" s="258"/>
      <c r="AY2204" s="258"/>
      <c r="AZ2204" s="258"/>
      <c r="BA2204" s="258"/>
      <c r="BB2204" s="258"/>
      <c r="BC2204" s="258"/>
      <c r="BD2204" s="258"/>
      <c r="BE2204" s="258"/>
      <c r="BF2204" s="258"/>
      <c r="BG2204" s="258"/>
      <c r="BH2204" s="258"/>
      <c r="BI2204" s="258"/>
      <c r="BJ2204" s="258"/>
      <c r="BK2204" s="258"/>
      <c r="BL2204" s="258"/>
      <c r="BM2204" s="258"/>
      <c r="BN2204" s="258"/>
      <c r="BO2204" s="258"/>
      <c r="BP2204" s="258"/>
      <c r="BQ2204" s="258"/>
      <c r="BR2204" s="258"/>
      <c r="BS2204" s="258"/>
      <c r="BT2204" s="258"/>
      <c r="BU2204" s="258"/>
      <c r="BV2204" s="258"/>
      <c r="BW2204" s="258"/>
      <c r="BX2204" s="258"/>
      <c r="BY2204" s="258"/>
      <c r="BZ2204" s="258"/>
      <c r="CA2204" s="258"/>
      <c r="CB2204" s="258"/>
      <c r="CC2204" s="258"/>
      <c r="CD2204" s="258"/>
      <c r="CE2204" s="258"/>
      <c r="CF2204" s="258"/>
      <c r="CG2204" s="258"/>
      <c r="CH2204" s="258"/>
      <c r="CI2204" s="258"/>
      <c r="CJ2204" s="258"/>
      <c r="CK2204" s="258"/>
      <c r="CL2204" s="258"/>
      <c r="CM2204" s="258"/>
      <c r="CN2204" s="258"/>
      <c r="CO2204" s="258"/>
      <c r="CP2204" s="258"/>
      <c r="CQ2204" s="258"/>
      <c r="CR2204" s="258"/>
      <c r="CS2204" s="258"/>
      <c r="CT2204" s="258"/>
      <c r="CU2204" s="258"/>
      <c r="CV2204" s="258"/>
      <c r="CW2204" s="258"/>
      <c r="CX2204" s="258"/>
    </row>
    <row r="2205" spans="1:102" s="24" customFormat="1" ht="18">
      <c r="A2205" s="13">
        <v>1</v>
      </c>
      <c r="B2205" s="5" t="s">
        <v>2401</v>
      </c>
      <c r="C2205" s="9"/>
      <c r="D2205" s="9"/>
      <c r="E2205" s="9"/>
      <c r="F2205" s="6"/>
      <c r="G2205" s="6"/>
      <c r="H2205" s="3"/>
      <c r="I2205" s="18"/>
      <c r="J2205" s="18"/>
      <c r="K2205" s="213"/>
      <c r="L2205" s="10"/>
      <c r="M2205" s="10"/>
      <c r="N2205" s="18"/>
      <c r="O2205" s="10"/>
      <c r="P2205" s="10"/>
      <c r="Q2205" s="18"/>
      <c r="R2205" s="10">
        <v>2000</v>
      </c>
      <c r="S2205" s="105"/>
      <c r="T2205" s="107">
        <f>SUM(R2205:S2205)</f>
        <v>2000</v>
      </c>
      <c r="U2205" s="105">
        <v>5000</v>
      </c>
      <c r="V2205" s="105"/>
      <c r="W2205" s="107">
        <f>SUM(U2205:V2205)</f>
        <v>5000</v>
      </c>
      <c r="X2205" s="258"/>
      <c r="Y2205" s="258"/>
      <c r="Z2205" s="258"/>
      <c r="AA2205" s="258"/>
      <c r="AB2205" s="258"/>
      <c r="AC2205" s="258"/>
      <c r="AD2205" s="258"/>
      <c r="AE2205" s="258"/>
      <c r="AF2205" s="258"/>
      <c r="AG2205" s="258"/>
      <c r="AH2205" s="258"/>
      <c r="AI2205" s="258"/>
      <c r="AJ2205" s="258"/>
      <c r="AK2205" s="258"/>
      <c r="AL2205" s="258"/>
      <c r="AM2205" s="258"/>
      <c r="AN2205" s="258"/>
      <c r="AO2205" s="258"/>
      <c r="AP2205" s="258"/>
      <c r="AQ2205" s="258"/>
      <c r="AR2205" s="258"/>
      <c r="AS2205" s="258"/>
      <c r="AT2205" s="258"/>
      <c r="AU2205" s="258"/>
      <c r="AV2205" s="258"/>
      <c r="AW2205" s="258"/>
      <c r="AX2205" s="258"/>
      <c r="AY2205" s="258"/>
      <c r="AZ2205" s="258"/>
      <c r="BA2205" s="258"/>
      <c r="BB2205" s="258"/>
      <c r="BC2205" s="258"/>
      <c r="BD2205" s="258"/>
      <c r="BE2205" s="258"/>
      <c r="BF2205" s="258"/>
      <c r="BG2205" s="258"/>
      <c r="BH2205" s="258"/>
      <c r="BI2205" s="258"/>
      <c r="BJ2205" s="258"/>
      <c r="BK2205" s="258"/>
      <c r="BL2205" s="258"/>
      <c r="BM2205" s="258"/>
      <c r="BN2205" s="258"/>
      <c r="BO2205" s="258"/>
      <c r="BP2205" s="258"/>
      <c r="BQ2205" s="258"/>
      <c r="BR2205" s="258"/>
      <c r="BS2205" s="258"/>
      <c r="BT2205" s="258"/>
      <c r="BU2205" s="258"/>
      <c r="BV2205" s="258"/>
      <c r="BW2205" s="258"/>
      <c r="BX2205" s="258"/>
      <c r="BY2205" s="258"/>
      <c r="BZ2205" s="258"/>
      <c r="CA2205" s="258"/>
      <c r="CB2205" s="258"/>
      <c r="CC2205" s="258"/>
      <c r="CD2205" s="258"/>
      <c r="CE2205" s="258"/>
      <c r="CF2205" s="258"/>
      <c r="CG2205" s="258"/>
      <c r="CH2205" s="258"/>
      <c r="CI2205" s="258"/>
      <c r="CJ2205" s="258"/>
      <c r="CK2205" s="258"/>
      <c r="CL2205" s="258"/>
      <c r="CM2205" s="258"/>
      <c r="CN2205" s="258"/>
      <c r="CO2205" s="258"/>
      <c r="CP2205" s="258"/>
      <c r="CQ2205" s="258"/>
      <c r="CR2205" s="258"/>
      <c r="CS2205" s="258"/>
      <c r="CT2205" s="258"/>
      <c r="CU2205" s="258"/>
      <c r="CV2205" s="258"/>
      <c r="CW2205" s="258"/>
      <c r="CX2205" s="258"/>
    </row>
    <row r="2206" spans="1:102" s="24" customFormat="1" ht="18">
      <c r="A2206" s="13">
        <v>2</v>
      </c>
      <c r="B2206" s="5" t="s">
        <v>1588</v>
      </c>
      <c r="C2206" s="8"/>
      <c r="D2206" s="8"/>
      <c r="E2206" s="8"/>
      <c r="F2206" s="2">
        <v>2500</v>
      </c>
      <c r="G2206" s="2">
        <v>0</v>
      </c>
      <c r="H2206" s="3">
        <f>SUM(F2206:G2206)</f>
        <v>2500</v>
      </c>
      <c r="I2206" s="10">
        <v>2500</v>
      </c>
      <c r="J2206" s="18"/>
      <c r="K2206" s="213">
        <f>SUM(I2206:J2206)</f>
        <v>2500</v>
      </c>
      <c r="L2206" s="10">
        <v>2000</v>
      </c>
      <c r="M2206" s="10"/>
      <c r="N2206" s="18">
        <f>SUM(L2206:M2206)</f>
        <v>2000</v>
      </c>
      <c r="O2206" s="10">
        <v>2000</v>
      </c>
      <c r="P2206" s="10"/>
      <c r="Q2206" s="18">
        <f>SUM(O2206:P2206)</f>
        <v>2000</v>
      </c>
      <c r="R2206" s="10">
        <v>2000</v>
      </c>
      <c r="S2206" s="105"/>
      <c r="T2206" s="107">
        <f>SUM(R2206:S2206)</f>
        <v>2000</v>
      </c>
      <c r="U2206" s="105">
        <v>2000</v>
      </c>
      <c r="V2206" s="105"/>
      <c r="W2206" s="107">
        <f>SUM(U2206:V2206)</f>
        <v>2000</v>
      </c>
      <c r="X2206" s="258"/>
      <c r="Y2206" s="258"/>
      <c r="Z2206" s="258"/>
      <c r="AA2206" s="258"/>
      <c r="AB2206" s="258"/>
      <c r="AC2206" s="258"/>
      <c r="AD2206" s="258"/>
      <c r="AE2206" s="258"/>
      <c r="AF2206" s="258"/>
      <c r="AG2206" s="258"/>
      <c r="AH2206" s="258"/>
      <c r="AI2206" s="258"/>
      <c r="AJ2206" s="258"/>
      <c r="AK2206" s="258"/>
      <c r="AL2206" s="258"/>
      <c r="AM2206" s="258"/>
      <c r="AN2206" s="258"/>
      <c r="AO2206" s="258"/>
      <c r="AP2206" s="258"/>
      <c r="AQ2206" s="258"/>
      <c r="AR2206" s="258"/>
      <c r="AS2206" s="258"/>
      <c r="AT2206" s="258"/>
      <c r="AU2206" s="258"/>
      <c r="AV2206" s="258"/>
      <c r="AW2206" s="258"/>
      <c r="AX2206" s="258"/>
      <c r="AY2206" s="258"/>
      <c r="AZ2206" s="258"/>
      <c r="BA2206" s="258"/>
      <c r="BB2206" s="258"/>
      <c r="BC2206" s="258"/>
      <c r="BD2206" s="258"/>
      <c r="BE2206" s="258"/>
      <c r="BF2206" s="258"/>
      <c r="BG2206" s="258"/>
      <c r="BH2206" s="258"/>
      <c r="BI2206" s="258"/>
      <c r="BJ2206" s="258"/>
      <c r="BK2206" s="258"/>
      <c r="BL2206" s="258"/>
      <c r="BM2206" s="258"/>
      <c r="BN2206" s="258"/>
      <c r="BO2206" s="258"/>
      <c r="BP2206" s="258"/>
      <c r="BQ2206" s="258"/>
      <c r="BR2206" s="258"/>
      <c r="BS2206" s="258"/>
      <c r="BT2206" s="258"/>
      <c r="BU2206" s="258"/>
      <c r="BV2206" s="258"/>
      <c r="BW2206" s="258"/>
      <c r="BX2206" s="258"/>
      <c r="BY2206" s="258"/>
      <c r="BZ2206" s="258"/>
      <c r="CA2206" s="258"/>
      <c r="CB2206" s="258"/>
      <c r="CC2206" s="258"/>
      <c r="CD2206" s="258"/>
      <c r="CE2206" s="258"/>
      <c r="CF2206" s="258"/>
      <c r="CG2206" s="258"/>
      <c r="CH2206" s="258"/>
      <c r="CI2206" s="258"/>
      <c r="CJ2206" s="258"/>
      <c r="CK2206" s="258"/>
      <c r="CL2206" s="258"/>
      <c r="CM2206" s="258"/>
      <c r="CN2206" s="258"/>
      <c r="CO2206" s="258"/>
      <c r="CP2206" s="258"/>
      <c r="CQ2206" s="258"/>
      <c r="CR2206" s="258"/>
      <c r="CS2206" s="258"/>
      <c r="CT2206" s="258"/>
      <c r="CU2206" s="258"/>
      <c r="CV2206" s="258"/>
      <c r="CW2206" s="258"/>
      <c r="CX2206" s="258"/>
    </row>
    <row r="2207" spans="1:102" s="24" customFormat="1" ht="18">
      <c r="A2207" s="13">
        <v>3</v>
      </c>
      <c r="B2207" s="22" t="s">
        <v>2402</v>
      </c>
      <c r="C2207" s="8"/>
      <c r="D2207" s="8"/>
      <c r="E2207" s="8"/>
      <c r="F2207" s="2"/>
      <c r="G2207" s="2"/>
      <c r="H2207" s="3"/>
      <c r="I2207" s="10"/>
      <c r="J2207" s="18"/>
      <c r="K2207" s="213"/>
      <c r="L2207" s="10"/>
      <c r="M2207" s="10"/>
      <c r="N2207" s="18"/>
      <c r="O2207" s="10"/>
      <c r="P2207" s="10"/>
      <c r="Q2207" s="18"/>
      <c r="R2207" s="10">
        <v>15000</v>
      </c>
      <c r="S2207" s="105"/>
      <c r="T2207" s="107">
        <f>SUM(R2207:S2207)</f>
        <v>15000</v>
      </c>
      <c r="U2207" s="105">
        <v>20000</v>
      </c>
      <c r="V2207" s="105"/>
      <c r="W2207" s="107">
        <f>SUM(U2207:V2207)</f>
        <v>20000</v>
      </c>
      <c r="X2207" s="258"/>
      <c r="Y2207" s="258"/>
      <c r="Z2207" s="258"/>
      <c r="AA2207" s="258"/>
      <c r="AB2207" s="258"/>
      <c r="AC2207" s="258"/>
      <c r="AD2207" s="258"/>
      <c r="AE2207" s="258"/>
      <c r="AF2207" s="258"/>
      <c r="AG2207" s="258"/>
      <c r="AH2207" s="258"/>
      <c r="AI2207" s="258"/>
      <c r="AJ2207" s="258"/>
      <c r="AK2207" s="258"/>
      <c r="AL2207" s="258"/>
      <c r="AM2207" s="258"/>
      <c r="AN2207" s="258"/>
      <c r="AO2207" s="258"/>
      <c r="AP2207" s="258"/>
      <c r="AQ2207" s="258"/>
      <c r="AR2207" s="258"/>
      <c r="AS2207" s="258"/>
      <c r="AT2207" s="258"/>
      <c r="AU2207" s="258"/>
      <c r="AV2207" s="258"/>
      <c r="AW2207" s="258"/>
      <c r="AX2207" s="258"/>
      <c r="AY2207" s="258"/>
      <c r="AZ2207" s="258"/>
      <c r="BA2207" s="258"/>
      <c r="BB2207" s="258"/>
      <c r="BC2207" s="258"/>
      <c r="BD2207" s="258"/>
      <c r="BE2207" s="258"/>
      <c r="BF2207" s="258"/>
      <c r="BG2207" s="258"/>
      <c r="BH2207" s="258"/>
      <c r="BI2207" s="258"/>
      <c r="BJ2207" s="258"/>
      <c r="BK2207" s="258"/>
      <c r="BL2207" s="258"/>
      <c r="BM2207" s="258"/>
      <c r="BN2207" s="258"/>
      <c r="BO2207" s="258"/>
      <c r="BP2207" s="258"/>
      <c r="BQ2207" s="258"/>
      <c r="BR2207" s="258"/>
      <c r="BS2207" s="258"/>
      <c r="BT2207" s="258"/>
      <c r="BU2207" s="258"/>
      <c r="BV2207" s="258"/>
      <c r="BW2207" s="258"/>
      <c r="BX2207" s="258"/>
      <c r="BY2207" s="258"/>
      <c r="BZ2207" s="258"/>
      <c r="CA2207" s="258"/>
      <c r="CB2207" s="258"/>
      <c r="CC2207" s="258"/>
      <c r="CD2207" s="258"/>
      <c r="CE2207" s="258"/>
      <c r="CF2207" s="258"/>
      <c r="CG2207" s="258"/>
      <c r="CH2207" s="258"/>
      <c r="CI2207" s="258"/>
      <c r="CJ2207" s="258"/>
      <c r="CK2207" s="258"/>
      <c r="CL2207" s="258"/>
      <c r="CM2207" s="258"/>
      <c r="CN2207" s="258"/>
      <c r="CO2207" s="258"/>
      <c r="CP2207" s="258"/>
      <c r="CQ2207" s="258"/>
      <c r="CR2207" s="258"/>
      <c r="CS2207" s="258"/>
      <c r="CT2207" s="258"/>
      <c r="CU2207" s="258"/>
      <c r="CV2207" s="258"/>
      <c r="CW2207" s="258"/>
      <c r="CX2207" s="258"/>
    </row>
    <row r="2208" spans="1:102" s="191" customFormat="1" ht="18">
      <c r="A2208" s="180"/>
      <c r="B2208" s="181" t="s">
        <v>153</v>
      </c>
      <c r="C2208" s="182">
        <f>SUM(C2206)</f>
        <v>0</v>
      </c>
      <c r="D2208" s="182"/>
      <c r="E2208" s="182">
        <f>SUM(C2208:D2208)</f>
        <v>0</v>
      </c>
      <c r="F2208" s="183">
        <v>2500</v>
      </c>
      <c r="G2208" s="183">
        <v>0</v>
      </c>
      <c r="H2208" s="194">
        <f>SUM(F2208:G2208)</f>
        <v>2500</v>
      </c>
      <c r="I2208" s="184">
        <f>SUM(I2206)</f>
        <v>2500</v>
      </c>
      <c r="J2208" s="189"/>
      <c r="K2208" s="212">
        <f>SUM(I2208:J2208)</f>
        <v>2500</v>
      </c>
      <c r="L2208" s="184">
        <f>SUM(L2206)</f>
        <v>2000</v>
      </c>
      <c r="M2208" s="189"/>
      <c r="N2208" s="184">
        <f>SUM(L2208:M2208)</f>
        <v>2000</v>
      </c>
      <c r="O2208" s="184">
        <f>SUM(O2206)</f>
        <v>2000</v>
      </c>
      <c r="P2208" s="189"/>
      <c r="Q2208" s="184">
        <f>SUM(O2208:P2208)</f>
        <v>2000</v>
      </c>
      <c r="R2208" s="184">
        <f>SUM(R2205:R2207)</f>
        <v>19000</v>
      </c>
      <c r="S2208" s="184">
        <f t="shared" ref="S2208:W2208" si="841">SUM(S2205:S2207)</f>
        <v>0</v>
      </c>
      <c r="T2208" s="184">
        <f t="shared" si="841"/>
        <v>19000</v>
      </c>
      <c r="U2208" s="184">
        <f t="shared" si="841"/>
        <v>27000</v>
      </c>
      <c r="V2208" s="184">
        <f t="shared" si="841"/>
        <v>0</v>
      </c>
      <c r="W2208" s="184">
        <f t="shared" si="841"/>
        <v>27000</v>
      </c>
      <c r="X2208" s="263"/>
      <c r="Y2208" s="263"/>
      <c r="Z2208" s="263"/>
      <c r="AA2208" s="263"/>
      <c r="AB2208" s="263"/>
      <c r="AC2208" s="263"/>
      <c r="AD2208" s="263"/>
      <c r="AE2208" s="263"/>
      <c r="AF2208" s="263"/>
      <c r="AG2208" s="263"/>
      <c r="AH2208" s="263"/>
      <c r="AI2208" s="263"/>
      <c r="AJ2208" s="263"/>
      <c r="AK2208" s="263"/>
      <c r="AL2208" s="263"/>
      <c r="AM2208" s="263"/>
      <c r="AN2208" s="263"/>
      <c r="AO2208" s="263"/>
      <c r="AP2208" s="263"/>
      <c r="AQ2208" s="263"/>
      <c r="AR2208" s="263"/>
      <c r="AS2208" s="263"/>
      <c r="AT2208" s="263"/>
      <c r="AU2208" s="263"/>
      <c r="AV2208" s="263"/>
      <c r="AW2208" s="263"/>
      <c r="AX2208" s="263"/>
      <c r="AY2208" s="263"/>
      <c r="AZ2208" s="263"/>
      <c r="BA2208" s="263"/>
      <c r="BB2208" s="263"/>
      <c r="BC2208" s="263"/>
      <c r="BD2208" s="263"/>
      <c r="BE2208" s="263"/>
      <c r="BF2208" s="263"/>
      <c r="BG2208" s="263"/>
      <c r="BH2208" s="263"/>
      <c r="BI2208" s="263"/>
      <c r="BJ2208" s="263"/>
      <c r="BK2208" s="263"/>
      <c r="BL2208" s="263"/>
      <c r="BM2208" s="263"/>
      <c r="BN2208" s="263"/>
      <c r="BO2208" s="263"/>
      <c r="BP2208" s="263"/>
      <c r="BQ2208" s="263"/>
      <c r="BR2208" s="263"/>
      <c r="BS2208" s="263"/>
      <c r="BT2208" s="263"/>
      <c r="BU2208" s="263"/>
      <c r="BV2208" s="263"/>
      <c r="BW2208" s="263"/>
      <c r="BX2208" s="263"/>
      <c r="BY2208" s="263"/>
      <c r="BZ2208" s="263"/>
      <c r="CA2208" s="263"/>
      <c r="CB2208" s="263"/>
      <c r="CC2208" s="263"/>
      <c r="CD2208" s="263"/>
      <c r="CE2208" s="263"/>
      <c r="CF2208" s="263"/>
      <c r="CG2208" s="263"/>
      <c r="CH2208" s="263"/>
      <c r="CI2208" s="263"/>
      <c r="CJ2208" s="263"/>
      <c r="CK2208" s="263"/>
      <c r="CL2208" s="263"/>
      <c r="CM2208" s="263"/>
      <c r="CN2208" s="263"/>
      <c r="CO2208" s="263"/>
      <c r="CP2208" s="263"/>
      <c r="CQ2208" s="263"/>
      <c r="CR2208" s="263"/>
      <c r="CS2208" s="263"/>
      <c r="CT2208" s="263"/>
      <c r="CU2208" s="263"/>
      <c r="CV2208" s="263"/>
      <c r="CW2208" s="263"/>
      <c r="CX2208" s="263"/>
    </row>
    <row r="2209" spans="1:102" ht="18">
      <c r="A2209" s="13"/>
      <c r="B2209" s="7" t="s">
        <v>2317</v>
      </c>
      <c r="C2209" s="9"/>
      <c r="D2209" s="9"/>
      <c r="E2209" s="9"/>
      <c r="F2209" s="6"/>
      <c r="G2209" s="6"/>
      <c r="H2209" s="3"/>
      <c r="I2209" s="18"/>
      <c r="J2209" s="10"/>
      <c r="L2209" s="18"/>
      <c r="M2209" s="10"/>
      <c r="O2209" s="18"/>
      <c r="P2209" s="10"/>
      <c r="Q2209" s="18"/>
      <c r="R2209" s="18"/>
      <c r="S2209" s="105"/>
      <c r="T2209" s="107"/>
      <c r="U2209" s="107"/>
      <c r="V2209" s="105"/>
      <c r="W2209" s="107"/>
    </row>
    <row r="2210" spans="1:102" ht="18">
      <c r="A2210" s="17"/>
      <c r="B2210" s="7" t="s">
        <v>2318</v>
      </c>
      <c r="C2210" s="9"/>
      <c r="D2210" s="9"/>
      <c r="E2210" s="9"/>
      <c r="F2210" s="6"/>
      <c r="G2210" s="6"/>
      <c r="H2210" s="3"/>
      <c r="I2210" s="18"/>
      <c r="J2210" s="10"/>
      <c r="L2210" s="10"/>
      <c r="M2210" s="10"/>
      <c r="O2210" s="10">
        <v>100.01</v>
      </c>
      <c r="P2210" s="10">
        <v>0</v>
      </c>
      <c r="Q2210" s="18">
        <f>SUM(O2210:P2210)</f>
        <v>100.01</v>
      </c>
      <c r="R2210" s="10">
        <v>100.01</v>
      </c>
      <c r="S2210" s="105">
        <v>0</v>
      </c>
      <c r="T2210" s="107">
        <f>SUM(R2210:S2210)</f>
        <v>100.01</v>
      </c>
      <c r="U2210" s="105">
        <v>100.01</v>
      </c>
      <c r="V2210" s="105"/>
      <c r="W2210" s="107">
        <f>SUM(U2210:V2210)</f>
        <v>100.01</v>
      </c>
    </row>
    <row r="2211" spans="1:102" s="191" customFormat="1" ht="18">
      <c r="A2211" s="187"/>
      <c r="B2211" s="181" t="s">
        <v>2319</v>
      </c>
      <c r="C2211" s="182"/>
      <c r="D2211" s="182"/>
      <c r="E2211" s="182"/>
      <c r="F2211" s="183"/>
      <c r="G2211" s="183"/>
      <c r="H2211" s="194"/>
      <c r="I2211" s="184"/>
      <c r="J2211" s="189"/>
      <c r="K2211" s="212"/>
      <c r="L2211" s="189"/>
      <c r="M2211" s="189"/>
      <c r="N2211" s="184"/>
      <c r="O2211" s="189">
        <f>SUM(O2210)</f>
        <v>100.01</v>
      </c>
      <c r="P2211" s="189"/>
      <c r="Q2211" s="184">
        <f t="shared" ref="Q2211" si="842">SUM(Q2210)</f>
        <v>100.01</v>
      </c>
      <c r="R2211" s="184">
        <f>SUM(R2210)</f>
        <v>100.01</v>
      </c>
      <c r="S2211" s="184">
        <f t="shared" ref="S2211:V2211" si="843">SUM(S2210)</f>
        <v>0</v>
      </c>
      <c r="T2211" s="184">
        <f t="shared" si="843"/>
        <v>100.01</v>
      </c>
      <c r="U2211" s="184">
        <f t="shared" si="843"/>
        <v>100.01</v>
      </c>
      <c r="V2211" s="184">
        <f t="shared" si="843"/>
        <v>0</v>
      </c>
      <c r="W2211" s="185">
        <f t="shared" ref="W2211" si="844">SUM(W2210)</f>
        <v>100.01</v>
      </c>
      <c r="X2211" s="263"/>
      <c r="Y2211" s="263"/>
      <c r="Z2211" s="263"/>
      <c r="AA2211" s="263"/>
      <c r="AB2211" s="263"/>
      <c r="AC2211" s="263"/>
      <c r="AD2211" s="263"/>
      <c r="AE2211" s="263"/>
      <c r="AF2211" s="263"/>
      <c r="AG2211" s="263"/>
      <c r="AH2211" s="263"/>
      <c r="AI2211" s="263"/>
      <c r="AJ2211" s="263"/>
      <c r="AK2211" s="263"/>
      <c r="AL2211" s="263"/>
      <c r="AM2211" s="263"/>
      <c r="AN2211" s="263"/>
      <c r="AO2211" s="263"/>
      <c r="AP2211" s="263"/>
      <c r="AQ2211" s="263"/>
      <c r="AR2211" s="263"/>
      <c r="AS2211" s="263"/>
      <c r="AT2211" s="263"/>
      <c r="AU2211" s="263"/>
      <c r="AV2211" s="263"/>
      <c r="AW2211" s="263"/>
      <c r="AX2211" s="263"/>
      <c r="AY2211" s="263"/>
      <c r="AZ2211" s="263"/>
      <c r="BA2211" s="263"/>
      <c r="BB2211" s="263"/>
      <c r="BC2211" s="263"/>
      <c r="BD2211" s="263"/>
      <c r="BE2211" s="263"/>
      <c r="BF2211" s="263"/>
      <c r="BG2211" s="263"/>
      <c r="BH2211" s="263"/>
      <c r="BI2211" s="263"/>
      <c r="BJ2211" s="263"/>
      <c r="BK2211" s="263"/>
      <c r="BL2211" s="263"/>
      <c r="BM2211" s="263"/>
      <c r="BN2211" s="263"/>
      <c r="BO2211" s="263"/>
      <c r="BP2211" s="263"/>
      <c r="BQ2211" s="263"/>
      <c r="BR2211" s="263"/>
      <c r="BS2211" s="263"/>
      <c r="BT2211" s="263"/>
      <c r="BU2211" s="263"/>
      <c r="BV2211" s="263"/>
      <c r="BW2211" s="263"/>
      <c r="BX2211" s="263"/>
      <c r="BY2211" s="263"/>
      <c r="BZ2211" s="263"/>
      <c r="CA2211" s="263"/>
      <c r="CB2211" s="263"/>
      <c r="CC2211" s="263"/>
      <c r="CD2211" s="263"/>
      <c r="CE2211" s="263"/>
      <c r="CF2211" s="263"/>
      <c r="CG2211" s="263"/>
      <c r="CH2211" s="263"/>
      <c r="CI2211" s="263"/>
      <c r="CJ2211" s="263"/>
      <c r="CK2211" s="263"/>
      <c r="CL2211" s="263"/>
      <c r="CM2211" s="263"/>
      <c r="CN2211" s="263"/>
      <c r="CO2211" s="263"/>
      <c r="CP2211" s="263"/>
      <c r="CQ2211" s="263"/>
      <c r="CR2211" s="263"/>
      <c r="CS2211" s="263"/>
      <c r="CT2211" s="263"/>
      <c r="CU2211" s="263"/>
      <c r="CV2211" s="263"/>
      <c r="CW2211" s="263"/>
      <c r="CX2211" s="263"/>
    </row>
    <row r="2212" spans="1:102" ht="18">
      <c r="A2212" s="17">
        <v>7</v>
      </c>
      <c r="B2212" s="7" t="s">
        <v>1648</v>
      </c>
      <c r="C2212" s="9"/>
      <c r="D2212" s="9"/>
      <c r="E2212" s="9"/>
      <c r="F2212" s="6"/>
      <c r="G2212" s="6"/>
      <c r="H2212" s="3"/>
      <c r="I2212" s="18"/>
      <c r="J2212" s="10"/>
      <c r="L2212" s="10"/>
      <c r="M2212" s="10"/>
      <c r="O2212" s="10"/>
      <c r="P2212" s="10"/>
      <c r="Q2212" s="18"/>
      <c r="R2212" s="10"/>
      <c r="S2212" s="105"/>
      <c r="T2212" s="107"/>
      <c r="U2212" s="105"/>
      <c r="V2212" s="105"/>
      <c r="W2212" s="107"/>
    </row>
    <row r="2213" spans="1:102" ht="18">
      <c r="A2213" s="13">
        <v>1</v>
      </c>
      <c r="B2213" s="5" t="s">
        <v>1649</v>
      </c>
      <c r="C2213" s="8"/>
      <c r="D2213" s="8"/>
      <c r="F2213" s="2"/>
      <c r="G2213" s="2"/>
      <c r="H2213" s="3"/>
      <c r="I2213" s="10">
        <v>47.5</v>
      </c>
      <c r="J2213" s="10"/>
      <c r="K2213" s="213">
        <f>SUM(I2213:J2213)</f>
        <v>47.5</v>
      </c>
      <c r="L2213" s="10">
        <v>45</v>
      </c>
      <c r="M2213" s="10"/>
      <c r="N2213" s="18">
        <f>SUM(L2213:M2213)</f>
        <v>45</v>
      </c>
      <c r="O2213" s="10"/>
      <c r="P2213" s="10"/>
      <c r="Q2213" s="18">
        <f>SUM(O2213:P2213)</f>
        <v>0</v>
      </c>
      <c r="R2213" s="10"/>
      <c r="S2213" s="105"/>
      <c r="T2213" s="107">
        <f>SUM(R2213:S2213)</f>
        <v>0</v>
      </c>
      <c r="U2213" s="105"/>
      <c r="V2213" s="105"/>
      <c r="W2213" s="107">
        <f>SUM(U2213:V2213)</f>
        <v>0</v>
      </c>
    </row>
    <row r="2214" spans="1:102" s="191" customFormat="1" ht="18">
      <c r="A2214" s="180"/>
      <c r="B2214" s="181" t="s">
        <v>1650</v>
      </c>
      <c r="C2214" s="182"/>
      <c r="D2214" s="182"/>
      <c r="E2214" s="182"/>
      <c r="F2214" s="183"/>
      <c r="G2214" s="183"/>
      <c r="H2214" s="194"/>
      <c r="I2214" s="184">
        <f>SUM(I2213)</f>
        <v>47.5</v>
      </c>
      <c r="J2214" s="189"/>
      <c r="K2214" s="212">
        <f>SUM(I2214:J2214)</f>
        <v>47.5</v>
      </c>
      <c r="L2214" s="184">
        <f>SUM(L2213)</f>
        <v>45</v>
      </c>
      <c r="M2214" s="189"/>
      <c r="N2214" s="184">
        <f>SUM(L2214:M2214)</f>
        <v>45</v>
      </c>
      <c r="O2214" s="184"/>
      <c r="P2214" s="189"/>
      <c r="Q2214" s="184">
        <f>SUM(O2214:P2214)</f>
        <v>0</v>
      </c>
      <c r="R2214" s="184"/>
      <c r="S2214" s="190"/>
      <c r="T2214" s="185">
        <f>SUM(R2214:S2214)</f>
        <v>0</v>
      </c>
      <c r="U2214" s="185"/>
      <c r="V2214" s="190"/>
      <c r="W2214" s="185">
        <f>SUM(U2214:V2214)</f>
        <v>0</v>
      </c>
      <c r="X2214" s="263"/>
      <c r="Y2214" s="263"/>
      <c r="Z2214" s="263"/>
      <c r="AA2214" s="263"/>
      <c r="AB2214" s="263"/>
      <c r="AC2214" s="263"/>
      <c r="AD2214" s="263"/>
      <c r="AE2214" s="263"/>
      <c r="AF2214" s="263"/>
      <c r="AG2214" s="263"/>
      <c r="AH2214" s="263"/>
      <c r="AI2214" s="263"/>
      <c r="AJ2214" s="263"/>
      <c r="AK2214" s="263"/>
      <c r="AL2214" s="263"/>
      <c r="AM2214" s="263"/>
      <c r="AN2214" s="263"/>
      <c r="AO2214" s="263"/>
      <c r="AP2214" s="263"/>
      <c r="AQ2214" s="263"/>
      <c r="AR2214" s="263"/>
      <c r="AS2214" s="263"/>
      <c r="AT2214" s="263"/>
      <c r="AU2214" s="263"/>
      <c r="AV2214" s="263"/>
      <c r="AW2214" s="263"/>
      <c r="AX2214" s="263"/>
      <c r="AY2214" s="263"/>
      <c r="AZ2214" s="263"/>
      <c r="BA2214" s="263"/>
      <c r="BB2214" s="263"/>
      <c r="BC2214" s="263"/>
      <c r="BD2214" s="263"/>
      <c r="BE2214" s="263"/>
      <c r="BF2214" s="263"/>
      <c r="BG2214" s="263"/>
      <c r="BH2214" s="263"/>
      <c r="BI2214" s="263"/>
      <c r="BJ2214" s="263"/>
      <c r="BK2214" s="263"/>
      <c r="BL2214" s="263"/>
      <c r="BM2214" s="263"/>
      <c r="BN2214" s="263"/>
      <c r="BO2214" s="263"/>
      <c r="BP2214" s="263"/>
      <c r="BQ2214" s="263"/>
      <c r="BR2214" s="263"/>
      <c r="BS2214" s="263"/>
      <c r="BT2214" s="263"/>
      <c r="BU2214" s="263"/>
      <c r="BV2214" s="263"/>
      <c r="BW2214" s="263"/>
      <c r="BX2214" s="263"/>
      <c r="BY2214" s="263"/>
      <c r="BZ2214" s="263"/>
      <c r="CA2214" s="263"/>
      <c r="CB2214" s="263"/>
      <c r="CC2214" s="263"/>
      <c r="CD2214" s="263"/>
      <c r="CE2214" s="263"/>
      <c r="CF2214" s="263"/>
      <c r="CG2214" s="263"/>
      <c r="CH2214" s="263"/>
      <c r="CI2214" s="263"/>
      <c r="CJ2214" s="263"/>
      <c r="CK2214" s="263"/>
      <c r="CL2214" s="263"/>
      <c r="CM2214" s="263"/>
      <c r="CN2214" s="263"/>
      <c r="CO2214" s="263"/>
      <c r="CP2214" s="263"/>
      <c r="CQ2214" s="263"/>
      <c r="CR2214" s="263"/>
      <c r="CS2214" s="263"/>
      <c r="CT2214" s="263"/>
      <c r="CU2214" s="263"/>
      <c r="CV2214" s="263"/>
      <c r="CW2214" s="263"/>
      <c r="CX2214" s="263"/>
    </row>
    <row r="2215" spans="1:102" s="24" customFormat="1" ht="18">
      <c r="A2215" s="17">
        <v>8</v>
      </c>
      <c r="B2215" s="7" t="s">
        <v>1991</v>
      </c>
      <c r="C2215" s="9"/>
      <c r="D2215" s="9"/>
      <c r="E2215" s="9"/>
      <c r="F2215" s="6"/>
      <c r="G2215" s="6"/>
      <c r="H2215" s="3"/>
      <c r="I2215" s="18"/>
      <c r="J2215" s="18"/>
      <c r="K2215" s="213"/>
      <c r="L2215" s="18"/>
      <c r="M2215" s="18"/>
      <c r="N2215" s="18"/>
      <c r="O2215" s="18"/>
      <c r="P2215" s="18"/>
      <c r="Q2215" s="18"/>
      <c r="R2215" s="18"/>
      <c r="S2215" s="107"/>
      <c r="T2215" s="107"/>
      <c r="U2215" s="107"/>
      <c r="V2215" s="107"/>
      <c r="W2215" s="107"/>
      <c r="X2215" s="258"/>
      <c r="Y2215" s="258"/>
      <c r="Z2215" s="258"/>
      <c r="AA2215" s="258"/>
      <c r="AB2215" s="258"/>
      <c r="AC2215" s="258"/>
      <c r="AD2215" s="258"/>
      <c r="AE2215" s="258"/>
      <c r="AF2215" s="258"/>
      <c r="AG2215" s="258"/>
      <c r="AH2215" s="258"/>
      <c r="AI2215" s="258"/>
      <c r="AJ2215" s="258"/>
      <c r="AK2215" s="258"/>
      <c r="AL2215" s="258"/>
      <c r="AM2215" s="258"/>
      <c r="AN2215" s="258"/>
      <c r="AO2215" s="258"/>
      <c r="AP2215" s="258"/>
      <c r="AQ2215" s="258"/>
      <c r="AR2215" s="258"/>
      <c r="AS2215" s="258"/>
      <c r="AT2215" s="258"/>
      <c r="AU2215" s="258"/>
      <c r="AV2215" s="258"/>
      <c r="AW2215" s="258"/>
      <c r="AX2215" s="258"/>
      <c r="AY2215" s="258"/>
      <c r="AZ2215" s="258"/>
      <c r="BA2215" s="258"/>
      <c r="BB2215" s="258"/>
      <c r="BC2215" s="258"/>
      <c r="BD2215" s="258"/>
      <c r="BE2215" s="258"/>
      <c r="BF2215" s="258"/>
      <c r="BG2215" s="258"/>
      <c r="BH2215" s="258"/>
      <c r="BI2215" s="258"/>
      <c r="BJ2215" s="258"/>
      <c r="BK2215" s="258"/>
      <c r="BL2215" s="258"/>
      <c r="BM2215" s="258"/>
      <c r="BN2215" s="258"/>
      <c r="BO2215" s="258"/>
      <c r="BP2215" s="258"/>
      <c r="BQ2215" s="258"/>
      <c r="BR2215" s="258"/>
      <c r="BS2215" s="258"/>
      <c r="BT2215" s="258"/>
      <c r="BU2215" s="258"/>
      <c r="BV2215" s="258"/>
      <c r="BW2215" s="258"/>
      <c r="BX2215" s="258"/>
      <c r="BY2215" s="258"/>
      <c r="BZ2215" s="258"/>
      <c r="CA2215" s="258"/>
      <c r="CB2215" s="258"/>
      <c r="CC2215" s="258"/>
      <c r="CD2215" s="258"/>
      <c r="CE2215" s="258"/>
      <c r="CF2215" s="258"/>
      <c r="CG2215" s="258"/>
      <c r="CH2215" s="258"/>
      <c r="CI2215" s="258"/>
      <c r="CJ2215" s="258"/>
      <c r="CK2215" s="258"/>
      <c r="CL2215" s="258"/>
      <c r="CM2215" s="258"/>
      <c r="CN2215" s="258"/>
      <c r="CO2215" s="258"/>
      <c r="CP2215" s="258"/>
      <c r="CQ2215" s="258"/>
      <c r="CR2215" s="258"/>
      <c r="CS2215" s="258"/>
      <c r="CT2215" s="258"/>
      <c r="CU2215" s="258"/>
      <c r="CV2215" s="258"/>
      <c r="CW2215" s="258"/>
      <c r="CX2215" s="258"/>
    </row>
    <row r="2216" spans="1:102" ht="18">
      <c r="A2216" s="17">
        <v>1</v>
      </c>
      <c r="B2216" s="5" t="s">
        <v>1589</v>
      </c>
      <c r="C2216" s="8">
        <v>500</v>
      </c>
      <c r="D2216" s="8"/>
      <c r="E2216" s="9">
        <f>SUM(C2216:D2216)</f>
        <v>500</v>
      </c>
      <c r="F2216" s="2">
        <v>0.03</v>
      </c>
      <c r="G2216" s="2">
        <v>0</v>
      </c>
      <c r="H2216" s="3">
        <f>SUM(F2216:G2216)</f>
        <v>0.03</v>
      </c>
      <c r="I2216" s="10">
        <v>0.03</v>
      </c>
      <c r="J2216" s="10"/>
      <c r="K2216" s="213">
        <f>SUM(I2216:J2216)</f>
        <v>0.03</v>
      </c>
      <c r="L2216" s="10">
        <v>0.03</v>
      </c>
      <c r="M2216" s="10"/>
      <c r="N2216" s="18">
        <f>SUM(L2216:M2216)</f>
        <v>0.03</v>
      </c>
      <c r="O2216" s="10">
        <v>0.03</v>
      </c>
      <c r="P2216" s="10"/>
      <c r="Q2216" s="18">
        <f>SUM(O2216:P2216)</f>
        <v>0.03</v>
      </c>
      <c r="R2216" s="10">
        <v>0.03</v>
      </c>
      <c r="S2216" s="105"/>
      <c r="T2216" s="107">
        <f>SUM(R2216:S2216)</f>
        <v>0.03</v>
      </c>
      <c r="U2216" s="105">
        <v>0.03</v>
      </c>
      <c r="V2216" s="105"/>
      <c r="W2216" s="107">
        <f>SUM(U2216:V2216)</f>
        <v>0.03</v>
      </c>
    </row>
    <row r="2217" spans="1:102" s="186" customFormat="1" ht="18">
      <c r="A2217" s="187"/>
      <c r="B2217" s="181" t="s">
        <v>2540</v>
      </c>
      <c r="C2217" s="182">
        <f>SUM(C2216)</f>
        <v>500</v>
      </c>
      <c r="D2217" s="188"/>
      <c r="E2217" s="182">
        <f>SUM(C2217:D2217)</f>
        <v>500</v>
      </c>
      <c r="F2217" s="183">
        <v>0.03</v>
      </c>
      <c r="G2217" s="183">
        <v>0</v>
      </c>
      <c r="H2217" s="194">
        <f>SUM(F2217:G2217)</f>
        <v>0.03</v>
      </c>
      <c r="I2217" s="184">
        <f>SUM(I2216)</f>
        <v>0.03</v>
      </c>
      <c r="J2217" s="184"/>
      <c r="K2217" s="212">
        <f>SUM(I2217:J2217)</f>
        <v>0.03</v>
      </c>
      <c r="L2217" s="184">
        <f>SUM(L2216)</f>
        <v>0.03</v>
      </c>
      <c r="M2217" s="184"/>
      <c r="N2217" s="184">
        <f>SUM(L2217:M2217)</f>
        <v>0.03</v>
      </c>
      <c r="O2217" s="184">
        <f>SUM(O2216)</f>
        <v>0.03</v>
      </c>
      <c r="P2217" s="184"/>
      <c r="Q2217" s="184">
        <f>SUM(O2217:P2217)</f>
        <v>0.03</v>
      </c>
      <c r="R2217" s="184">
        <f>SUM(R2216)</f>
        <v>0.03</v>
      </c>
      <c r="S2217" s="184">
        <f t="shared" ref="S2217:V2217" si="845">SUM(S2216)</f>
        <v>0</v>
      </c>
      <c r="T2217" s="184">
        <f t="shared" si="845"/>
        <v>0.03</v>
      </c>
      <c r="U2217" s="184">
        <f t="shared" si="845"/>
        <v>0.03</v>
      </c>
      <c r="V2217" s="184">
        <f t="shared" si="845"/>
        <v>0</v>
      </c>
      <c r="W2217" s="185">
        <f>SUM(U2217:V2217)</f>
        <v>0.03</v>
      </c>
      <c r="X2217" s="264"/>
      <c r="Y2217" s="264"/>
      <c r="Z2217" s="264"/>
      <c r="AA2217" s="264"/>
      <c r="AB2217" s="264"/>
      <c r="AC2217" s="264"/>
      <c r="AD2217" s="264"/>
      <c r="AE2217" s="264"/>
      <c r="AF2217" s="264"/>
      <c r="AG2217" s="264"/>
      <c r="AH2217" s="264"/>
      <c r="AI2217" s="264"/>
      <c r="AJ2217" s="264"/>
      <c r="AK2217" s="264"/>
      <c r="AL2217" s="264"/>
      <c r="AM2217" s="264"/>
      <c r="AN2217" s="264"/>
      <c r="AO2217" s="264"/>
      <c r="AP2217" s="264"/>
      <c r="AQ2217" s="264"/>
      <c r="AR2217" s="264"/>
      <c r="AS2217" s="264"/>
      <c r="AT2217" s="264"/>
      <c r="AU2217" s="264"/>
      <c r="AV2217" s="264"/>
      <c r="AW2217" s="264"/>
      <c r="AX2217" s="264"/>
      <c r="AY2217" s="264"/>
      <c r="AZ2217" s="264"/>
      <c r="BA2217" s="264"/>
      <c r="BB2217" s="264"/>
      <c r="BC2217" s="264"/>
      <c r="BD2217" s="264"/>
      <c r="BE2217" s="264"/>
      <c r="BF2217" s="264"/>
      <c r="BG2217" s="264"/>
      <c r="BH2217" s="264"/>
      <c r="BI2217" s="264"/>
      <c r="BJ2217" s="264"/>
      <c r="BK2217" s="264"/>
      <c r="BL2217" s="264"/>
      <c r="BM2217" s="264"/>
      <c r="BN2217" s="264"/>
      <c r="BO2217" s="264"/>
      <c r="BP2217" s="264"/>
      <c r="BQ2217" s="264"/>
      <c r="BR2217" s="264"/>
      <c r="BS2217" s="264"/>
      <c r="BT2217" s="264"/>
      <c r="BU2217" s="264"/>
      <c r="BV2217" s="264"/>
      <c r="BW2217" s="264"/>
      <c r="BX2217" s="264"/>
      <c r="BY2217" s="264"/>
      <c r="BZ2217" s="264"/>
      <c r="CA2217" s="264"/>
      <c r="CB2217" s="264"/>
      <c r="CC2217" s="264"/>
      <c r="CD2217" s="264"/>
      <c r="CE2217" s="264"/>
      <c r="CF2217" s="264"/>
      <c r="CG2217" s="264"/>
      <c r="CH2217" s="264"/>
      <c r="CI2217" s="264"/>
      <c r="CJ2217" s="264"/>
      <c r="CK2217" s="264"/>
      <c r="CL2217" s="264"/>
      <c r="CM2217" s="264"/>
      <c r="CN2217" s="264"/>
      <c r="CO2217" s="264"/>
      <c r="CP2217" s="264"/>
      <c r="CQ2217" s="264"/>
      <c r="CR2217" s="264"/>
      <c r="CS2217" s="264"/>
      <c r="CT2217" s="264"/>
      <c r="CU2217" s="264"/>
      <c r="CV2217" s="264"/>
      <c r="CW2217" s="264"/>
      <c r="CX2217" s="264"/>
    </row>
    <row r="2218" spans="1:102" s="24" customFormat="1" ht="18">
      <c r="A2218" s="17">
        <v>9</v>
      </c>
      <c r="B2218" s="7" t="s">
        <v>1415</v>
      </c>
      <c r="C2218" s="9"/>
      <c r="D2218" s="9"/>
      <c r="E2218" s="9"/>
      <c r="F2218" s="6"/>
      <c r="G2218" s="6"/>
      <c r="H2218" s="3"/>
      <c r="I2218" s="18"/>
      <c r="J2218" s="18"/>
      <c r="K2218" s="213"/>
      <c r="L2218" s="18"/>
      <c r="M2218" s="18"/>
      <c r="N2218" s="18"/>
      <c r="O2218" s="18"/>
      <c r="P2218" s="18"/>
      <c r="Q2218" s="18"/>
      <c r="R2218" s="18"/>
      <c r="S2218" s="107"/>
      <c r="T2218" s="107"/>
      <c r="U2218" s="107"/>
      <c r="V2218" s="107"/>
      <c r="W2218" s="107"/>
      <c r="X2218" s="258"/>
      <c r="Y2218" s="258"/>
      <c r="Z2218" s="258"/>
      <c r="AA2218" s="258"/>
      <c r="AB2218" s="258"/>
      <c r="AC2218" s="258"/>
      <c r="AD2218" s="258"/>
      <c r="AE2218" s="258"/>
      <c r="AF2218" s="258"/>
      <c r="AG2218" s="258"/>
      <c r="AH2218" s="258"/>
      <c r="AI2218" s="258"/>
      <c r="AJ2218" s="258"/>
      <c r="AK2218" s="258"/>
      <c r="AL2218" s="258"/>
      <c r="AM2218" s="258"/>
      <c r="AN2218" s="258"/>
      <c r="AO2218" s="258"/>
      <c r="AP2218" s="258"/>
      <c r="AQ2218" s="258"/>
      <c r="AR2218" s="258"/>
      <c r="AS2218" s="258"/>
      <c r="AT2218" s="258"/>
      <c r="AU2218" s="258"/>
      <c r="AV2218" s="258"/>
      <c r="AW2218" s="258"/>
      <c r="AX2218" s="258"/>
      <c r="AY2218" s="258"/>
      <c r="AZ2218" s="258"/>
      <c r="BA2218" s="258"/>
      <c r="BB2218" s="258"/>
      <c r="BC2218" s="258"/>
      <c r="BD2218" s="258"/>
      <c r="BE2218" s="258"/>
      <c r="BF2218" s="258"/>
      <c r="BG2218" s="258"/>
      <c r="BH2218" s="258"/>
      <c r="BI2218" s="258"/>
      <c r="BJ2218" s="258"/>
      <c r="BK2218" s="258"/>
      <c r="BL2218" s="258"/>
      <c r="BM2218" s="258"/>
      <c r="BN2218" s="258"/>
      <c r="BO2218" s="258"/>
      <c r="BP2218" s="258"/>
      <c r="BQ2218" s="258"/>
      <c r="BR2218" s="258"/>
      <c r="BS2218" s="258"/>
      <c r="BT2218" s="258"/>
      <c r="BU2218" s="258"/>
      <c r="BV2218" s="258"/>
      <c r="BW2218" s="258"/>
      <c r="BX2218" s="258"/>
      <c r="BY2218" s="258"/>
      <c r="BZ2218" s="258"/>
      <c r="CA2218" s="258"/>
      <c r="CB2218" s="258"/>
      <c r="CC2218" s="258"/>
      <c r="CD2218" s="258"/>
      <c r="CE2218" s="258"/>
      <c r="CF2218" s="258"/>
      <c r="CG2218" s="258"/>
      <c r="CH2218" s="258"/>
      <c r="CI2218" s="258"/>
      <c r="CJ2218" s="258"/>
      <c r="CK2218" s="258"/>
      <c r="CL2218" s="258"/>
      <c r="CM2218" s="258"/>
      <c r="CN2218" s="258"/>
      <c r="CO2218" s="258"/>
      <c r="CP2218" s="258"/>
      <c r="CQ2218" s="258"/>
      <c r="CR2218" s="258"/>
      <c r="CS2218" s="258"/>
      <c r="CT2218" s="258"/>
      <c r="CU2218" s="258"/>
      <c r="CV2218" s="258"/>
      <c r="CW2218" s="258"/>
      <c r="CX2218" s="258"/>
    </row>
    <row r="2219" spans="1:102" ht="18">
      <c r="A2219" s="13">
        <v>1</v>
      </c>
      <c r="B2219" s="5" t="s">
        <v>1591</v>
      </c>
      <c r="C2219" s="8">
        <v>100</v>
      </c>
      <c r="D2219" s="8"/>
      <c r="E2219" s="9">
        <f>SUM(C2219:D2219)</f>
        <v>100</v>
      </c>
      <c r="F2219" s="2">
        <v>100</v>
      </c>
      <c r="G2219" s="2">
        <v>0</v>
      </c>
      <c r="H2219" s="3">
        <f>SUM(F2219:G2219)</f>
        <v>100</v>
      </c>
      <c r="I2219" s="10">
        <v>100</v>
      </c>
      <c r="J2219" s="10"/>
      <c r="K2219" s="213">
        <f>SUM(I2219:J2219)</f>
        <v>100</v>
      </c>
      <c r="L2219" s="10">
        <v>100</v>
      </c>
      <c r="M2219" s="10"/>
      <c r="N2219" s="18">
        <f>SUM(L2219:M2219)</f>
        <v>100</v>
      </c>
      <c r="O2219" s="10">
        <v>100</v>
      </c>
      <c r="P2219" s="10"/>
      <c r="Q2219" s="18">
        <f>SUM(O2219:P2219)</f>
        <v>100</v>
      </c>
      <c r="R2219" s="10">
        <v>100</v>
      </c>
      <c r="S2219" s="105"/>
      <c r="T2219" s="107">
        <f>SUM(R2219:S2219)</f>
        <v>100</v>
      </c>
      <c r="U2219" s="105">
        <v>100</v>
      </c>
      <c r="V2219" s="105"/>
      <c r="W2219" s="107">
        <f>SUM(U2219:V2219)</f>
        <v>100</v>
      </c>
    </row>
    <row r="2220" spans="1:102" ht="18">
      <c r="A2220" s="13">
        <v>2</v>
      </c>
      <c r="B2220" s="5" t="s">
        <v>1592</v>
      </c>
      <c r="C2220" s="8">
        <v>260.64999999999998</v>
      </c>
      <c r="D2220" s="8"/>
      <c r="E2220" s="9">
        <f>SUM(C2220:D2220)</f>
        <v>260.64999999999998</v>
      </c>
      <c r="F2220" s="2">
        <v>347.01</v>
      </c>
      <c r="G2220" s="2">
        <v>0</v>
      </c>
      <c r="H2220" s="3">
        <f>SUM(F2220:G2220)</f>
        <v>347.01</v>
      </c>
      <c r="I2220" s="10">
        <v>350.01</v>
      </c>
      <c r="J2220" s="10"/>
      <c r="K2220" s="213">
        <f>SUM(I2220:J2220)</f>
        <v>350.01</v>
      </c>
      <c r="L2220" s="10">
        <v>2425.0100000000002</v>
      </c>
      <c r="M2220" s="10"/>
      <c r="N2220" s="18">
        <f>SUM(L2220:M2220)</f>
        <v>2425.0100000000002</v>
      </c>
      <c r="O2220" s="10">
        <v>2900</v>
      </c>
      <c r="P2220" s="10"/>
      <c r="Q2220" s="18">
        <f>SUM(O2220:P2220)</f>
        <v>2900</v>
      </c>
      <c r="R2220" s="10">
        <v>3400</v>
      </c>
      <c r="S2220" s="105"/>
      <c r="T2220" s="107">
        <f>SUM(R2220:S2220)</f>
        <v>3400</v>
      </c>
      <c r="U2220" s="105">
        <v>911</v>
      </c>
      <c r="V2220" s="105"/>
      <c r="W2220" s="107">
        <f>SUM(U2220:V2220)</f>
        <v>911</v>
      </c>
    </row>
    <row r="2221" spans="1:102" ht="18">
      <c r="A2221" s="13">
        <v>3</v>
      </c>
      <c r="B2221" s="5" t="s">
        <v>1593</v>
      </c>
      <c r="C2221" s="8">
        <v>354.73</v>
      </c>
      <c r="D2221" s="8"/>
      <c r="E2221" s="9">
        <f>SUM(C2221:D2221)</f>
        <v>354.73</v>
      </c>
      <c r="F2221" s="2">
        <v>0.02</v>
      </c>
      <c r="G2221" s="2">
        <v>0</v>
      </c>
      <c r="H2221" s="3">
        <f>SUM(F2221:G2221)</f>
        <v>0.02</v>
      </c>
      <c r="I2221" s="10">
        <v>0.02</v>
      </c>
      <c r="J2221" s="10"/>
      <c r="K2221" s="213">
        <f>SUM(I2221:J2221)</f>
        <v>0.02</v>
      </c>
      <c r="L2221" s="10">
        <v>0.02</v>
      </c>
      <c r="M2221" s="10"/>
      <c r="N2221" s="18">
        <f>SUM(L2221:M2221)</f>
        <v>0.02</v>
      </c>
      <c r="O2221" s="10">
        <v>0.02</v>
      </c>
      <c r="P2221" s="10"/>
      <c r="Q2221" s="18">
        <f>SUM(O2221:P2221)</f>
        <v>0.02</v>
      </c>
      <c r="R2221" s="10">
        <v>3.21</v>
      </c>
      <c r="S2221" s="105"/>
      <c r="T2221" s="107">
        <f>SUM(R2221:S2221)</f>
        <v>3.21</v>
      </c>
      <c r="U2221" s="105">
        <v>0.02</v>
      </c>
      <c r="V2221" s="105"/>
      <c r="W2221" s="107">
        <f>SUM(U2221:V2221)</f>
        <v>0.02</v>
      </c>
    </row>
    <row r="2222" spans="1:102" ht="18">
      <c r="A2222" s="13">
        <v>4</v>
      </c>
      <c r="B2222" s="5" t="s">
        <v>1594</v>
      </c>
      <c r="C2222" s="8">
        <v>1400</v>
      </c>
      <c r="D2222" s="8"/>
      <c r="E2222" s="9">
        <f>SUM(C2222:D2222)</f>
        <v>1400</v>
      </c>
      <c r="F2222" s="2">
        <v>1230</v>
      </c>
      <c r="G2222" s="2">
        <v>0</v>
      </c>
      <c r="H2222" s="3">
        <f>SUM(F2222:G2222)</f>
        <v>1230</v>
      </c>
      <c r="I2222" s="10">
        <v>1500</v>
      </c>
      <c r="J2222" s="10"/>
      <c r="K2222" s="213">
        <f>SUM(I2222:J2222)</f>
        <v>1500</v>
      </c>
      <c r="L2222" s="10">
        <v>4600</v>
      </c>
      <c r="M2222" s="10"/>
      <c r="N2222" s="18">
        <f>SUM(L2222:M2222)</f>
        <v>4600</v>
      </c>
      <c r="O2222" s="10">
        <v>4000</v>
      </c>
      <c r="P2222" s="10"/>
      <c r="Q2222" s="18">
        <f>SUM(O2222:P2222)</f>
        <v>4000</v>
      </c>
      <c r="R2222" s="10">
        <v>5000</v>
      </c>
      <c r="S2222" s="105"/>
      <c r="T2222" s="107">
        <f>SUM(R2222:S2222)</f>
        <v>5000</v>
      </c>
      <c r="U2222" s="105">
        <v>11300</v>
      </c>
      <c r="V2222" s="105"/>
      <c r="W2222" s="107">
        <f>SUM(U2222:V2222)</f>
        <v>11300</v>
      </c>
    </row>
    <row r="2223" spans="1:102" s="191" customFormat="1" ht="18">
      <c r="A2223" s="180"/>
      <c r="B2223" s="181" t="s">
        <v>170</v>
      </c>
      <c r="C2223" s="182">
        <f>SUM(C2219:C2222)</f>
        <v>2115.38</v>
      </c>
      <c r="D2223" s="188"/>
      <c r="E2223" s="182">
        <f>SUM(C2223:D2223)</f>
        <v>2115.38</v>
      </c>
      <c r="F2223" s="183">
        <v>1677.03</v>
      </c>
      <c r="G2223" s="183">
        <v>0</v>
      </c>
      <c r="H2223" s="194">
        <f>SUM(F2223:G2223)</f>
        <v>1677.03</v>
      </c>
      <c r="I2223" s="184">
        <f>SUM(I2219:I2222)</f>
        <v>1950.03</v>
      </c>
      <c r="J2223" s="189"/>
      <c r="K2223" s="212">
        <f>SUM(I2223:J2223)</f>
        <v>1950.03</v>
      </c>
      <c r="L2223" s="184">
        <f>SUM(L2219:L2222)</f>
        <v>7125.0300000000007</v>
      </c>
      <c r="M2223" s="189"/>
      <c r="N2223" s="184">
        <f>SUM(L2223:M2223)</f>
        <v>7125.0300000000007</v>
      </c>
      <c r="O2223" s="184">
        <f>SUM(O2219:O2222)</f>
        <v>7000.02</v>
      </c>
      <c r="P2223" s="189"/>
      <c r="Q2223" s="184">
        <f>SUM(O2223:P2223)</f>
        <v>7000.02</v>
      </c>
      <c r="R2223" s="184">
        <f>SUM(R2219:R2222)</f>
        <v>8503.2099999999991</v>
      </c>
      <c r="S2223" s="184">
        <f t="shared" ref="S2223:W2223" si="846">SUM(S2219:S2222)</f>
        <v>0</v>
      </c>
      <c r="T2223" s="184">
        <f t="shared" si="846"/>
        <v>8503.2099999999991</v>
      </c>
      <c r="U2223" s="184">
        <f t="shared" si="846"/>
        <v>12311.02</v>
      </c>
      <c r="V2223" s="184">
        <f t="shared" si="846"/>
        <v>0</v>
      </c>
      <c r="W2223" s="184">
        <f t="shared" si="846"/>
        <v>12311.02</v>
      </c>
      <c r="X2223" s="263"/>
      <c r="Y2223" s="263"/>
      <c r="Z2223" s="263"/>
      <c r="AA2223" s="263"/>
      <c r="AB2223" s="263"/>
      <c r="AC2223" s="263"/>
      <c r="AD2223" s="263"/>
      <c r="AE2223" s="263"/>
      <c r="AF2223" s="263"/>
      <c r="AG2223" s="263"/>
      <c r="AH2223" s="263"/>
      <c r="AI2223" s="263"/>
      <c r="AJ2223" s="263"/>
      <c r="AK2223" s="263"/>
      <c r="AL2223" s="263"/>
      <c r="AM2223" s="263"/>
      <c r="AN2223" s="263"/>
      <c r="AO2223" s="263"/>
      <c r="AP2223" s="263"/>
      <c r="AQ2223" s="263"/>
      <c r="AR2223" s="263"/>
      <c r="AS2223" s="263"/>
      <c r="AT2223" s="263"/>
      <c r="AU2223" s="263"/>
      <c r="AV2223" s="263"/>
      <c r="AW2223" s="263"/>
      <c r="AX2223" s="263"/>
      <c r="AY2223" s="263"/>
      <c r="AZ2223" s="263"/>
      <c r="BA2223" s="263"/>
      <c r="BB2223" s="263"/>
      <c r="BC2223" s="263"/>
      <c r="BD2223" s="263"/>
      <c r="BE2223" s="263"/>
      <c r="BF2223" s="263"/>
      <c r="BG2223" s="263"/>
      <c r="BH2223" s="263"/>
      <c r="BI2223" s="263"/>
      <c r="BJ2223" s="263"/>
      <c r="BK2223" s="263"/>
      <c r="BL2223" s="263"/>
      <c r="BM2223" s="263"/>
      <c r="BN2223" s="263"/>
      <c r="BO2223" s="263"/>
      <c r="BP2223" s="263"/>
      <c r="BQ2223" s="263"/>
      <c r="BR2223" s="263"/>
      <c r="BS2223" s="263"/>
      <c r="BT2223" s="263"/>
      <c r="BU2223" s="263"/>
      <c r="BV2223" s="263"/>
      <c r="BW2223" s="263"/>
      <c r="BX2223" s="263"/>
      <c r="BY2223" s="263"/>
      <c r="BZ2223" s="263"/>
      <c r="CA2223" s="263"/>
      <c r="CB2223" s="263"/>
      <c r="CC2223" s="263"/>
      <c r="CD2223" s="263"/>
      <c r="CE2223" s="263"/>
      <c r="CF2223" s="263"/>
      <c r="CG2223" s="263"/>
      <c r="CH2223" s="263"/>
      <c r="CI2223" s="263"/>
      <c r="CJ2223" s="263"/>
      <c r="CK2223" s="263"/>
      <c r="CL2223" s="263"/>
      <c r="CM2223" s="263"/>
      <c r="CN2223" s="263"/>
      <c r="CO2223" s="263"/>
      <c r="CP2223" s="263"/>
      <c r="CQ2223" s="263"/>
      <c r="CR2223" s="263"/>
      <c r="CS2223" s="263"/>
      <c r="CT2223" s="263"/>
      <c r="CU2223" s="263"/>
      <c r="CV2223" s="263"/>
      <c r="CW2223" s="263"/>
      <c r="CX2223" s="263"/>
    </row>
    <row r="2224" spans="1:102" s="24" customFormat="1" ht="18">
      <c r="A2224" s="17">
        <v>10</v>
      </c>
      <c r="B2224" s="7" t="s">
        <v>1590</v>
      </c>
      <c r="C2224" s="9"/>
      <c r="D2224" s="9"/>
      <c r="E2224" s="9"/>
      <c r="F2224" s="6"/>
      <c r="G2224" s="6"/>
      <c r="H2224" s="3"/>
      <c r="I2224" s="18"/>
      <c r="J2224" s="18"/>
      <c r="K2224" s="213"/>
      <c r="L2224" s="18"/>
      <c r="M2224" s="18"/>
      <c r="N2224" s="18"/>
      <c r="O2224" s="18"/>
      <c r="P2224" s="18"/>
      <c r="Q2224" s="18"/>
      <c r="R2224" s="18"/>
      <c r="S2224" s="107"/>
      <c r="T2224" s="107"/>
      <c r="U2224" s="107"/>
      <c r="V2224" s="107"/>
      <c r="W2224" s="107"/>
      <c r="X2224" s="258"/>
      <c r="Y2224" s="258"/>
      <c r="Z2224" s="258"/>
      <c r="AA2224" s="258"/>
      <c r="AB2224" s="258"/>
      <c r="AC2224" s="258"/>
      <c r="AD2224" s="258"/>
      <c r="AE2224" s="258"/>
      <c r="AF2224" s="258"/>
      <c r="AG2224" s="258"/>
      <c r="AH2224" s="258"/>
      <c r="AI2224" s="258"/>
      <c r="AJ2224" s="258"/>
      <c r="AK2224" s="258"/>
      <c r="AL2224" s="258"/>
      <c r="AM2224" s="258"/>
      <c r="AN2224" s="258"/>
      <c r="AO2224" s="258"/>
      <c r="AP2224" s="258"/>
      <c r="AQ2224" s="258"/>
      <c r="AR2224" s="258"/>
      <c r="AS2224" s="258"/>
      <c r="AT2224" s="258"/>
      <c r="AU2224" s="258"/>
      <c r="AV2224" s="258"/>
      <c r="AW2224" s="258"/>
      <c r="AX2224" s="258"/>
      <c r="AY2224" s="258"/>
      <c r="AZ2224" s="258"/>
      <c r="BA2224" s="258"/>
      <c r="BB2224" s="258"/>
      <c r="BC2224" s="258"/>
      <c r="BD2224" s="258"/>
      <c r="BE2224" s="258"/>
      <c r="BF2224" s="258"/>
      <c r="BG2224" s="258"/>
      <c r="BH2224" s="258"/>
      <c r="BI2224" s="258"/>
      <c r="BJ2224" s="258"/>
      <c r="BK2224" s="258"/>
      <c r="BL2224" s="258"/>
      <c r="BM2224" s="258"/>
      <c r="BN2224" s="258"/>
      <c r="BO2224" s="258"/>
      <c r="BP2224" s="258"/>
      <c r="BQ2224" s="258"/>
      <c r="BR2224" s="258"/>
      <c r="BS2224" s="258"/>
      <c r="BT2224" s="258"/>
      <c r="BU2224" s="258"/>
      <c r="BV2224" s="258"/>
      <c r="BW2224" s="258"/>
      <c r="BX2224" s="258"/>
      <c r="BY2224" s="258"/>
      <c r="BZ2224" s="258"/>
      <c r="CA2224" s="258"/>
      <c r="CB2224" s="258"/>
      <c r="CC2224" s="258"/>
      <c r="CD2224" s="258"/>
      <c r="CE2224" s="258"/>
      <c r="CF2224" s="258"/>
      <c r="CG2224" s="258"/>
      <c r="CH2224" s="258"/>
      <c r="CI2224" s="258"/>
      <c r="CJ2224" s="258"/>
      <c r="CK2224" s="258"/>
      <c r="CL2224" s="258"/>
      <c r="CM2224" s="258"/>
      <c r="CN2224" s="258"/>
      <c r="CO2224" s="258"/>
      <c r="CP2224" s="258"/>
      <c r="CQ2224" s="258"/>
      <c r="CR2224" s="258"/>
      <c r="CS2224" s="258"/>
      <c r="CT2224" s="258"/>
      <c r="CU2224" s="258"/>
      <c r="CV2224" s="258"/>
      <c r="CW2224" s="258"/>
      <c r="CX2224" s="258"/>
    </row>
    <row r="2225" spans="1:102" ht="18">
      <c r="A2225" s="13">
        <v>1</v>
      </c>
      <c r="B2225" s="5" t="s">
        <v>1595</v>
      </c>
      <c r="C2225" s="8">
        <v>0.01</v>
      </c>
      <c r="D2225" s="8"/>
      <c r="E2225" s="9">
        <f>SUM(C2225:D2225)</f>
        <v>0.01</v>
      </c>
      <c r="F2225" s="2">
        <v>51.37</v>
      </c>
      <c r="G2225" s="2">
        <v>0</v>
      </c>
      <c r="H2225" s="3">
        <f>SUM(F2225:G2225)</f>
        <v>51.37</v>
      </c>
      <c r="I2225" s="10">
        <v>0.01</v>
      </c>
      <c r="J2225" s="10"/>
      <c r="K2225" s="213">
        <f>SUM(I2225:J2225)</f>
        <v>0.01</v>
      </c>
      <c r="L2225" s="10">
        <v>0.01</v>
      </c>
      <c r="M2225" s="10"/>
      <c r="N2225" s="18">
        <f>SUM(L2225:M2225)</f>
        <v>0.01</v>
      </c>
      <c r="O2225" s="10">
        <v>0.01</v>
      </c>
      <c r="P2225" s="10"/>
      <c r="Q2225" s="18">
        <f>SUM(O2225:P2225)</f>
        <v>0.01</v>
      </c>
      <c r="R2225" s="10">
        <v>0.01</v>
      </c>
      <c r="S2225" s="105"/>
      <c r="T2225" s="107">
        <f>SUM(R2225:S2225)</f>
        <v>0.01</v>
      </c>
      <c r="U2225" s="105">
        <v>0.01</v>
      </c>
      <c r="V2225" s="105"/>
      <c r="W2225" s="107">
        <f>SUM(U2225:V2225)</f>
        <v>0.01</v>
      </c>
    </row>
    <row r="2226" spans="1:102" s="24" customFormat="1" ht="18">
      <c r="A2226" s="17">
        <v>2</v>
      </c>
      <c r="B2226" s="5" t="s">
        <v>1596</v>
      </c>
      <c r="C2226" s="8">
        <v>192.48</v>
      </c>
      <c r="D2226" s="8"/>
      <c r="E2226" s="9">
        <f>SUM(C2226:D2226)</f>
        <v>192.48</v>
      </c>
      <c r="F2226" s="2">
        <v>154.93</v>
      </c>
      <c r="G2226" s="2">
        <v>0</v>
      </c>
      <c r="H2226" s="3">
        <f>SUM(F2226:G2226)</f>
        <v>154.93</v>
      </c>
      <c r="I2226" s="10">
        <v>144.69</v>
      </c>
      <c r="J2226" s="18"/>
      <c r="K2226" s="213">
        <f>SUM(I2226:J2226)</f>
        <v>144.69</v>
      </c>
      <c r="L2226" s="10">
        <v>138.79</v>
      </c>
      <c r="M2226" s="18"/>
      <c r="N2226" s="18">
        <f>SUM(L2226:M2226)</f>
        <v>138.79</v>
      </c>
      <c r="O2226" s="10">
        <v>245.69</v>
      </c>
      <c r="P2226" s="18"/>
      <c r="Q2226" s="18">
        <f>SUM(O2226:P2226)</f>
        <v>245.69</v>
      </c>
      <c r="R2226" s="10">
        <v>245.69</v>
      </c>
      <c r="S2226" s="107"/>
      <c r="T2226" s="107">
        <f>SUM(R2226:S2226)</f>
        <v>245.69</v>
      </c>
      <c r="U2226" s="105">
        <v>258.49</v>
      </c>
      <c r="V2226" s="107"/>
      <c r="W2226" s="107">
        <f>SUM(U2226:V2226)</f>
        <v>258.49</v>
      </c>
      <c r="X2226" s="258"/>
      <c r="Y2226" s="258"/>
      <c r="Z2226" s="258"/>
      <c r="AA2226" s="258"/>
      <c r="AB2226" s="258"/>
      <c r="AC2226" s="258"/>
      <c r="AD2226" s="258"/>
      <c r="AE2226" s="258"/>
      <c r="AF2226" s="258"/>
      <c r="AG2226" s="258"/>
      <c r="AH2226" s="258"/>
      <c r="AI2226" s="258"/>
      <c r="AJ2226" s="258"/>
      <c r="AK2226" s="258"/>
      <c r="AL2226" s="258"/>
      <c r="AM2226" s="258"/>
      <c r="AN2226" s="258"/>
      <c r="AO2226" s="258"/>
      <c r="AP2226" s="258"/>
      <c r="AQ2226" s="258"/>
      <c r="AR2226" s="258"/>
      <c r="AS2226" s="258"/>
      <c r="AT2226" s="258"/>
      <c r="AU2226" s="258"/>
      <c r="AV2226" s="258"/>
      <c r="AW2226" s="258"/>
      <c r="AX2226" s="258"/>
      <c r="AY2226" s="258"/>
      <c r="AZ2226" s="258"/>
      <c r="BA2226" s="258"/>
      <c r="BB2226" s="258"/>
      <c r="BC2226" s="258"/>
      <c r="BD2226" s="258"/>
      <c r="BE2226" s="258"/>
      <c r="BF2226" s="258"/>
      <c r="BG2226" s="258"/>
      <c r="BH2226" s="258"/>
      <c r="BI2226" s="258"/>
      <c r="BJ2226" s="258"/>
      <c r="BK2226" s="258"/>
      <c r="BL2226" s="258"/>
      <c r="BM2226" s="258"/>
      <c r="BN2226" s="258"/>
      <c r="BO2226" s="258"/>
      <c r="BP2226" s="258"/>
      <c r="BQ2226" s="258"/>
      <c r="BR2226" s="258"/>
      <c r="BS2226" s="258"/>
      <c r="BT2226" s="258"/>
      <c r="BU2226" s="258"/>
      <c r="BV2226" s="258"/>
      <c r="BW2226" s="258"/>
      <c r="BX2226" s="258"/>
      <c r="BY2226" s="258"/>
      <c r="BZ2226" s="258"/>
      <c r="CA2226" s="258"/>
      <c r="CB2226" s="258"/>
      <c r="CC2226" s="258"/>
      <c r="CD2226" s="258"/>
      <c r="CE2226" s="258"/>
      <c r="CF2226" s="258"/>
      <c r="CG2226" s="258"/>
      <c r="CH2226" s="258"/>
      <c r="CI2226" s="258"/>
      <c r="CJ2226" s="258"/>
      <c r="CK2226" s="258"/>
      <c r="CL2226" s="258"/>
      <c r="CM2226" s="258"/>
      <c r="CN2226" s="258"/>
      <c r="CO2226" s="258"/>
      <c r="CP2226" s="258"/>
      <c r="CQ2226" s="258"/>
      <c r="CR2226" s="258"/>
      <c r="CS2226" s="258"/>
      <c r="CT2226" s="258"/>
      <c r="CU2226" s="258"/>
      <c r="CV2226" s="258"/>
      <c r="CW2226" s="258"/>
      <c r="CX2226" s="258"/>
    </row>
    <row r="2227" spans="1:102" ht="18">
      <c r="A2227" s="13">
        <v>3</v>
      </c>
      <c r="B2227" s="5" t="s">
        <v>1597</v>
      </c>
      <c r="C2227" s="8">
        <v>178.65</v>
      </c>
      <c r="D2227" s="8"/>
      <c r="E2227" s="9">
        <f>SUM(C2227:D2227)</f>
        <v>178.65</v>
      </c>
      <c r="F2227" s="2">
        <v>148.65</v>
      </c>
      <c r="G2227" s="2">
        <v>0</v>
      </c>
      <c r="H2227" s="3">
        <f>SUM(F2227:G2227)</f>
        <v>148.65</v>
      </c>
      <c r="I2227" s="10">
        <v>156.56</v>
      </c>
      <c r="J2227" s="10"/>
      <c r="K2227" s="213">
        <f>SUM(I2227:J2227)</f>
        <v>156.56</v>
      </c>
      <c r="L2227" s="10">
        <v>176.75</v>
      </c>
      <c r="M2227" s="10"/>
      <c r="N2227" s="18">
        <f>SUM(L2227:M2227)</f>
        <v>176.75</v>
      </c>
      <c r="O2227" s="10">
        <v>209.57</v>
      </c>
      <c r="P2227" s="10"/>
      <c r="Q2227" s="18">
        <f>SUM(O2227:P2227)</f>
        <v>209.57</v>
      </c>
      <c r="R2227" s="10">
        <v>209.57</v>
      </c>
      <c r="S2227" s="105"/>
      <c r="T2227" s="107">
        <f>SUM(R2227:S2227)</f>
        <v>209.57</v>
      </c>
      <c r="U2227" s="105">
        <v>163.57</v>
      </c>
      <c r="V2227" s="105"/>
      <c r="W2227" s="107">
        <f>SUM(U2227:V2227)</f>
        <v>163.57</v>
      </c>
    </row>
    <row r="2228" spans="1:102" s="191" customFormat="1" ht="18">
      <c r="A2228" s="180"/>
      <c r="B2228" s="181" t="s">
        <v>175</v>
      </c>
      <c r="C2228" s="182">
        <f>SUM(C2225:C2227)</f>
        <v>371.14</v>
      </c>
      <c r="D2228" s="188"/>
      <c r="E2228" s="182">
        <f>SUM(C2228:D2228)</f>
        <v>371.14</v>
      </c>
      <c r="F2228" s="183">
        <v>354.95</v>
      </c>
      <c r="G2228" s="183">
        <v>0</v>
      </c>
      <c r="H2228" s="194">
        <f>SUM(F2228:G2228)</f>
        <v>354.95</v>
      </c>
      <c r="I2228" s="184">
        <f>SUM(I2225:I2227)</f>
        <v>301.26</v>
      </c>
      <c r="J2228" s="189"/>
      <c r="K2228" s="212">
        <f>SUM(I2228:J2228)</f>
        <v>301.26</v>
      </c>
      <c r="L2228" s="184">
        <f>SUM(L2225:L2227)</f>
        <v>315.54999999999995</v>
      </c>
      <c r="M2228" s="189"/>
      <c r="N2228" s="184">
        <f>SUM(L2228:M2228)</f>
        <v>315.54999999999995</v>
      </c>
      <c r="O2228" s="184">
        <f>SUM(O2225:O2227)</f>
        <v>455.27</v>
      </c>
      <c r="P2228" s="189"/>
      <c r="Q2228" s="184">
        <f>SUM(O2228:P2228)</f>
        <v>455.27</v>
      </c>
      <c r="R2228" s="184">
        <f>SUM(R2225:R2227)</f>
        <v>455.27</v>
      </c>
      <c r="S2228" s="184">
        <f t="shared" ref="S2228:W2228" si="847">SUM(S2225:S2227)</f>
        <v>0</v>
      </c>
      <c r="T2228" s="184">
        <f t="shared" si="847"/>
        <v>455.27</v>
      </c>
      <c r="U2228" s="184">
        <f t="shared" si="847"/>
        <v>422.07</v>
      </c>
      <c r="V2228" s="184">
        <f t="shared" si="847"/>
        <v>0</v>
      </c>
      <c r="W2228" s="184">
        <f t="shared" si="847"/>
        <v>422.07</v>
      </c>
      <c r="X2228" s="263"/>
      <c r="Y2228" s="263"/>
      <c r="Z2228" s="263"/>
      <c r="AA2228" s="263"/>
      <c r="AB2228" s="263"/>
      <c r="AC2228" s="263"/>
      <c r="AD2228" s="263"/>
      <c r="AE2228" s="263"/>
      <c r="AF2228" s="263"/>
      <c r="AG2228" s="263"/>
      <c r="AH2228" s="263"/>
      <c r="AI2228" s="263"/>
      <c r="AJ2228" s="263"/>
      <c r="AK2228" s="263"/>
      <c r="AL2228" s="263"/>
      <c r="AM2228" s="263"/>
      <c r="AN2228" s="263"/>
      <c r="AO2228" s="263"/>
      <c r="AP2228" s="263"/>
      <c r="AQ2228" s="263"/>
      <c r="AR2228" s="263"/>
      <c r="AS2228" s="263"/>
      <c r="AT2228" s="263"/>
      <c r="AU2228" s="263"/>
      <c r="AV2228" s="263"/>
      <c r="AW2228" s="263"/>
      <c r="AX2228" s="263"/>
      <c r="AY2228" s="263"/>
      <c r="AZ2228" s="263"/>
      <c r="BA2228" s="263"/>
      <c r="BB2228" s="263"/>
      <c r="BC2228" s="263"/>
      <c r="BD2228" s="263"/>
      <c r="BE2228" s="263"/>
      <c r="BF2228" s="263"/>
      <c r="BG2228" s="263"/>
      <c r="BH2228" s="263"/>
      <c r="BI2228" s="263"/>
      <c r="BJ2228" s="263"/>
      <c r="BK2228" s="263"/>
      <c r="BL2228" s="263"/>
      <c r="BM2228" s="263"/>
      <c r="BN2228" s="263"/>
      <c r="BO2228" s="263"/>
      <c r="BP2228" s="263"/>
      <c r="BQ2228" s="263"/>
      <c r="BR2228" s="263"/>
      <c r="BS2228" s="263"/>
      <c r="BT2228" s="263"/>
      <c r="BU2228" s="263"/>
      <c r="BV2228" s="263"/>
      <c r="BW2228" s="263"/>
      <c r="BX2228" s="263"/>
      <c r="BY2228" s="263"/>
      <c r="BZ2228" s="263"/>
      <c r="CA2228" s="263"/>
      <c r="CB2228" s="263"/>
      <c r="CC2228" s="263"/>
      <c r="CD2228" s="263"/>
      <c r="CE2228" s="263"/>
      <c r="CF2228" s="263"/>
      <c r="CG2228" s="263"/>
      <c r="CH2228" s="263"/>
      <c r="CI2228" s="263"/>
      <c r="CJ2228" s="263"/>
      <c r="CK2228" s="263"/>
      <c r="CL2228" s="263"/>
      <c r="CM2228" s="263"/>
      <c r="CN2228" s="263"/>
      <c r="CO2228" s="263"/>
      <c r="CP2228" s="263"/>
      <c r="CQ2228" s="263"/>
      <c r="CR2228" s="263"/>
      <c r="CS2228" s="263"/>
      <c r="CT2228" s="263"/>
      <c r="CU2228" s="263"/>
      <c r="CV2228" s="263"/>
      <c r="CW2228" s="263"/>
      <c r="CX2228" s="263"/>
    </row>
    <row r="2229" spans="1:102" s="24" customFormat="1" ht="18">
      <c r="A2229" s="17">
        <v>11</v>
      </c>
      <c r="B2229" s="7" t="s">
        <v>1081</v>
      </c>
      <c r="C2229" s="9"/>
      <c r="D2229" s="9"/>
      <c r="E2229" s="9"/>
      <c r="F2229" s="6"/>
      <c r="G2229" s="6"/>
      <c r="H2229" s="3"/>
      <c r="I2229" s="18"/>
      <c r="J2229" s="18"/>
      <c r="K2229" s="213"/>
      <c r="L2229" s="18"/>
      <c r="M2229" s="18"/>
      <c r="N2229" s="18"/>
      <c r="O2229" s="18"/>
      <c r="P2229" s="18"/>
      <c r="Q2229" s="18"/>
      <c r="R2229" s="18"/>
      <c r="S2229" s="107"/>
      <c r="T2229" s="107"/>
      <c r="U2229" s="107"/>
      <c r="V2229" s="107"/>
      <c r="W2229" s="107"/>
      <c r="X2229" s="258"/>
      <c r="Y2229" s="258"/>
      <c r="Z2229" s="258"/>
      <c r="AA2229" s="258"/>
      <c r="AB2229" s="258"/>
      <c r="AC2229" s="258"/>
      <c r="AD2229" s="258"/>
      <c r="AE2229" s="258"/>
      <c r="AF2229" s="258"/>
      <c r="AG2229" s="258"/>
      <c r="AH2229" s="258"/>
      <c r="AI2229" s="258"/>
      <c r="AJ2229" s="258"/>
      <c r="AK2229" s="258"/>
      <c r="AL2229" s="258"/>
      <c r="AM2229" s="258"/>
      <c r="AN2229" s="258"/>
      <c r="AO2229" s="258"/>
      <c r="AP2229" s="258"/>
      <c r="AQ2229" s="258"/>
      <c r="AR2229" s="258"/>
      <c r="AS2229" s="258"/>
      <c r="AT2229" s="258"/>
      <c r="AU2229" s="258"/>
      <c r="AV2229" s="258"/>
      <c r="AW2229" s="258"/>
      <c r="AX2229" s="258"/>
      <c r="AY2229" s="258"/>
      <c r="AZ2229" s="258"/>
      <c r="BA2229" s="258"/>
      <c r="BB2229" s="258"/>
      <c r="BC2229" s="258"/>
      <c r="BD2229" s="258"/>
      <c r="BE2229" s="258"/>
      <c r="BF2229" s="258"/>
      <c r="BG2229" s="258"/>
      <c r="BH2229" s="258"/>
      <c r="BI2229" s="258"/>
      <c r="BJ2229" s="258"/>
      <c r="BK2229" s="258"/>
      <c r="BL2229" s="258"/>
      <c r="BM2229" s="258"/>
      <c r="BN2229" s="258"/>
      <c r="BO2229" s="258"/>
      <c r="BP2229" s="258"/>
      <c r="BQ2229" s="258"/>
      <c r="BR2229" s="258"/>
      <c r="BS2229" s="258"/>
      <c r="BT2229" s="258"/>
      <c r="BU2229" s="258"/>
      <c r="BV2229" s="258"/>
      <c r="BW2229" s="258"/>
      <c r="BX2229" s="258"/>
      <c r="BY2229" s="258"/>
      <c r="BZ2229" s="258"/>
      <c r="CA2229" s="258"/>
      <c r="CB2229" s="258"/>
      <c r="CC2229" s="258"/>
      <c r="CD2229" s="258"/>
      <c r="CE2229" s="258"/>
      <c r="CF2229" s="258"/>
      <c r="CG2229" s="258"/>
      <c r="CH2229" s="258"/>
      <c r="CI2229" s="258"/>
      <c r="CJ2229" s="258"/>
      <c r="CK2229" s="258"/>
      <c r="CL2229" s="258"/>
      <c r="CM2229" s="258"/>
      <c r="CN2229" s="258"/>
      <c r="CO2229" s="258"/>
      <c r="CP2229" s="258"/>
      <c r="CQ2229" s="258"/>
      <c r="CR2229" s="258"/>
      <c r="CS2229" s="258"/>
      <c r="CT2229" s="258"/>
      <c r="CU2229" s="258"/>
      <c r="CV2229" s="258"/>
      <c r="CW2229" s="258"/>
      <c r="CX2229" s="258"/>
    </row>
    <row r="2230" spans="1:102" s="24" customFormat="1" ht="18">
      <c r="A2230" s="13">
        <v>1</v>
      </c>
      <c r="B2230" s="5" t="s">
        <v>2119</v>
      </c>
      <c r="C2230" s="9"/>
      <c r="D2230" s="9"/>
      <c r="E2230" s="9"/>
      <c r="F2230" s="6"/>
      <c r="G2230" s="6"/>
      <c r="H2230" s="3"/>
      <c r="I2230" s="18"/>
      <c r="J2230" s="18"/>
      <c r="K2230" s="213"/>
      <c r="L2230" s="10">
        <v>2000</v>
      </c>
      <c r="M2230" s="10"/>
      <c r="N2230" s="18">
        <f t="shared" ref="N2230:N2239" si="848">SUM(L2230:M2230)</f>
        <v>2000</v>
      </c>
      <c r="O2230" s="10"/>
      <c r="P2230" s="10"/>
      <c r="Q2230" s="18">
        <f t="shared" ref="Q2230:Q2239" si="849">SUM(O2230:P2230)</f>
        <v>0</v>
      </c>
      <c r="R2230" s="10"/>
      <c r="S2230" s="105"/>
      <c r="T2230" s="107">
        <f t="shared" ref="T2230:T2238" si="850">SUM(R2230:S2230)</f>
        <v>0</v>
      </c>
      <c r="U2230" s="105"/>
      <c r="V2230" s="105"/>
      <c r="W2230" s="107">
        <f t="shared" ref="W2230:W2238" si="851">SUM(U2230:V2230)</f>
        <v>0</v>
      </c>
      <c r="X2230" s="258"/>
      <c r="Y2230" s="258"/>
      <c r="Z2230" s="258"/>
      <c r="AA2230" s="258"/>
      <c r="AB2230" s="258"/>
      <c r="AC2230" s="258"/>
      <c r="AD2230" s="258"/>
      <c r="AE2230" s="258"/>
      <c r="AF2230" s="258"/>
      <c r="AG2230" s="258"/>
      <c r="AH2230" s="258"/>
      <c r="AI2230" s="258"/>
      <c r="AJ2230" s="258"/>
      <c r="AK2230" s="258"/>
      <c r="AL2230" s="258"/>
      <c r="AM2230" s="258"/>
      <c r="AN2230" s="258"/>
      <c r="AO2230" s="258"/>
      <c r="AP2230" s="258"/>
      <c r="AQ2230" s="258"/>
      <c r="AR2230" s="258"/>
      <c r="AS2230" s="258"/>
      <c r="AT2230" s="258"/>
      <c r="AU2230" s="258"/>
      <c r="AV2230" s="258"/>
      <c r="AW2230" s="258"/>
      <c r="AX2230" s="258"/>
      <c r="AY2230" s="258"/>
      <c r="AZ2230" s="258"/>
      <c r="BA2230" s="258"/>
      <c r="BB2230" s="258"/>
      <c r="BC2230" s="258"/>
      <c r="BD2230" s="258"/>
      <c r="BE2230" s="258"/>
      <c r="BF2230" s="258"/>
      <c r="BG2230" s="258"/>
      <c r="BH2230" s="258"/>
      <c r="BI2230" s="258"/>
      <c r="BJ2230" s="258"/>
      <c r="BK2230" s="258"/>
      <c r="BL2230" s="258"/>
      <c r="BM2230" s="258"/>
      <c r="BN2230" s="258"/>
      <c r="BO2230" s="258"/>
      <c r="BP2230" s="258"/>
      <c r="BQ2230" s="258"/>
      <c r="BR2230" s="258"/>
      <c r="BS2230" s="258"/>
      <c r="BT2230" s="258"/>
      <c r="BU2230" s="258"/>
      <c r="BV2230" s="258"/>
      <c r="BW2230" s="258"/>
      <c r="BX2230" s="258"/>
      <c r="BY2230" s="258"/>
      <c r="BZ2230" s="258"/>
      <c r="CA2230" s="258"/>
      <c r="CB2230" s="258"/>
      <c r="CC2230" s="258"/>
      <c r="CD2230" s="258"/>
      <c r="CE2230" s="258"/>
      <c r="CF2230" s="258"/>
      <c r="CG2230" s="258"/>
      <c r="CH2230" s="258"/>
      <c r="CI2230" s="258"/>
      <c r="CJ2230" s="258"/>
      <c r="CK2230" s="258"/>
      <c r="CL2230" s="258"/>
      <c r="CM2230" s="258"/>
      <c r="CN2230" s="258"/>
      <c r="CO2230" s="258"/>
      <c r="CP2230" s="258"/>
      <c r="CQ2230" s="258"/>
      <c r="CR2230" s="258"/>
      <c r="CS2230" s="258"/>
      <c r="CT2230" s="258"/>
      <c r="CU2230" s="258"/>
      <c r="CV2230" s="258"/>
      <c r="CW2230" s="258"/>
      <c r="CX2230" s="258"/>
    </row>
    <row r="2231" spans="1:102" ht="18">
      <c r="A2231" s="13">
        <v>2</v>
      </c>
      <c r="B2231" s="5" t="s">
        <v>1598</v>
      </c>
      <c r="C2231" s="8">
        <v>0.01</v>
      </c>
      <c r="D2231" s="8"/>
      <c r="E2231" s="9">
        <f>SUM(C2231:D2231)</f>
        <v>0.01</v>
      </c>
      <c r="F2231" s="2">
        <v>0.01</v>
      </c>
      <c r="G2231" s="2">
        <v>0</v>
      </c>
      <c r="H2231" s="3">
        <f>SUM(F2231:G2231)</f>
        <v>0.01</v>
      </c>
      <c r="I2231" s="10">
        <v>0.01</v>
      </c>
      <c r="J2231" s="10"/>
      <c r="K2231" s="213">
        <f>SUM(I2231:J2231)</f>
        <v>0.01</v>
      </c>
      <c r="L2231" s="10">
        <v>0.01</v>
      </c>
      <c r="M2231" s="10"/>
      <c r="N2231" s="18">
        <f t="shared" si="848"/>
        <v>0.01</v>
      </c>
      <c r="O2231" s="10">
        <v>0.01</v>
      </c>
      <c r="P2231" s="10"/>
      <c r="Q2231" s="18">
        <f t="shared" si="849"/>
        <v>0.01</v>
      </c>
      <c r="R2231" s="10">
        <v>0.01</v>
      </c>
      <c r="S2231" s="105"/>
      <c r="T2231" s="107">
        <f t="shared" si="850"/>
        <v>0.01</v>
      </c>
      <c r="U2231" s="105">
        <v>0.01</v>
      </c>
      <c r="V2231" s="105"/>
      <c r="W2231" s="107">
        <f t="shared" si="851"/>
        <v>0.01</v>
      </c>
    </row>
    <row r="2232" spans="1:102" ht="18">
      <c r="A2232" s="13">
        <v>3</v>
      </c>
      <c r="B2232" s="5" t="s">
        <v>1599</v>
      </c>
      <c r="C2232" s="8">
        <v>13400.01</v>
      </c>
      <c r="D2232" s="8"/>
      <c r="E2232" s="9">
        <f>SUM(C2232:D2232)</f>
        <v>13400.01</v>
      </c>
      <c r="F2232" s="2">
        <v>1000.01</v>
      </c>
      <c r="G2232" s="2">
        <v>0</v>
      </c>
      <c r="H2232" s="3">
        <f>SUM(F2232:G2232)</f>
        <v>1000.01</v>
      </c>
      <c r="I2232" s="10">
        <v>0.02</v>
      </c>
      <c r="J2232" s="10"/>
      <c r="K2232" s="213">
        <f>SUM(I2232:J2232)</f>
        <v>0.02</v>
      </c>
      <c r="L2232" s="10">
        <v>0.01</v>
      </c>
      <c r="M2232" s="18"/>
      <c r="N2232" s="18">
        <f t="shared" si="848"/>
        <v>0.01</v>
      </c>
      <c r="O2232" s="10">
        <v>0.02</v>
      </c>
      <c r="P2232" s="18"/>
      <c r="Q2232" s="18">
        <f t="shared" si="849"/>
        <v>0.02</v>
      </c>
      <c r="R2232" s="10">
        <v>0.02</v>
      </c>
      <c r="S2232" s="107"/>
      <c r="T2232" s="107">
        <f t="shared" si="850"/>
        <v>0.02</v>
      </c>
      <c r="U2232" s="105">
        <v>4821.01</v>
      </c>
      <c r="V2232" s="107"/>
      <c r="W2232" s="107">
        <f t="shared" si="851"/>
        <v>4821.01</v>
      </c>
    </row>
    <row r="2233" spans="1:102" ht="18">
      <c r="A2233" s="13"/>
      <c r="B2233" s="5" t="s">
        <v>2547</v>
      </c>
      <c r="C2233" s="8"/>
      <c r="D2233" s="8"/>
      <c r="E2233" s="9"/>
      <c r="F2233" s="2"/>
      <c r="G2233" s="2"/>
      <c r="H2233" s="3"/>
      <c r="I2233" s="10"/>
      <c r="J2233" s="10"/>
      <c r="L2233" s="10"/>
      <c r="M2233" s="18"/>
      <c r="O2233" s="10"/>
      <c r="P2233" s="18"/>
      <c r="Q2233" s="18"/>
      <c r="R2233" s="10"/>
      <c r="S2233" s="107"/>
      <c r="T2233" s="107"/>
      <c r="U2233" s="105">
        <v>0.09</v>
      </c>
      <c r="V2233" s="107">
        <v>0.03</v>
      </c>
      <c r="W2233" s="107"/>
    </row>
    <row r="2234" spans="1:102" s="24" customFormat="1" ht="18">
      <c r="A2234" s="13">
        <v>4</v>
      </c>
      <c r="B2234" s="179" t="s">
        <v>1600</v>
      </c>
      <c r="C2234" s="8">
        <v>635.01</v>
      </c>
      <c r="D2234" s="8"/>
      <c r="E2234" s="9">
        <f>SUM(C2234:D2234)</f>
        <v>635.01</v>
      </c>
      <c r="F2234" s="2">
        <v>0.02</v>
      </c>
      <c r="G2234" s="2">
        <v>0</v>
      </c>
      <c r="H2234" s="3">
        <f>SUM(F2234:G2234)</f>
        <v>0.02</v>
      </c>
      <c r="I2234" s="10">
        <v>0.02</v>
      </c>
      <c r="J2234" s="18"/>
      <c r="K2234" s="213">
        <f>SUM(I2234:J2234)</f>
        <v>0.02</v>
      </c>
      <c r="L2234" s="10">
        <v>0.02</v>
      </c>
      <c r="M2234" s="18"/>
      <c r="N2234" s="18">
        <f t="shared" si="848"/>
        <v>0.02</v>
      </c>
      <c r="O2234" s="10">
        <v>0.02</v>
      </c>
      <c r="P2234" s="18"/>
      <c r="Q2234" s="18">
        <f t="shared" si="849"/>
        <v>0.02</v>
      </c>
      <c r="R2234" s="10">
        <v>0.02</v>
      </c>
      <c r="S2234" s="107"/>
      <c r="T2234" s="107">
        <f t="shared" si="850"/>
        <v>0.02</v>
      </c>
      <c r="U2234" s="105"/>
      <c r="V2234" s="107"/>
      <c r="W2234" s="107">
        <f t="shared" si="851"/>
        <v>0</v>
      </c>
      <c r="X2234" s="258"/>
      <c r="Y2234" s="258"/>
      <c r="Z2234" s="258"/>
      <c r="AA2234" s="258"/>
      <c r="AB2234" s="258"/>
      <c r="AC2234" s="258"/>
      <c r="AD2234" s="258"/>
      <c r="AE2234" s="258"/>
      <c r="AF2234" s="258"/>
      <c r="AG2234" s="258"/>
      <c r="AH2234" s="258"/>
      <c r="AI2234" s="258"/>
      <c r="AJ2234" s="258"/>
      <c r="AK2234" s="258"/>
      <c r="AL2234" s="258"/>
      <c r="AM2234" s="258"/>
      <c r="AN2234" s="258"/>
      <c r="AO2234" s="258"/>
      <c r="AP2234" s="258"/>
      <c r="AQ2234" s="258"/>
      <c r="AR2234" s="258"/>
      <c r="AS2234" s="258"/>
      <c r="AT2234" s="258"/>
      <c r="AU2234" s="258"/>
      <c r="AV2234" s="258"/>
      <c r="AW2234" s="258"/>
      <c r="AX2234" s="258"/>
      <c r="AY2234" s="258"/>
      <c r="AZ2234" s="258"/>
      <c r="BA2234" s="258"/>
      <c r="BB2234" s="258"/>
      <c r="BC2234" s="258"/>
      <c r="BD2234" s="258"/>
      <c r="BE2234" s="258"/>
      <c r="BF2234" s="258"/>
      <c r="BG2234" s="258"/>
      <c r="BH2234" s="258"/>
      <c r="BI2234" s="258"/>
      <c r="BJ2234" s="258"/>
      <c r="BK2234" s="258"/>
      <c r="BL2234" s="258"/>
      <c r="BM2234" s="258"/>
      <c r="BN2234" s="258"/>
      <c r="BO2234" s="258"/>
      <c r="BP2234" s="258"/>
      <c r="BQ2234" s="258"/>
      <c r="BR2234" s="258"/>
      <c r="BS2234" s="258"/>
      <c r="BT2234" s="258"/>
      <c r="BU2234" s="258"/>
      <c r="BV2234" s="258"/>
      <c r="BW2234" s="258"/>
      <c r="BX2234" s="258"/>
      <c r="BY2234" s="258"/>
      <c r="BZ2234" s="258"/>
      <c r="CA2234" s="258"/>
      <c r="CB2234" s="258"/>
      <c r="CC2234" s="258"/>
      <c r="CD2234" s="258"/>
      <c r="CE2234" s="258"/>
      <c r="CF2234" s="258"/>
      <c r="CG2234" s="258"/>
      <c r="CH2234" s="258"/>
      <c r="CI2234" s="258"/>
      <c r="CJ2234" s="258"/>
      <c r="CK2234" s="258"/>
      <c r="CL2234" s="258"/>
      <c r="CM2234" s="258"/>
      <c r="CN2234" s="258"/>
      <c r="CO2234" s="258"/>
      <c r="CP2234" s="258"/>
      <c r="CQ2234" s="258"/>
      <c r="CR2234" s="258"/>
      <c r="CS2234" s="258"/>
      <c r="CT2234" s="258"/>
      <c r="CU2234" s="258"/>
      <c r="CV2234" s="258"/>
      <c r="CW2234" s="258"/>
      <c r="CX2234" s="258"/>
    </row>
    <row r="2235" spans="1:102" s="24" customFormat="1" ht="18">
      <c r="A2235" s="13">
        <v>5</v>
      </c>
      <c r="B2235" s="5" t="s">
        <v>2120</v>
      </c>
      <c r="C2235" s="8"/>
      <c r="D2235" s="8"/>
      <c r="E2235" s="9"/>
      <c r="F2235" s="2"/>
      <c r="G2235" s="2"/>
      <c r="H2235" s="3"/>
      <c r="I2235" s="10"/>
      <c r="J2235" s="18"/>
      <c r="K2235" s="213"/>
      <c r="L2235" s="10">
        <v>35000</v>
      </c>
      <c r="M2235" s="18"/>
      <c r="N2235" s="18">
        <f t="shared" si="848"/>
        <v>35000</v>
      </c>
      <c r="O2235" s="10">
        <v>0.03</v>
      </c>
      <c r="P2235" s="18"/>
      <c r="Q2235" s="18">
        <f t="shared" si="849"/>
        <v>0.03</v>
      </c>
      <c r="R2235" s="10">
        <v>0.03</v>
      </c>
      <c r="S2235" s="107"/>
      <c r="T2235" s="107">
        <f t="shared" si="850"/>
        <v>0.03</v>
      </c>
      <c r="U2235" s="105">
        <v>0.03</v>
      </c>
      <c r="V2235" s="107"/>
      <c r="W2235" s="107">
        <f t="shared" si="851"/>
        <v>0.03</v>
      </c>
      <c r="X2235" s="258"/>
      <c r="Y2235" s="258"/>
      <c r="Z2235" s="258"/>
      <c r="AA2235" s="258"/>
      <c r="AB2235" s="258"/>
      <c r="AC2235" s="258"/>
      <c r="AD2235" s="258"/>
      <c r="AE2235" s="258"/>
      <c r="AF2235" s="258"/>
      <c r="AG2235" s="258"/>
      <c r="AH2235" s="258"/>
      <c r="AI2235" s="258"/>
      <c r="AJ2235" s="258"/>
      <c r="AK2235" s="258"/>
      <c r="AL2235" s="258"/>
      <c r="AM2235" s="258"/>
      <c r="AN2235" s="258"/>
      <c r="AO2235" s="258"/>
      <c r="AP2235" s="258"/>
      <c r="AQ2235" s="258"/>
      <c r="AR2235" s="258"/>
      <c r="AS2235" s="258"/>
      <c r="AT2235" s="258"/>
      <c r="AU2235" s="258"/>
      <c r="AV2235" s="258"/>
      <c r="AW2235" s="258"/>
      <c r="AX2235" s="258"/>
      <c r="AY2235" s="258"/>
      <c r="AZ2235" s="258"/>
      <c r="BA2235" s="258"/>
      <c r="BB2235" s="258"/>
      <c r="BC2235" s="258"/>
      <c r="BD2235" s="258"/>
      <c r="BE2235" s="258"/>
      <c r="BF2235" s="258"/>
      <c r="BG2235" s="258"/>
      <c r="BH2235" s="258"/>
      <c r="BI2235" s="258"/>
      <c r="BJ2235" s="258"/>
      <c r="BK2235" s="258"/>
      <c r="BL2235" s="258"/>
      <c r="BM2235" s="258"/>
      <c r="BN2235" s="258"/>
      <c r="BO2235" s="258"/>
      <c r="BP2235" s="258"/>
      <c r="BQ2235" s="258"/>
      <c r="BR2235" s="258"/>
      <c r="BS2235" s="258"/>
      <c r="BT2235" s="258"/>
      <c r="BU2235" s="258"/>
      <c r="BV2235" s="258"/>
      <c r="BW2235" s="258"/>
      <c r="BX2235" s="258"/>
      <c r="BY2235" s="258"/>
      <c r="BZ2235" s="258"/>
      <c r="CA2235" s="258"/>
      <c r="CB2235" s="258"/>
      <c r="CC2235" s="258"/>
      <c r="CD2235" s="258"/>
      <c r="CE2235" s="258"/>
      <c r="CF2235" s="258"/>
      <c r="CG2235" s="258"/>
      <c r="CH2235" s="258"/>
      <c r="CI2235" s="258"/>
      <c r="CJ2235" s="258"/>
      <c r="CK2235" s="258"/>
      <c r="CL2235" s="258"/>
      <c r="CM2235" s="258"/>
      <c r="CN2235" s="258"/>
      <c r="CO2235" s="258"/>
      <c r="CP2235" s="258"/>
      <c r="CQ2235" s="258"/>
      <c r="CR2235" s="258"/>
      <c r="CS2235" s="258"/>
      <c r="CT2235" s="258"/>
      <c r="CU2235" s="258"/>
      <c r="CV2235" s="258"/>
      <c r="CW2235" s="258"/>
      <c r="CX2235" s="258"/>
    </row>
    <row r="2236" spans="1:102" s="24" customFormat="1" ht="18">
      <c r="A2236" s="13"/>
      <c r="B2236" s="5" t="s">
        <v>2548</v>
      </c>
      <c r="C2236" s="8"/>
      <c r="D2236" s="8"/>
      <c r="E2236" s="9"/>
      <c r="F2236" s="2"/>
      <c r="G2236" s="2"/>
      <c r="H2236" s="3"/>
      <c r="I2236" s="10"/>
      <c r="J2236" s="18"/>
      <c r="K2236" s="213"/>
      <c r="L2236" s="10"/>
      <c r="M2236" s="18"/>
      <c r="N2236" s="18"/>
      <c r="O2236" s="10"/>
      <c r="P2236" s="18"/>
      <c r="Q2236" s="18"/>
      <c r="R2236" s="10"/>
      <c r="S2236" s="107"/>
      <c r="T2236" s="107"/>
      <c r="U2236" s="105">
        <v>7.0000000000000007E-2</v>
      </c>
      <c r="V2236" s="107"/>
      <c r="W2236" s="107">
        <f t="shared" si="851"/>
        <v>7.0000000000000007E-2</v>
      </c>
      <c r="X2236" s="258"/>
      <c r="Y2236" s="258"/>
      <c r="Z2236" s="258"/>
      <c r="AA2236" s="258"/>
      <c r="AB2236" s="258"/>
      <c r="AC2236" s="258"/>
      <c r="AD2236" s="258"/>
      <c r="AE2236" s="258"/>
      <c r="AF2236" s="258"/>
      <c r="AG2236" s="258"/>
      <c r="AH2236" s="258"/>
      <c r="AI2236" s="258"/>
      <c r="AJ2236" s="258"/>
      <c r="AK2236" s="258"/>
      <c r="AL2236" s="258"/>
      <c r="AM2236" s="258"/>
      <c r="AN2236" s="258"/>
      <c r="AO2236" s="258"/>
      <c r="AP2236" s="258"/>
      <c r="AQ2236" s="258"/>
      <c r="AR2236" s="258"/>
      <c r="AS2236" s="258"/>
      <c r="AT2236" s="258"/>
      <c r="AU2236" s="258"/>
      <c r="AV2236" s="258"/>
      <c r="AW2236" s="258"/>
      <c r="AX2236" s="258"/>
      <c r="AY2236" s="258"/>
      <c r="AZ2236" s="258"/>
      <c r="BA2236" s="258"/>
      <c r="BB2236" s="258"/>
      <c r="BC2236" s="258"/>
      <c r="BD2236" s="258"/>
      <c r="BE2236" s="258"/>
      <c r="BF2236" s="258"/>
      <c r="BG2236" s="258"/>
      <c r="BH2236" s="258"/>
      <c r="BI2236" s="258"/>
      <c r="BJ2236" s="258"/>
      <c r="BK2236" s="258"/>
      <c r="BL2236" s="258"/>
      <c r="BM2236" s="258"/>
      <c r="BN2236" s="258"/>
      <c r="BO2236" s="258"/>
      <c r="BP2236" s="258"/>
      <c r="BQ2236" s="258"/>
      <c r="BR2236" s="258"/>
      <c r="BS2236" s="258"/>
      <c r="BT2236" s="258"/>
      <c r="BU2236" s="258"/>
      <c r="BV2236" s="258"/>
      <c r="BW2236" s="258"/>
      <c r="BX2236" s="258"/>
      <c r="BY2236" s="258"/>
      <c r="BZ2236" s="258"/>
      <c r="CA2236" s="258"/>
      <c r="CB2236" s="258"/>
      <c r="CC2236" s="258"/>
      <c r="CD2236" s="258"/>
      <c r="CE2236" s="258"/>
      <c r="CF2236" s="258"/>
      <c r="CG2236" s="258"/>
      <c r="CH2236" s="258"/>
      <c r="CI2236" s="258"/>
      <c r="CJ2236" s="258"/>
      <c r="CK2236" s="258"/>
      <c r="CL2236" s="258"/>
      <c r="CM2236" s="258"/>
      <c r="CN2236" s="258"/>
      <c r="CO2236" s="258"/>
      <c r="CP2236" s="258"/>
      <c r="CQ2236" s="258"/>
      <c r="CR2236" s="258"/>
      <c r="CS2236" s="258"/>
      <c r="CT2236" s="258"/>
      <c r="CU2236" s="258"/>
      <c r="CV2236" s="258"/>
      <c r="CW2236" s="258"/>
      <c r="CX2236" s="258"/>
    </row>
    <row r="2237" spans="1:102" s="24" customFormat="1" ht="18">
      <c r="A2237" s="13"/>
      <c r="B2237" s="5" t="s">
        <v>2549</v>
      </c>
      <c r="C2237" s="8"/>
      <c r="D2237" s="8"/>
      <c r="E2237" s="9"/>
      <c r="F2237" s="2"/>
      <c r="G2237" s="2"/>
      <c r="H2237" s="3"/>
      <c r="I2237" s="10"/>
      <c r="J2237" s="18"/>
      <c r="K2237" s="213"/>
      <c r="L2237" s="10"/>
      <c r="M2237" s="18"/>
      <c r="N2237" s="18"/>
      <c r="O2237" s="10"/>
      <c r="P2237" s="18"/>
      <c r="Q2237" s="18"/>
      <c r="R2237" s="10"/>
      <c r="S2237" s="107"/>
      <c r="T2237" s="107"/>
      <c r="U2237" s="105">
        <v>0.14000000000000001</v>
      </c>
      <c r="V2237" s="107"/>
      <c r="W2237" s="107">
        <f t="shared" si="851"/>
        <v>0.14000000000000001</v>
      </c>
      <c r="X2237" s="258"/>
      <c r="Y2237" s="258"/>
      <c r="Z2237" s="258"/>
      <c r="AA2237" s="258"/>
      <c r="AB2237" s="258"/>
      <c r="AC2237" s="258"/>
      <c r="AD2237" s="258"/>
      <c r="AE2237" s="258"/>
      <c r="AF2237" s="258"/>
      <c r="AG2237" s="258"/>
      <c r="AH2237" s="258"/>
      <c r="AI2237" s="258"/>
      <c r="AJ2237" s="258"/>
      <c r="AK2237" s="258"/>
      <c r="AL2237" s="258"/>
      <c r="AM2237" s="258"/>
      <c r="AN2237" s="258"/>
      <c r="AO2237" s="258"/>
      <c r="AP2237" s="258"/>
      <c r="AQ2237" s="258"/>
      <c r="AR2237" s="258"/>
      <c r="AS2237" s="258"/>
      <c r="AT2237" s="258"/>
      <c r="AU2237" s="258"/>
      <c r="AV2237" s="258"/>
      <c r="AW2237" s="258"/>
      <c r="AX2237" s="258"/>
      <c r="AY2237" s="258"/>
      <c r="AZ2237" s="258"/>
      <c r="BA2237" s="258"/>
      <c r="BB2237" s="258"/>
      <c r="BC2237" s="258"/>
      <c r="BD2237" s="258"/>
      <c r="BE2237" s="258"/>
      <c r="BF2237" s="258"/>
      <c r="BG2237" s="258"/>
      <c r="BH2237" s="258"/>
      <c r="BI2237" s="258"/>
      <c r="BJ2237" s="258"/>
      <c r="BK2237" s="258"/>
      <c r="BL2237" s="258"/>
      <c r="BM2237" s="258"/>
      <c r="BN2237" s="258"/>
      <c r="BO2237" s="258"/>
      <c r="BP2237" s="258"/>
      <c r="BQ2237" s="258"/>
      <c r="BR2237" s="258"/>
      <c r="BS2237" s="258"/>
      <c r="BT2237" s="258"/>
      <c r="BU2237" s="258"/>
      <c r="BV2237" s="258"/>
      <c r="BW2237" s="258"/>
      <c r="BX2237" s="258"/>
      <c r="BY2237" s="258"/>
      <c r="BZ2237" s="258"/>
      <c r="CA2237" s="258"/>
      <c r="CB2237" s="258"/>
      <c r="CC2237" s="258"/>
      <c r="CD2237" s="258"/>
      <c r="CE2237" s="258"/>
      <c r="CF2237" s="258"/>
      <c r="CG2237" s="258"/>
      <c r="CH2237" s="258"/>
      <c r="CI2237" s="258"/>
      <c r="CJ2237" s="258"/>
      <c r="CK2237" s="258"/>
      <c r="CL2237" s="258"/>
      <c r="CM2237" s="258"/>
      <c r="CN2237" s="258"/>
      <c r="CO2237" s="258"/>
      <c r="CP2237" s="258"/>
      <c r="CQ2237" s="258"/>
      <c r="CR2237" s="258"/>
      <c r="CS2237" s="258"/>
      <c r="CT2237" s="258"/>
      <c r="CU2237" s="258"/>
      <c r="CV2237" s="258"/>
      <c r="CW2237" s="258"/>
      <c r="CX2237" s="258"/>
    </row>
    <row r="2238" spans="1:102" s="24" customFormat="1" ht="18">
      <c r="A2238" s="13">
        <v>6</v>
      </c>
      <c r="B2238" s="22" t="s">
        <v>2310</v>
      </c>
      <c r="C2238" s="8"/>
      <c r="D2238" s="8"/>
      <c r="E2238" s="9"/>
      <c r="F2238" s="2"/>
      <c r="G2238" s="2"/>
      <c r="H2238" s="3"/>
      <c r="I2238" s="10"/>
      <c r="J2238" s="18"/>
      <c r="K2238" s="213"/>
      <c r="L2238" s="10"/>
      <c r="M2238" s="18"/>
      <c r="N2238" s="18"/>
      <c r="O2238" s="10">
        <v>0.02</v>
      </c>
      <c r="P2238" s="18"/>
      <c r="Q2238" s="18">
        <f t="shared" si="849"/>
        <v>0.02</v>
      </c>
      <c r="R2238" s="10">
        <v>0.02</v>
      </c>
      <c r="S2238" s="107"/>
      <c r="T2238" s="107">
        <f t="shared" si="850"/>
        <v>0.02</v>
      </c>
      <c r="U2238" s="105"/>
      <c r="V2238" s="107"/>
      <c r="W2238" s="107">
        <f t="shared" si="851"/>
        <v>0</v>
      </c>
      <c r="X2238" s="258"/>
      <c r="Y2238" s="258"/>
      <c r="Z2238" s="258"/>
      <c r="AA2238" s="258"/>
      <c r="AB2238" s="258"/>
      <c r="AC2238" s="258"/>
      <c r="AD2238" s="258"/>
      <c r="AE2238" s="258"/>
      <c r="AF2238" s="258"/>
      <c r="AG2238" s="258"/>
      <c r="AH2238" s="258"/>
      <c r="AI2238" s="258"/>
      <c r="AJ2238" s="258"/>
      <c r="AK2238" s="258"/>
      <c r="AL2238" s="258"/>
      <c r="AM2238" s="258"/>
      <c r="AN2238" s="258"/>
      <c r="AO2238" s="258"/>
      <c r="AP2238" s="258"/>
      <c r="AQ2238" s="258"/>
      <c r="AR2238" s="258"/>
      <c r="AS2238" s="258"/>
      <c r="AT2238" s="258"/>
      <c r="AU2238" s="258"/>
      <c r="AV2238" s="258"/>
      <c r="AW2238" s="258"/>
      <c r="AX2238" s="258"/>
      <c r="AY2238" s="258"/>
      <c r="AZ2238" s="258"/>
      <c r="BA2238" s="258"/>
      <c r="BB2238" s="258"/>
      <c r="BC2238" s="258"/>
      <c r="BD2238" s="258"/>
      <c r="BE2238" s="258"/>
      <c r="BF2238" s="258"/>
      <c r="BG2238" s="258"/>
      <c r="BH2238" s="258"/>
      <c r="BI2238" s="258"/>
      <c r="BJ2238" s="258"/>
      <c r="BK2238" s="258"/>
      <c r="BL2238" s="258"/>
      <c r="BM2238" s="258"/>
      <c r="BN2238" s="258"/>
      <c r="BO2238" s="258"/>
      <c r="BP2238" s="258"/>
      <c r="BQ2238" s="258"/>
      <c r="BR2238" s="258"/>
      <c r="BS2238" s="258"/>
      <c r="BT2238" s="258"/>
      <c r="BU2238" s="258"/>
      <c r="BV2238" s="258"/>
      <c r="BW2238" s="258"/>
      <c r="BX2238" s="258"/>
      <c r="BY2238" s="258"/>
      <c r="BZ2238" s="258"/>
      <c r="CA2238" s="258"/>
      <c r="CB2238" s="258"/>
      <c r="CC2238" s="258"/>
      <c r="CD2238" s="258"/>
      <c r="CE2238" s="258"/>
      <c r="CF2238" s="258"/>
      <c r="CG2238" s="258"/>
      <c r="CH2238" s="258"/>
      <c r="CI2238" s="258"/>
      <c r="CJ2238" s="258"/>
      <c r="CK2238" s="258"/>
      <c r="CL2238" s="258"/>
      <c r="CM2238" s="258"/>
      <c r="CN2238" s="258"/>
      <c r="CO2238" s="258"/>
      <c r="CP2238" s="258"/>
      <c r="CQ2238" s="258"/>
      <c r="CR2238" s="258"/>
      <c r="CS2238" s="258"/>
      <c r="CT2238" s="258"/>
      <c r="CU2238" s="258"/>
      <c r="CV2238" s="258"/>
      <c r="CW2238" s="258"/>
      <c r="CX2238" s="258"/>
    </row>
    <row r="2239" spans="1:102" s="191" customFormat="1" ht="18">
      <c r="A2239" s="180"/>
      <c r="B2239" s="181" t="s">
        <v>123</v>
      </c>
      <c r="C2239" s="182">
        <f>SUM(C2231:C2234)</f>
        <v>14035.03</v>
      </c>
      <c r="D2239" s="188"/>
      <c r="E2239" s="182">
        <f>SUM(C2239:D2239)</f>
        <v>14035.03</v>
      </c>
      <c r="F2239" s="183">
        <v>1000.04</v>
      </c>
      <c r="G2239" s="183">
        <v>0</v>
      </c>
      <c r="H2239" s="194">
        <f>SUM(F2239:G2239)</f>
        <v>1000.04</v>
      </c>
      <c r="I2239" s="184">
        <f>SUM(I2231:I2234)</f>
        <v>0.05</v>
      </c>
      <c r="J2239" s="189"/>
      <c r="K2239" s="212">
        <f>SUM(I2239:J2239)</f>
        <v>0.05</v>
      </c>
      <c r="L2239" s="184">
        <f>SUM(L2230:L2235)</f>
        <v>37000.04</v>
      </c>
      <c r="M2239" s="189"/>
      <c r="N2239" s="184">
        <f t="shared" si="848"/>
        <v>37000.04</v>
      </c>
      <c r="O2239" s="184">
        <f>SUM(O2231:O2238)</f>
        <v>0.1</v>
      </c>
      <c r="P2239" s="189"/>
      <c r="Q2239" s="184">
        <f t="shared" si="849"/>
        <v>0.1</v>
      </c>
      <c r="R2239" s="184">
        <f>SUM(R2231:R2238)</f>
        <v>0.1</v>
      </c>
      <c r="S2239" s="184">
        <f t="shared" ref="S2239:W2239" si="852">SUM(S2231:S2238)</f>
        <v>0</v>
      </c>
      <c r="T2239" s="184">
        <f t="shared" si="852"/>
        <v>0.1</v>
      </c>
      <c r="U2239" s="184">
        <f t="shared" si="852"/>
        <v>4821.3500000000004</v>
      </c>
      <c r="V2239" s="184">
        <f t="shared" si="852"/>
        <v>0.03</v>
      </c>
      <c r="W2239" s="184">
        <f t="shared" si="852"/>
        <v>4821.26</v>
      </c>
      <c r="X2239" s="263"/>
      <c r="Y2239" s="263"/>
      <c r="Z2239" s="263"/>
      <c r="AA2239" s="263"/>
      <c r="AB2239" s="263"/>
      <c r="AC2239" s="263"/>
      <c r="AD2239" s="263"/>
      <c r="AE2239" s="263"/>
      <c r="AF2239" s="263"/>
      <c r="AG2239" s="263"/>
      <c r="AH2239" s="263"/>
      <c r="AI2239" s="263"/>
      <c r="AJ2239" s="263"/>
      <c r="AK2239" s="263"/>
      <c r="AL2239" s="263"/>
      <c r="AM2239" s="263"/>
      <c r="AN2239" s="263"/>
      <c r="AO2239" s="263"/>
      <c r="AP2239" s="263"/>
      <c r="AQ2239" s="263"/>
      <c r="AR2239" s="263"/>
      <c r="AS2239" s="263"/>
      <c r="AT2239" s="263"/>
      <c r="AU2239" s="263"/>
      <c r="AV2239" s="263"/>
      <c r="AW2239" s="263"/>
      <c r="AX2239" s="263"/>
      <c r="AY2239" s="263"/>
      <c r="AZ2239" s="263"/>
      <c r="BA2239" s="263"/>
      <c r="BB2239" s="263"/>
      <c r="BC2239" s="263"/>
      <c r="BD2239" s="263"/>
      <c r="BE2239" s="263"/>
      <c r="BF2239" s="263"/>
      <c r="BG2239" s="263"/>
      <c r="BH2239" s="263"/>
      <c r="BI2239" s="263"/>
      <c r="BJ2239" s="263"/>
      <c r="BK2239" s="263"/>
      <c r="BL2239" s="263"/>
      <c r="BM2239" s="263"/>
      <c r="BN2239" s="263"/>
      <c r="BO2239" s="263"/>
      <c r="BP2239" s="263"/>
      <c r="BQ2239" s="263"/>
      <c r="BR2239" s="263"/>
      <c r="BS2239" s="263"/>
      <c r="BT2239" s="263"/>
      <c r="BU2239" s="263"/>
      <c r="BV2239" s="263"/>
      <c r="BW2239" s="263"/>
      <c r="BX2239" s="263"/>
      <c r="BY2239" s="263"/>
      <c r="BZ2239" s="263"/>
      <c r="CA2239" s="263"/>
      <c r="CB2239" s="263"/>
      <c r="CC2239" s="263"/>
      <c r="CD2239" s="263"/>
      <c r="CE2239" s="263"/>
      <c r="CF2239" s="263"/>
      <c r="CG2239" s="263"/>
      <c r="CH2239" s="263"/>
      <c r="CI2239" s="263"/>
      <c r="CJ2239" s="263"/>
      <c r="CK2239" s="263"/>
      <c r="CL2239" s="263"/>
      <c r="CM2239" s="263"/>
      <c r="CN2239" s="263"/>
      <c r="CO2239" s="263"/>
      <c r="CP2239" s="263"/>
      <c r="CQ2239" s="263"/>
      <c r="CR2239" s="263"/>
      <c r="CS2239" s="263"/>
      <c r="CT2239" s="263"/>
      <c r="CU2239" s="263"/>
      <c r="CV2239" s="263"/>
      <c r="CW2239" s="263"/>
      <c r="CX2239" s="263"/>
    </row>
    <row r="2240" spans="1:102" ht="18">
      <c r="A2240" s="17">
        <v>12</v>
      </c>
      <c r="B2240" s="7" t="s">
        <v>2121</v>
      </c>
      <c r="C2240" s="9"/>
      <c r="D2240" s="8"/>
      <c r="E2240" s="9"/>
      <c r="F2240" s="6"/>
      <c r="G2240" s="6"/>
      <c r="H2240" s="3"/>
      <c r="I2240" s="18"/>
      <c r="J2240" s="10"/>
      <c r="L2240" s="18"/>
      <c r="M2240" s="10"/>
      <c r="O2240" s="18"/>
      <c r="P2240" s="10"/>
      <c r="Q2240" s="18"/>
      <c r="R2240" s="18"/>
      <c r="S2240" s="105"/>
      <c r="T2240" s="107"/>
      <c r="U2240" s="107"/>
      <c r="V2240" s="105"/>
      <c r="W2240" s="107"/>
    </row>
    <row r="2241" spans="1:102" ht="18">
      <c r="A2241" s="13">
        <v>1</v>
      </c>
      <c r="B2241" s="5" t="s">
        <v>2123</v>
      </c>
      <c r="C2241" s="9"/>
      <c r="D2241" s="8"/>
      <c r="E2241" s="9"/>
      <c r="F2241" s="6"/>
      <c r="G2241" s="6"/>
      <c r="H2241" s="3"/>
      <c r="I2241" s="18"/>
      <c r="J2241" s="10"/>
      <c r="L2241" s="10">
        <v>2000.06</v>
      </c>
      <c r="M2241" s="10"/>
      <c r="N2241" s="18">
        <f>SUM(L2241:M2241)</f>
        <v>2000.06</v>
      </c>
      <c r="O2241" s="10">
        <v>2000.06</v>
      </c>
      <c r="P2241" s="10"/>
      <c r="Q2241" s="18">
        <f>SUM(O2241:P2241)</f>
        <v>2000.06</v>
      </c>
      <c r="R2241" s="10">
        <v>2000.06</v>
      </c>
      <c r="S2241" s="105"/>
      <c r="T2241" s="107">
        <f>SUM(R2241:S2241)</f>
        <v>2000.06</v>
      </c>
      <c r="U2241" s="105">
        <v>0.03</v>
      </c>
      <c r="V2241" s="105"/>
      <c r="W2241" s="107">
        <f>SUM(U2241:V2241)</f>
        <v>0.03</v>
      </c>
    </row>
    <row r="2242" spans="1:102" s="191" customFormat="1" ht="18">
      <c r="A2242" s="180"/>
      <c r="B2242" s="181" t="s">
        <v>2122</v>
      </c>
      <c r="C2242" s="182"/>
      <c r="D2242" s="188"/>
      <c r="E2242" s="182"/>
      <c r="F2242" s="183"/>
      <c r="G2242" s="183"/>
      <c r="H2242" s="194"/>
      <c r="I2242" s="184"/>
      <c r="J2242" s="189"/>
      <c r="K2242" s="212"/>
      <c r="L2242" s="184">
        <f>SUM(L2241)</f>
        <v>2000.06</v>
      </c>
      <c r="M2242" s="184"/>
      <c r="N2242" s="184">
        <f>SUM(L2242:M2242)</f>
        <v>2000.06</v>
      </c>
      <c r="O2242" s="184">
        <f>SUM(O2241)</f>
        <v>2000.06</v>
      </c>
      <c r="P2242" s="184"/>
      <c r="Q2242" s="184">
        <f>SUM(O2242:P2242)</f>
        <v>2000.06</v>
      </c>
      <c r="R2242" s="184">
        <f>SUM(R2241)</f>
        <v>2000.06</v>
      </c>
      <c r="S2242" s="184">
        <f t="shared" ref="S2242:W2242" si="853">SUM(S2241)</f>
        <v>0</v>
      </c>
      <c r="T2242" s="184">
        <f t="shared" si="853"/>
        <v>2000.06</v>
      </c>
      <c r="U2242" s="184">
        <f t="shared" si="853"/>
        <v>0.03</v>
      </c>
      <c r="V2242" s="184">
        <f t="shared" si="853"/>
        <v>0</v>
      </c>
      <c r="W2242" s="184">
        <f t="shared" si="853"/>
        <v>0.03</v>
      </c>
      <c r="X2242" s="263"/>
      <c r="Y2242" s="263"/>
      <c r="Z2242" s="263"/>
      <c r="AA2242" s="263"/>
      <c r="AB2242" s="263"/>
      <c r="AC2242" s="263"/>
      <c r="AD2242" s="263"/>
      <c r="AE2242" s="263"/>
      <c r="AF2242" s="263"/>
      <c r="AG2242" s="263"/>
      <c r="AH2242" s="263"/>
      <c r="AI2242" s="263"/>
      <c r="AJ2242" s="263"/>
      <c r="AK2242" s="263"/>
      <c r="AL2242" s="263"/>
      <c r="AM2242" s="263"/>
      <c r="AN2242" s="263"/>
      <c r="AO2242" s="263"/>
      <c r="AP2242" s="263"/>
      <c r="AQ2242" s="263"/>
      <c r="AR2242" s="263"/>
      <c r="AS2242" s="263"/>
      <c r="AT2242" s="263"/>
      <c r="AU2242" s="263"/>
      <c r="AV2242" s="263"/>
      <c r="AW2242" s="263"/>
      <c r="AX2242" s="263"/>
      <c r="AY2242" s="263"/>
      <c r="AZ2242" s="263"/>
      <c r="BA2242" s="263"/>
      <c r="BB2242" s="263"/>
      <c r="BC2242" s="263"/>
      <c r="BD2242" s="263"/>
      <c r="BE2242" s="263"/>
      <c r="BF2242" s="263"/>
      <c r="BG2242" s="263"/>
      <c r="BH2242" s="263"/>
      <c r="BI2242" s="263"/>
      <c r="BJ2242" s="263"/>
      <c r="BK2242" s="263"/>
      <c r="BL2242" s="263"/>
      <c r="BM2242" s="263"/>
      <c r="BN2242" s="263"/>
      <c r="BO2242" s="263"/>
      <c r="BP2242" s="263"/>
      <c r="BQ2242" s="263"/>
      <c r="BR2242" s="263"/>
      <c r="BS2242" s="263"/>
      <c r="BT2242" s="263"/>
      <c r="BU2242" s="263"/>
      <c r="BV2242" s="263"/>
      <c r="BW2242" s="263"/>
      <c r="BX2242" s="263"/>
      <c r="BY2242" s="263"/>
      <c r="BZ2242" s="263"/>
      <c r="CA2242" s="263"/>
      <c r="CB2242" s="263"/>
      <c r="CC2242" s="263"/>
      <c r="CD2242" s="263"/>
      <c r="CE2242" s="263"/>
      <c r="CF2242" s="263"/>
      <c r="CG2242" s="263"/>
      <c r="CH2242" s="263"/>
      <c r="CI2242" s="263"/>
      <c r="CJ2242" s="263"/>
      <c r="CK2242" s="263"/>
      <c r="CL2242" s="263"/>
      <c r="CM2242" s="263"/>
      <c r="CN2242" s="263"/>
      <c r="CO2242" s="263"/>
      <c r="CP2242" s="263"/>
      <c r="CQ2242" s="263"/>
      <c r="CR2242" s="263"/>
      <c r="CS2242" s="263"/>
      <c r="CT2242" s="263"/>
      <c r="CU2242" s="263"/>
      <c r="CV2242" s="263"/>
      <c r="CW2242" s="263"/>
      <c r="CX2242" s="263"/>
    </row>
    <row r="2243" spans="1:102" s="24" customFormat="1" ht="18">
      <c r="A2243" s="17">
        <v>13</v>
      </c>
      <c r="B2243" s="7" t="s">
        <v>1601</v>
      </c>
      <c r="C2243" s="9"/>
      <c r="D2243" s="9"/>
      <c r="E2243" s="9"/>
      <c r="F2243" s="6"/>
      <c r="G2243" s="6"/>
      <c r="H2243" s="3"/>
      <c r="I2243" s="18"/>
      <c r="J2243" s="18"/>
      <c r="K2243" s="213"/>
      <c r="L2243" s="18"/>
      <c r="M2243" s="18"/>
      <c r="N2243" s="18"/>
      <c r="O2243" s="18"/>
      <c r="P2243" s="18"/>
      <c r="Q2243" s="18"/>
      <c r="R2243" s="18"/>
      <c r="S2243" s="107"/>
      <c r="T2243" s="107"/>
      <c r="U2243" s="107"/>
      <c r="V2243" s="107"/>
      <c r="W2243" s="107"/>
      <c r="X2243" s="258"/>
      <c r="Y2243" s="258"/>
      <c r="Z2243" s="258"/>
      <c r="AA2243" s="258"/>
      <c r="AB2243" s="258"/>
      <c r="AC2243" s="258"/>
      <c r="AD2243" s="258"/>
      <c r="AE2243" s="258"/>
      <c r="AF2243" s="258"/>
      <c r="AG2243" s="258"/>
      <c r="AH2243" s="258"/>
      <c r="AI2243" s="258"/>
      <c r="AJ2243" s="258"/>
      <c r="AK2243" s="258"/>
      <c r="AL2243" s="258"/>
      <c r="AM2243" s="258"/>
      <c r="AN2243" s="258"/>
      <c r="AO2243" s="258"/>
      <c r="AP2243" s="258"/>
      <c r="AQ2243" s="258"/>
      <c r="AR2243" s="258"/>
      <c r="AS2243" s="258"/>
      <c r="AT2243" s="258"/>
      <c r="AU2243" s="258"/>
      <c r="AV2243" s="258"/>
      <c r="AW2243" s="258"/>
      <c r="AX2243" s="258"/>
      <c r="AY2243" s="258"/>
      <c r="AZ2243" s="258"/>
      <c r="BA2243" s="258"/>
      <c r="BB2243" s="258"/>
      <c r="BC2243" s="258"/>
      <c r="BD2243" s="258"/>
      <c r="BE2243" s="258"/>
      <c r="BF2243" s="258"/>
      <c r="BG2243" s="258"/>
      <c r="BH2243" s="258"/>
      <c r="BI2243" s="258"/>
      <c r="BJ2243" s="258"/>
      <c r="BK2243" s="258"/>
      <c r="BL2243" s="258"/>
      <c r="BM2243" s="258"/>
      <c r="BN2243" s="258"/>
      <c r="BO2243" s="258"/>
      <c r="BP2243" s="258"/>
      <c r="BQ2243" s="258"/>
      <c r="BR2243" s="258"/>
      <c r="BS2243" s="258"/>
      <c r="BT2243" s="258"/>
      <c r="BU2243" s="258"/>
      <c r="BV2243" s="258"/>
      <c r="BW2243" s="258"/>
      <c r="BX2243" s="258"/>
      <c r="BY2243" s="258"/>
      <c r="BZ2243" s="258"/>
      <c r="CA2243" s="258"/>
      <c r="CB2243" s="258"/>
      <c r="CC2243" s="258"/>
      <c r="CD2243" s="258"/>
      <c r="CE2243" s="258"/>
      <c r="CF2243" s="258"/>
      <c r="CG2243" s="258"/>
      <c r="CH2243" s="258"/>
      <c r="CI2243" s="258"/>
      <c r="CJ2243" s="258"/>
      <c r="CK2243" s="258"/>
      <c r="CL2243" s="258"/>
      <c r="CM2243" s="258"/>
      <c r="CN2243" s="258"/>
      <c r="CO2243" s="258"/>
      <c r="CP2243" s="258"/>
      <c r="CQ2243" s="258"/>
      <c r="CR2243" s="258"/>
      <c r="CS2243" s="258"/>
      <c r="CT2243" s="258"/>
      <c r="CU2243" s="258"/>
      <c r="CV2243" s="258"/>
      <c r="CW2243" s="258"/>
      <c r="CX2243" s="258"/>
    </row>
    <row r="2244" spans="1:102" s="24" customFormat="1" ht="18">
      <c r="A2244" s="13">
        <v>1</v>
      </c>
      <c r="B2244" s="5" t="s">
        <v>1602</v>
      </c>
      <c r="C2244" s="8">
        <v>0.01</v>
      </c>
      <c r="D2244" s="8">
        <v>0.01</v>
      </c>
      <c r="E2244" s="9">
        <f>SUM(C2244:D2244)</f>
        <v>0.02</v>
      </c>
      <c r="F2244" s="2">
        <v>0.01</v>
      </c>
      <c r="G2244" s="2">
        <v>0.01</v>
      </c>
      <c r="H2244" s="3">
        <f>SUM(F2244:G2244)</f>
        <v>0.02</v>
      </c>
      <c r="I2244" s="10">
        <v>0.01</v>
      </c>
      <c r="J2244" s="10">
        <v>0.01</v>
      </c>
      <c r="K2244" s="213">
        <f>SUM(I2244:J2244)</f>
        <v>0.02</v>
      </c>
      <c r="L2244" s="10"/>
      <c r="M2244" s="10"/>
      <c r="N2244" s="18">
        <f>SUM(L2244:M2244)</f>
        <v>0</v>
      </c>
      <c r="O2244" s="10"/>
      <c r="P2244" s="10"/>
      <c r="Q2244" s="18">
        <f>SUM(O2244:P2244)</f>
        <v>0</v>
      </c>
      <c r="R2244" s="10"/>
      <c r="S2244" s="105"/>
      <c r="T2244" s="107">
        <f>SUM(R2244:S2244)</f>
        <v>0</v>
      </c>
      <c r="U2244" s="105"/>
      <c r="V2244" s="105"/>
      <c r="W2244" s="107">
        <f>SUM(U2244:V2244)</f>
        <v>0</v>
      </c>
      <c r="X2244" s="258"/>
      <c r="Y2244" s="258"/>
      <c r="Z2244" s="258"/>
      <c r="AA2244" s="258"/>
      <c r="AB2244" s="258"/>
      <c r="AC2244" s="258"/>
      <c r="AD2244" s="258"/>
      <c r="AE2244" s="258"/>
      <c r="AF2244" s="258"/>
      <c r="AG2244" s="258"/>
      <c r="AH2244" s="258"/>
      <c r="AI2244" s="258"/>
      <c r="AJ2244" s="258"/>
      <c r="AK2244" s="258"/>
      <c r="AL2244" s="258"/>
      <c r="AM2244" s="258"/>
      <c r="AN2244" s="258"/>
      <c r="AO2244" s="258"/>
      <c r="AP2244" s="258"/>
      <c r="AQ2244" s="258"/>
      <c r="AR2244" s="258"/>
      <c r="AS2244" s="258"/>
      <c r="AT2244" s="258"/>
      <c r="AU2244" s="258"/>
      <c r="AV2244" s="258"/>
      <c r="AW2244" s="258"/>
      <c r="AX2244" s="258"/>
      <c r="AY2244" s="258"/>
      <c r="AZ2244" s="258"/>
      <c r="BA2244" s="258"/>
      <c r="BB2244" s="258"/>
      <c r="BC2244" s="258"/>
      <c r="BD2244" s="258"/>
      <c r="BE2244" s="258"/>
      <c r="BF2244" s="258"/>
      <c r="BG2244" s="258"/>
      <c r="BH2244" s="258"/>
      <c r="BI2244" s="258"/>
      <c r="BJ2244" s="258"/>
      <c r="BK2244" s="258"/>
      <c r="BL2244" s="258"/>
      <c r="BM2244" s="258"/>
      <c r="BN2244" s="258"/>
      <c r="BO2244" s="258"/>
      <c r="BP2244" s="258"/>
      <c r="BQ2244" s="258"/>
      <c r="BR2244" s="258"/>
      <c r="BS2244" s="258"/>
      <c r="BT2244" s="258"/>
      <c r="BU2244" s="258"/>
      <c r="BV2244" s="258"/>
      <c r="BW2244" s="258"/>
      <c r="BX2244" s="258"/>
      <c r="BY2244" s="258"/>
      <c r="BZ2244" s="258"/>
      <c r="CA2244" s="258"/>
      <c r="CB2244" s="258"/>
      <c r="CC2244" s="258"/>
      <c r="CD2244" s="258"/>
      <c r="CE2244" s="258"/>
      <c r="CF2244" s="258"/>
      <c r="CG2244" s="258"/>
      <c r="CH2244" s="258"/>
      <c r="CI2244" s="258"/>
      <c r="CJ2244" s="258"/>
      <c r="CK2244" s="258"/>
      <c r="CL2244" s="258"/>
      <c r="CM2244" s="258"/>
      <c r="CN2244" s="258"/>
      <c r="CO2244" s="258"/>
      <c r="CP2244" s="258"/>
      <c r="CQ2244" s="258"/>
      <c r="CR2244" s="258"/>
      <c r="CS2244" s="258"/>
      <c r="CT2244" s="258"/>
      <c r="CU2244" s="258"/>
      <c r="CV2244" s="258"/>
      <c r="CW2244" s="258"/>
      <c r="CX2244" s="258"/>
    </row>
    <row r="2245" spans="1:102" s="191" customFormat="1" ht="18">
      <c r="A2245" s="180"/>
      <c r="B2245" s="181" t="s">
        <v>176</v>
      </c>
      <c r="C2245" s="182">
        <f>SUM(C2244)</f>
        <v>0.01</v>
      </c>
      <c r="D2245" s="188">
        <v>0.01</v>
      </c>
      <c r="E2245" s="182">
        <f>SUM(C2245:D2245)</f>
        <v>0.02</v>
      </c>
      <c r="F2245" s="183">
        <v>0.01</v>
      </c>
      <c r="G2245" s="183">
        <v>0.01</v>
      </c>
      <c r="H2245" s="194">
        <f>SUM(F2245:G2245)</f>
        <v>0.02</v>
      </c>
      <c r="I2245" s="184">
        <f>SUM(I2244)</f>
        <v>0.01</v>
      </c>
      <c r="J2245" s="184">
        <f>SUM(J2244)</f>
        <v>0.01</v>
      </c>
      <c r="K2245" s="212">
        <f>SUM(I2245:J2245)</f>
        <v>0.02</v>
      </c>
      <c r="L2245" s="184">
        <f>SUM(L2244)</f>
        <v>0</v>
      </c>
      <c r="M2245" s="184">
        <f>SUM(M2244)</f>
        <v>0</v>
      </c>
      <c r="N2245" s="184">
        <f>SUM(L2245:M2245)</f>
        <v>0</v>
      </c>
      <c r="O2245" s="184"/>
      <c r="P2245" s="184"/>
      <c r="Q2245" s="184">
        <f>SUM(O2245:P2245)</f>
        <v>0</v>
      </c>
      <c r="R2245" s="184"/>
      <c r="S2245" s="185"/>
      <c r="T2245" s="185">
        <f>SUM(R2245:S2245)</f>
        <v>0</v>
      </c>
      <c r="U2245" s="185"/>
      <c r="V2245" s="185"/>
      <c r="W2245" s="185">
        <f>SUM(U2245:V2245)</f>
        <v>0</v>
      </c>
      <c r="X2245" s="263"/>
      <c r="Y2245" s="263"/>
      <c r="Z2245" s="263"/>
      <c r="AA2245" s="263"/>
      <c r="AB2245" s="263"/>
      <c r="AC2245" s="263"/>
      <c r="AD2245" s="263"/>
      <c r="AE2245" s="263"/>
      <c r="AF2245" s="263"/>
      <c r="AG2245" s="263"/>
      <c r="AH2245" s="263"/>
      <c r="AI2245" s="263"/>
      <c r="AJ2245" s="263"/>
      <c r="AK2245" s="263"/>
      <c r="AL2245" s="263"/>
      <c r="AM2245" s="263"/>
      <c r="AN2245" s="263"/>
      <c r="AO2245" s="263"/>
      <c r="AP2245" s="263"/>
      <c r="AQ2245" s="263"/>
      <c r="AR2245" s="263"/>
      <c r="AS2245" s="263"/>
      <c r="AT2245" s="263"/>
      <c r="AU2245" s="263"/>
      <c r="AV2245" s="263"/>
      <c r="AW2245" s="263"/>
      <c r="AX2245" s="263"/>
      <c r="AY2245" s="263"/>
      <c r="AZ2245" s="263"/>
      <c r="BA2245" s="263"/>
      <c r="BB2245" s="263"/>
      <c r="BC2245" s="263"/>
      <c r="BD2245" s="263"/>
      <c r="BE2245" s="263"/>
      <c r="BF2245" s="263"/>
      <c r="BG2245" s="263"/>
      <c r="BH2245" s="263"/>
      <c r="BI2245" s="263"/>
      <c r="BJ2245" s="263"/>
      <c r="BK2245" s="263"/>
      <c r="BL2245" s="263"/>
      <c r="BM2245" s="263"/>
      <c r="BN2245" s="263"/>
      <c r="BO2245" s="263"/>
      <c r="BP2245" s="263"/>
      <c r="BQ2245" s="263"/>
      <c r="BR2245" s="263"/>
      <c r="BS2245" s="263"/>
      <c r="BT2245" s="263"/>
      <c r="BU2245" s="263"/>
      <c r="BV2245" s="263"/>
      <c r="BW2245" s="263"/>
      <c r="BX2245" s="263"/>
      <c r="BY2245" s="263"/>
      <c r="BZ2245" s="263"/>
      <c r="CA2245" s="263"/>
      <c r="CB2245" s="263"/>
      <c r="CC2245" s="263"/>
      <c r="CD2245" s="263"/>
      <c r="CE2245" s="263"/>
      <c r="CF2245" s="263"/>
      <c r="CG2245" s="263"/>
      <c r="CH2245" s="263"/>
      <c r="CI2245" s="263"/>
      <c r="CJ2245" s="263"/>
      <c r="CK2245" s="263"/>
      <c r="CL2245" s="263"/>
      <c r="CM2245" s="263"/>
      <c r="CN2245" s="263"/>
      <c r="CO2245" s="263"/>
      <c r="CP2245" s="263"/>
      <c r="CQ2245" s="263"/>
      <c r="CR2245" s="263"/>
      <c r="CS2245" s="263"/>
      <c r="CT2245" s="263"/>
      <c r="CU2245" s="263"/>
      <c r="CV2245" s="263"/>
      <c r="CW2245" s="263"/>
      <c r="CX2245" s="263"/>
    </row>
    <row r="2246" spans="1:102" s="24" customFormat="1" ht="18">
      <c r="A2246" s="17">
        <v>13</v>
      </c>
      <c r="B2246" s="7" t="s">
        <v>1603</v>
      </c>
      <c r="C2246" s="9"/>
      <c r="D2246" s="9"/>
      <c r="E2246" s="9"/>
      <c r="F2246" s="6"/>
      <c r="G2246" s="6"/>
      <c r="H2246" s="3"/>
      <c r="I2246" s="18"/>
      <c r="J2246" s="18"/>
      <c r="K2246" s="213"/>
      <c r="L2246" s="18"/>
      <c r="M2246" s="18"/>
      <c r="N2246" s="18"/>
      <c r="O2246" s="18"/>
      <c r="P2246" s="18"/>
      <c r="Q2246" s="18"/>
      <c r="R2246" s="18"/>
      <c r="S2246" s="107"/>
      <c r="T2246" s="107"/>
      <c r="U2246" s="107"/>
      <c r="V2246" s="107"/>
      <c r="W2246" s="107"/>
      <c r="X2246" s="258"/>
      <c r="Y2246" s="258"/>
      <c r="Z2246" s="258"/>
      <c r="AA2246" s="258"/>
      <c r="AB2246" s="258"/>
      <c r="AC2246" s="258"/>
      <c r="AD2246" s="258"/>
      <c r="AE2246" s="258"/>
      <c r="AF2246" s="258"/>
      <c r="AG2246" s="258"/>
      <c r="AH2246" s="258"/>
      <c r="AI2246" s="258"/>
      <c r="AJ2246" s="258"/>
      <c r="AK2246" s="258"/>
      <c r="AL2246" s="258"/>
      <c r="AM2246" s="258"/>
      <c r="AN2246" s="258"/>
      <c r="AO2246" s="258"/>
      <c r="AP2246" s="258"/>
      <c r="AQ2246" s="258"/>
      <c r="AR2246" s="258"/>
      <c r="AS2246" s="258"/>
      <c r="AT2246" s="258"/>
      <c r="AU2246" s="258"/>
      <c r="AV2246" s="258"/>
      <c r="AW2246" s="258"/>
      <c r="AX2246" s="258"/>
      <c r="AY2246" s="258"/>
      <c r="AZ2246" s="258"/>
      <c r="BA2246" s="258"/>
      <c r="BB2246" s="258"/>
      <c r="BC2246" s="258"/>
      <c r="BD2246" s="258"/>
      <c r="BE2246" s="258"/>
      <c r="BF2246" s="258"/>
      <c r="BG2246" s="258"/>
      <c r="BH2246" s="258"/>
      <c r="BI2246" s="258"/>
      <c r="BJ2246" s="258"/>
      <c r="BK2246" s="258"/>
      <c r="BL2246" s="258"/>
      <c r="BM2246" s="258"/>
      <c r="BN2246" s="258"/>
      <c r="BO2246" s="258"/>
      <c r="BP2246" s="258"/>
      <c r="BQ2246" s="258"/>
      <c r="BR2246" s="258"/>
      <c r="BS2246" s="258"/>
      <c r="BT2246" s="258"/>
      <c r="BU2246" s="258"/>
      <c r="BV2246" s="258"/>
      <c r="BW2246" s="258"/>
      <c r="BX2246" s="258"/>
      <c r="BY2246" s="258"/>
      <c r="BZ2246" s="258"/>
      <c r="CA2246" s="258"/>
      <c r="CB2246" s="258"/>
      <c r="CC2246" s="258"/>
      <c r="CD2246" s="258"/>
      <c r="CE2246" s="258"/>
      <c r="CF2246" s="258"/>
      <c r="CG2246" s="258"/>
      <c r="CH2246" s="258"/>
      <c r="CI2246" s="258"/>
      <c r="CJ2246" s="258"/>
      <c r="CK2246" s="258"/>
      <c r="CL2246" s="258"/>
      <c r="CM2246" s="258"/>
      <c r="CN2246" s="258"/>
      <c r="CO2246" s="258"/>
      <c r="CP2246" s="258"/>
      <c r="CQ2246" s="258"/>
      <c r="CR2246" s="258"/>
      <c r="CS2246" s="258"/>
      <c r="CT2246" s="258"/>
      <c r="CU2246" s="258"/>
      <c r="CV2246" s="258"/>
      <c r="CW2246" s="258"/>
      <c r="CX2246" s="258"/>
    </row>
    <row r="2247" spans="1:102" s="24" customFormat="1" ht="18">
      <c r="A2247" s="13">
        <v>1</v>
      </c>
      <c r="B2247" s="5" t="s">
        <v>1604</v>
      </c>
      <c r="C2247" s="8">
        <v>1230</v>
      </c>
      <c r="D2247" s="8"/>
      <c r="E2247" s="9">
        <f>SUM(C2247:D2247)</f>
        <v>1230</v>
      </c>
      <c r="F2247" s="2">
        <v>1800.16</v>
      </c>
      <c r="G2247" s="2">
        <v>0</v>
      </c>
      <c r="H2247" s="3">
        <f>SUM(F2247:G2247)</f>
        <v>1800.16</v>
      </c>
      <c r="I2247" s="10">
        <v>500</v>
      </c>
      <c r="J2247" s="18"/>
      <c r="K2247" s="213">
        <f>SUM(I2247:J2247)</f>
        <v>500</v>
      </c>
      <c r="L2247" s="10">
        <v>1732</v>
      </c>
      <c r="M2247" s="10"/>
      <c r="N2247" s="18">
        <f>SUM(L2247:M2247)</f>
        <v>1732</v>
      </c>
      <c r="O2247" s="10">
        <v>3909.96</v>
      </c>
      <c r="P2247" s="10"/>
      <c r="Q2247" s="18">
        <f>SUM(O2247:P2247)</f>
        <v>3909.96</v>
      </c>
      <c r="R2247" s="10">
        <v>9924.9599999999991</v>
      </c>
      <c r="S2247" s="105"/>
      <c r="T2247" s="107">
        <f>SUM(R2247:S2247)</f>
        <v>9924.9599999999991</v>
      </c>
      <c r="U2247" s="105">
        <v>6500</v>
      </c>
      <c r="V2247" s="105"/>
      <c r="W2247" s="107">
        <f>SUM(U2247:V2247)</f>
        <v>6500</v>
      </c>
      <c r="X2247" s="258"/>
      <c r="Y2247" s="258"/>
      <c r="Z2247" s="258"/>
      <c r="AA2247" s="258"/>
      <c r="AB2247" s="258"/>
      <c r="AC2247" s="258"/>
      <c r="AD2247" s="258"/>
      <c r="AE2247" s="258"/>
      <c r="AF2247" s="258"/>
      <c r="AG2247" s="258"/>
      <c r="AH2247" s="258"/>
      <c r="AI2247" s="258"/>
      <c r="AJ2247" s="258"/>
      <c r="AK2247" s="258"/>
      <c r="AL2247" s="258"/>
      <c r="AM2247" s="258"/>
      <c r="AN2247" s="258"/>
      <c r="AO2247" s="258"/>
      <c r="AP2247" s="258"/>
      <c r="AQ2247" s="258"/>
      <c r="AR2247" s="258"/>
      <c r="AS2247" s="258"/>
      <c r="AT2247" s="258"/>
      <c r="AU2247" s="258"/>
      <c r="AV2247" s="258"/>
      <c r="AW2247" s="258"/>
      <c r="AX2247" s="258"/>
      <c r="AY2247" s="258"/>
      <c r="AZ2247" s="258"/>
      <c r="BA2247" s="258"/>
      <c r="BB2247" s="258"/>
      <c r="BC2247" s="258"/>
      <c r="BD2247" s="258"/>
      <c r="BE2247" s="258"/>
      <c r="BF2247" s="258"/>
      <c r="BG2247" s="258"/>
      <c r="BH2247" s="258"/>
      <c r="BI2247" s="258"/>
      <c r="BJ2247" s="258"/>
      <c r="BK2247" s="258"/>
      <c r="BL2247" s="258"/>
      <c r="BM2247" s="258"/>
      <c r="BN2247" s="258"/>
      <c r="BO2247" s="258"/>
      <c r="BP2247" s="258"/>
      <c r="BQ2247" s="258"/>
      <c r="BR2247" s="258"/>
      <c r="BS2247" s="258"/>
      <c r="BT2247" s="258"/>
      <c r="BU2247" s="258"/>
      <c r="BV2247" s="258"/>
      <c r="BW2247" s="258"/>
      <c r="BX2247" s="258"/>
      <c r="BY2247" s="258"/>
      <c r="BZ2247" s="258"/>
      <c r="CA2247" s="258"/>
      <c r="CB2247" s="258"/>
      <c r="CC2247" s="258"/>
      <c r="CD2247" s="258"/>
      <c r="CE2247" s="258"/>
      <c r="CF2247" s="258"/>
      <c r="CG2247" s="258"/>
      <c r="CH2247" s="258"/>
      <c r="CI2247" s="258"/>
      <c r="CJ2247" s="258"/>
      <c r="CK2247" s="258"/>
      <c r="CL2247" s="258"/>
      <c r="CM2247" s="258"/>
      <c r="CN2247" s="258"/>
      <c r="CO2247" s="258"/>
      <c r="CP2247" s="258"/>
      <c r="CQ2247" s="258"/>
      <c r="CR2247" s="258"/>
      <c r="CS2247" s="258"/>
      <c r="CT2247" s="258"/>
      <c r="CU2247" s="258"/>
      <c r="CV2247" s="258"/>
      <c r="CW2247" s="258"/>
      <c r="CX2247" s="258"/>
    </row>
    <row r="2248" spans="1:102" s="191" customFormat="1" ht="18">
      <c r="A2248" s="180"/>
      <c r="B2248" s="181" t="s">
        <v>177</v>
      </c>
      <c r="C2248" s="182">
        <f>SUM(C2247)</f>
        <v>1230</v>
      </c>
      <c r="D2248" s="188"/>
      <c r="E2248" s="182">
        <f>SUM(C2248:D2248)</f>
        <v>1230</v>
      </c>
      <c r="F2248" s="183">
        <v>1800.16</v>
      </c>
      <c r="G2248" s="183">
        <v>0</v>
      </c>
      <c r="H2248" s="194">
        <f>SUM(F2248:G2248)</f>
        <v>1800.16</v>
      </c>
      <c r="I2248" s="189">
        <f>SUM(I2247)</f>
        <v>500</v>
      </c>
      <c r="J2248" s="189"/>
      <c r="K2248" s="212">
        <f>SUM(I2248:J2248)</f>
        <v>500</v>
      </c>
      <c r="L2248" s="184">
        <f>SUM(L2247)</f>
        <v>1732</v>
      </c>
      <c r="M2248" s="184"/>
      <c r="N2248" s="184">
        <f>SUM(L2248:M2248)</f>
        <v>1732</v>
      </c>
      <c r="O2248" s="184">
        <f>SUM(O2247)</f>
        <v>3909.96</v>
      </c>
      <c r="P2248" s="184"/>
      <c r="Q2248" s="184">
        <f>SUM(O2248:P2248)</f>
        <v>3909.96</v>
      </c>
      <c r="R2248" s="184">
        <f>SUM(R2247)</f>
        <v>9924.9599999999991</v>
      </c>
      <c r="S2248" s="184">
        <f t="shared" ref="S2248:W2248" si="854">SUM(S2247)</f>
        <v>0</v>
      </c>
      <c r="T2248" s="184">
        <f t="shared" si="854"/>
        <v>9924.9599999999991</v>
      </c>
      <c r="U2248" s="184">
        <f t="shared" si="854"/>
        <v>6500</v>
      </c>
      <c r="V2248" s="184">
        <f t="shared" si="854"/>
        <v>0</v>
      </c>
      <c r="W2248" s="184">
        <f t="shared" si="854"/>
        <v>6500</v>
      </c>
      <c r="X2248" s="263"/>
      <c r="Y2248" s="263"/>
      <c r="Z2248" s="263"/>
      <c r="AA2248" s="263"/>
      <c r="AB2248" s="263"/>
      <c r="AC2248" s="263"/>
      <c r="AD2248" s="263"/>
      <c r="AE2248" s="263"/>
      <c r="AF2248" s="263"/>
      <c r="AG2248" s="263"/>
      <c r="AH2248" s="263"/>
      <c r="AI2248" s="263"/>
      <c r="AJ2248" s="263"/>
      <c r="AK2248" s="263"/>
      <c r="AL2248" s="263"/>
      <c r="AM2248" s="263"/>
      <c r="AN2248" s="263"/>
      <c r="AO2248" s="263"/>
      <c r="AP2248" s="263"/>
      <c r="AQ2248" s="263"/>
      <c r="AR2248" s="263"/>
      <c r="AS2248" s="263"/>
      <c r="AT2248" s="263"/>
      <c r="AU2248" s="263"/>
      <c r="AV2248" s="263"/>
      <c r="AW2248" s="263"/>
      <c r="AX2248" s="263"/>
      <c r="AY2248" s="263"/>
      <c r="AZ2248" s="263"/>
      <c r="BA2248" s="263"/>
      <c r="BB2248" s="263"/>
      <c r="BC2248" s="263"/>
      <c r="BD2248" s="263"/>
      <c r="BE2248" s="263"/>
      <c r="BF2248" s="263"/>
      <c r="BG2248" s="263"/>
      <c r="BH2248" s="263"/>
      <c r="BI2248" s="263"/>
      <c r="BJ2248" s="263"/>
      <c r="BK2248" s="263"/>
      <c r="BL2248" s="263"/>
      <c r="BM2248" s="263"/>
      <c r="BN2248" s="263"/>
      <c r="BO2248" s="263"/>
      <c r="BP2248" s="263"/>
      <c r="BQ2248" s="263"/>
      <c r="BR2248" s="263"/>
      <c r="BS2248" s="263"/>
      <c r="BT2248" s="263"/>
      <c r="BU2248" s="263"/>
      <c r="BV2248" s="263"/>
      <c r="BW2248" s="263"/>
      <c r="BX2248" s="263"/>
      <c r="BY2248" s="263"/>
      <c r="BZ2248" s="263"/>
      <c r="CA2248" s="263"/>
      <c r="CB2248" s="263"/>
      <c r="CC2248" s="263"/>
      <c r="CD2248" s="263"/>
      <c r="CE2248" s="263"/>
      <c r="CF2248" s="263"/>
      <c r="CG2248" s="263"/>
      <c r="CH2248" s="263"/>
      <c r="CI2248" s="263"/>
      <c r="CJ2248" s="263"/>
      <c r="CK2248" s="263"/>
      <c r="CL2248" s="263"/>
      <c r="CM2248" s="263"/>
      <c r="CN2248" s="263"/>
      <c r="CO2248" s="263"/>
      <c r="CP2248" s="263"/>
      <c r="CQ2248" s="263"/>
      <c r="CR2248" s="263"/>
      <c r="CS2248" s="263"/>
      <c r="CT2248" s="263"/>
      <c r="CU2248" s="263"/>
      <c r="CV2248" s="263"/>
      <c r="CW2248" s="263"/>
      <c r="CX2248" s="263"/>
    </row>
    <row r="2249" spans="1:102" ht="18">
      <c r="A2249" s="17">
        <v>14</v>
      </c>
      <c r="B2249" s="7" t="s">
        <v>1652</v>
      </c>
      <c r="C2249" s="9"/>
      <c r="D2249" s="8"/>
      <c r="E2249" s="9"/>
      <c r="F2249" s="6"/>
      <c r="G2249" s="6"/>
      <c r="H2249" s="3"/>
      <c r="I2249" s="10"/>
      <c r="J2249" s="10"/>
      <c r="L2249" s="10"/>
      <c r="M2249" s="10"/>
      <c r="O2249" s="10"/>
      <c r="P2249" s="10"/>
      <c r="Q2249" s="18"/>
      <c r="R2249" s="10"/>
      <c r="S2249" s="105"/>
      <c r="T2249" s="107"/>
      <c r="U2249" s="105"/>
      <c r="V2249" s="105"/>
      <c r="W2249" s="107"/>
    </row>
    <row r="2250" spans="1:102" ht="18">
      <c r="A2250" s="13">
        <v>1</v>
      </c>
      <c r="B2250" s="5" t="s">
        <v>1653</v>
      </c>
      <c r="C2250" s="8"/>
      <c r="D2250" s="8"/>
      <c r="F2250" s="2"/>
      <c r="G2250" s="2"/>
      <c r="H2250" s="3"/>
      <c r="I2250" s="10">
        <v>20000</v>
      </c>
      <c r="J2250" s="10"/>
      <c r="K2250" s="213">
        <f>SUM(I2250:J2250)</f>
        <v>20000</v>
      </c>
      <c r="L2250" s="10">
        <v>10000</v>
      </c>
      <c r="M2250" s="10"/>
      <c r="N2250" s="18">
        <f>SUM(L2250:M2250)</f>
        <v>10000</v>
      </c>
      <c r="O2250" s="10">
        <v>10000</v>
      </c>
      <c r="P2250" s="10"/>
      <c r="Q2250" s="18">
        <f>SUM(O2250:P2250)</f>
        <v>10000</v>
      </c>
      <c r="R2250" s="10">
        <v>10000</v>
      </c>
      <c r="S2250" s="105"/>
      <c r="T2250" s="107">
        <f>SUM(R2250:S2250)</f>
        <v>10000</v>
      </c>
      <c r="U2250" s="105">
        <v>3200</v>
      </c>
      <c r="V2250" s="105"/>
      <c r="W2250" s="107">
        <f>SUM(U2250:V2250)</f>
        <v>3200</v>
      </c>
    </row>
    <row r="2251" spans="1:102" s="191" customFormat="1" ht="18">
      <c r="A2251" s="180"/>
      <c r="B2251" s="181" t="s">
        <v>1654</v>
      </c>
      <c r="C2251" s="182"/>
      <c r="D2251" s="188"/>
      <c r="E2251" s="182"/>
      <c r="F2251" s="183"/>
      <c r="G2251" s="183"/>
      <c r="H2251" s="194"/>
      <c r="I2251" s="184">
        <f>SUM(I2250)</f>
        <v>20000</v>
      </c>
      <c r="J2251" s="189"/>
      <c r="K2251" s="212">
        <f>SUM(I2251:J2251)</f>
        <v>20000</v>
      </c>
      <c r="L2251" s="184">
        <f>SUM(L2250)</f>
        <v>10000</v>
      </c>
      <c r="M2251" s="184"/>
      <c r="N2251" s="184">
        <f>SUM(L2251:M2251)</f>
        <v>10000</v>
      </c>
      <c r="O2251" s="184">
        <f>SUM(O2250)</f>
        <v>10000</v>
      </c>
      <c r="P2251" s="184"/>
      <c r="Q2251" s="184">
        <f>SUM(O2251:P2251)</f>
        <v>10000</v>
      </c>
      <c r="R2251" s="184">
        <f>SUM(R2250)</f>
        <v>10000</v>
      </c>
      <c r="S2251" s="184">
        <f t="shared" ref="S2251:W2251" si="855">SUM(S2250)</f>
        <v>0</v>
      </c>
      <c r="T2251" s="184">
        <f t="shared" si="855"/>
        <v>10000</v>
      </c>
      <c r="U2251" s="184">
        <f t="shared" si="855"/>
        <v>3200</v>
      </c>
      <c r="V2251" s="184">
        <f t="shared" si="855"/>
        <v>0</v>
      </c>
      <c r="W2251" s="184">
        <f t="shared" si="855"/>
        <v>3200</v>
      </c>
      <c r="X2251" s="263"/>
      <c r="Y2251" s="263"/>
      <c r="Z2251" s="263"/>
      <c r="AA2251" s="263"/>
      <c r="AB2251" s="263"/>
      <c r="AC2251" s="263"/>
      <c r="AD2251" s="263"/>
      <c r="AE2251" s="263"/>
      <c r="AF2251" s="263"/>
      <c r="AG2251" s="263"/>
      <c r="AH2251" s="263"/>
      <c r="AI2251" s="263"/>
      <c r="AJ2251" s="263"/>
      <c r="AK2251" s="263"/>
      <c r="AL2251" s="263"/>
      <c r="AM2251" s="263"/>
      <c r="AN2251" s="263"/>
      <c r="AO2251" s="263"/>
      <c r="AP2251" s="263"/>
      <c r="AQ2251" s="263"/>
      <c r="AR2251" s="263"/>
      <c r="AS2251" s="263"/>
      <c r="AT2251" s="263"/>
      <c r="AU2251" s="263"/>
      <c r="AV2251" s="263"/>
      <c r="AW2251" s="263"/>
      <c r="AX2251" s="263"/>
      <c r="AY2251" s="263"/>
      <c r="AZ2251" s="263"/>
      <c r="BA2251" s="263"/>
      <c r="BB2251" s="263"/>
      <c r="BC2251" s="263"/>
      <c r="BD2251" s="263"/>
      <c r="BE2251" s="263"/>
      <c r="BF2251" s="263"/>
      <c r="BG2251" s="263"/>
      <c r="BH2251" s="263"/>
      <c r="BI2251" s="263"/>
      <c r="BJ2251" s="263"/>
      <c r="BK2251" s="263"/>
      <c r="BL2251" s="263"/>
      <c r="BM2251" s="263"/>
      <c r="BN2251" s="263"/>
      <c r="BO2251" s="263"/>
      <c r="BP2251" s="263"/>
      <c r="BQ2251" s="263"/>
      <c r="BR2251" s="263"/>
      <c r="BS2251" s="263"/>
      <c r="BT2251" s="263"/>
      <c r="BU2251" s="263"/>
      <c r="BV2251" s="263"/>
      <c r="BW2251" s="263"/>
      <c r="BX2251" s="263"/>
      <c r="BY2251" s="263"/>
      <c r="BZ2251" s="263"/>
      <c r="CA2251" s="263"/>
      <c r="CB2251" s="263"/>
      <c r="CC2251" s="263"/>
      <c r="CD2251" s="263"/>
      <c r="CE2251" s="263"/>
      <c r="CF2251" s="263"/>
      <c r="CG2251" s="263"/>
      <c r="CH2251" s="263"/>
      <c r="CI2251" s="263"/>
      <c r="CJ2251" s="263"/>
      <c r="CK2251" s="263"/>
      <c r="CL2251" s="263"/>
      <c r="CM2251" s="263"/>
      <c r="CN2251" s="263"/>
      <c r="CO2251" s="263"/>
      <c r="CP2251" s="263"/>
      <c r="CQ2251" s="263"/>
      <c r="CR2251" s="263"/>
      <c r="CS2251" s="263"/>
      <c r="CT2251" s="263"/>
      <c r="CU2251" s="263"/>
      <c r="CV2251" s="263"/>
      <c r="CW2251" s="263"/>
      <c r="CX2251" s="263"/>
    </row>
    <row r="2252" spans="1:102" s="24" customFormat="1" ht="18">
      <c r="A2252" s="17">
        <v>15</v>
      </c>
      <c r="B2252" s="7" t="s">
        <v>507</v>
      </c>
      <c r="C2252" s="9"/>
      <c r="D2252" s="9"/>
      <c r="E2252" s="9"/>
      <c r="F2252" s="6"/>
      <c r="G2252" s="6"/>
      <c r="H2252" s="3"/>
      <c r="I2252" s="18"/>
      <c r="J2252" s="18"/>
      <c r="K2252" s="213"/>
      <c r="L2252" s="18"/>
      <c r="M2252" s="18"/>
      <c r="N2252" s="18"/>
      <c r="O2252" s="18"/>
      <c r="P2252" s="18"/>
      <c r="Q2252" s="18"/>
      <c r="R2252" s="18"/>
      <c r="S2252" s="107"/>
      <c r="T2252" s="107"/>
      <c r="U2252" s="107"/>
      <c r="V2252" s="107"/>
      <c r="W2252" s="107"/>
      <c r="X2252" s="258"/>
      <c r="Y2252" s="258"/>
      <c r="Z2252" s="258"/>
      <c r="AA2252" s="258"/>
      <c r="AB2252" s="258"/>
      <c r="AC2252" s="258"/>
      <c r="AD2252" s="258"/>
      <c r="AE2252" s="258"/>
      <c r="AF2252" s="258"/>
      <c r="AG2252" s="258"/>
      <c r="AH2252" s="258"/>
      <c r="AI2252" s="258"/>
      <c r="AJ2252" s="258"/>
      <c r="AK2252" s="258"/>
      <c r="AL2252" s="258"/>
      <c r="AM2252" s="258"/>
      <c r="AN2252" s="258"/>
      <c r="AO2252" s="258"/>
      <c r="AP2252" s="258"/>
      <c r="AQ2252" s="258"/>
      <c r="AR2252" s="258"/>
      <c r="AS2252" s="258"/>
      <c r="AT2252" s="258"/>
      <c r="AU2252" s="258"/>
      <c r="AV2252" s="258"/>
      <c r="AW2252" s="258"/>
      <c r="AX2252" s="258"/>
      <c r="AY2252" s="258"/>
      <c r="AZ2252" s="258"/>
      <c r="BA2252" s="258"/>
      <c r="BB2252" s="258"/>
      <c r="BC2252" s="258"/>
      <c r="BD2252" s="258"/>
      <c r="BE2252" s="258"/>
      <c r="BF2252" s="258"/>
      <c r="BG2252" s="258"/>
      <c r="BH2252" s="258"/>
      <c r="BI2252" s="258"/>
      <c r="BJ2252" s="258"/>
      <c r="BK2252" s="258"/>
      <c r="BL2252" s="258"/>
      <c r="BM2252" s="258"/>
      <c r="BN2252" s="258"/>
      <c r="BO2252" s="258"/>
      <c r="BP2252" s="258"/>
      <c r="BQ2252" s="258"/>
      <c r="BR2252" s="258"/>
      <c r="BS2252" s="258"/>
      <c r="BT2252" s="258"/>
      <c r="BU2252" s="258"/>
      <c r="BV2252" s="258"/>
      <c r="BW2252" s="258"/>
      <c r="BX2252" s="258"/>
      <c r="BY2252" s="258"/>
      <c r="BZ2252" s="258"/>
      <c r="CA2252" s="258"/>
      <c r="CB2252" s="258"/>
      <c r="CC2252" s="258"/>
      <c r="CD2252" s="258"/>
      <c r="CE2252" s="258"/>
      <c r="CF2252" s="258"/>
      <c r="CG2252" s="258"/>
      <c r="CH2252" s="258"/>
      <c r="CI2252" s="258"/>
      <c r="CJ2252" s="258"/>
      <c r="CK2252" s="258"/>
      <c r="CL2252" s="258"/>
      <c r="CM2252" s="258"/>
      <c r="CN2252" s="258"/>
      <c r="CO2252" s="258"/>
      <c r="CP2252" s="258"/>
      <c r="CQ2252" s="258"/>
      <c r="CR2252" s="258"/>
      <c r="CS2252" s="258"/>
      <c r="CT2252" s="258"/>
      <c r="CU2252" s="258"/>
      <c r="CV2252" s="258"/>
      <c r="CW2252" s="258"/>
      <c r="CX2252" s="258"/>
    </row>
    <row r="2253" spans="1:102" ht="18">
      <c r="A2253" s="13">
        <v>1</v>
      </c>
      <c r="B2253" s="5" t="s">
        <v>1605</v>
      </c>
      <c r="C2253" s="8">
        <v>2228.91</v>
      </c>
      <c r="D2253" s="8"/>
      <c r="E2253" s="9">
        <f>SUM(C2253:D2253)</f>
        <v>2228.91</v>
      </c>
      <c r="F2253" s="2">
        <v>2132.9</v>
      </c>
      <c r="G2253" s="2">
        <v>0</v>
      </c>
      <c r="H2253" s="3">
        <f>SUM(F2253:G2253)</f>
        <v>2132.9</v>
      </c>
      <c r="I2253" s="10">
        <v>2200.63</v>
      </c>
      <c r="J2253" s="10"/>
      <c r="K2253" s="213">
        <f t="shared" ref="K2253:K2258" si="856">SUM(I2253:J2253)</f>
        <v>2200.63</v>
      </c>
      <c r="L2253" s="10">
        <v>2674.4</v>
      </c>
      <c r="M2253" s="10"/>
      <c r="N2253" s="18">
        <f t="shared" ref="N2253:N2258" si="857">SUM(L2253:M2253)</f>
        <v>2674.4</v>
      </c>
      <c r="O2253" s="10">
        <v>3080</v>
      </c>
      <c r="P2253" s="10"/>
      <c r="Q2253" s="18">
        <f t="shared" ref="Q2253:Q2258" si="858">SUM(O2253:P2253)</f>
        <v>3080</v>
      </c>
      <c r="R2253" s="10">
        <v>5180</v>
      </c>
      <c r="S2253" s="105"/>
      <c r="T2253" s="107">
        <f t="shared" ref="T2253:T2257" si="859">SUM(R2253:S2253)</f>
        <v>5180</v>
      </c>
      <c r="U2253" s="105">
        <v>433</v>
      </c>
      <c r="V2253" s="105"/>
      <c r="W2253" s="107">
        <f t="shared" ref="W2253:W2257" si="860">SUM(U2253:V2253)</f>
        <v>433</v>
      </c>
    </row>
    <row r="2254" spans="1:102" ht="18">
      <c r="A2254" s="13">
        <v>2</v>
      </c>
      <c r="B2254" s="5" t="s">
        <v>1606</v>
      </c>
      <c r="C2254" s="8">
        <v>441.3</v>
      </c>
      <c r="D2254" s="8"/>
      <c r="E2254" s="9">
        <f>SUM(C2254:D2254)</f>
        <v>441.3</v>
      </c>
      <c r="F2254" s="2">
        <v>220.66</v>
      </c>
      <c r="G2254" s="2">
        <v>0</v>
      </c>
      <c r="H2254" s="3">
        <f>SUM(F2254:G2254)</f>
        <v>220.66</v>
      </c>
      <c r="I2254" s="10">
        <v>400</v>
      </c>
      <c r="J2254" s="10"/>
      <c r="K2254" s="213">
        <f t="shared" si="856"/>
        <v>400</v>
      </c>
      <c r="L2254" s="10">
        <v>750</v>
      </c>
      <c r="M2254" s="10"/>
      <c r="N2254" s="18">
        <f t="shared" si="857"/>
        <v>750</v>
      </c>
      <c r="O2254" s="10">
        <v>1598.87</v>
      </c>
      <c r="P2254" s="10"/>
      <c r="Q2254" s="18">
        <f t="shared" si="858"/>
        <v>1598.87</v>
      </c>
      <c r="R2254" s="10">
        <v>2768.86</v>
      </c>
      <c r="S2254" s="105"/>
      <c r="T2254" s="107">
        <f t="shared" si="859"/>
        <v>2768.86</v>
      </c>
      <c r="U2254" s="105">
        <v>1685.05</v>
      </c>
      <c r="V2254" s="105"/>
      <c r="W2254" s="107">
        <f t="shared" si="860"/>
        <v>1685.05</v>
      </c>
    </row>
    <row r="2255" spans="1:102" ht="18">
      <c r="A2255" s="13">
        <v>3</v>
      </c>
      <c r="B2255" s="5" t="s">
        <v>1655</v>
      </c>
      <c r="C2255" s="8"/>
      <c r="D2255" s="8"/>
      <c r="E2255" s="9"/>
      <c r="F2255" s="2"/>
      <c r="G2255" s="2"/>
      <c r="H2255" s="3"/>
      <c r="I2255" s="10">
        <v>1500</v>
      </c>
      <c r="J2255" s="10"/>
      <c r="K2255" s="213">
        <f t="shared" si="856"/>
        <v>1500</v>
      </c>
      <c r="L2255" s="10">
        <v>6500</v>
      </c>
      <c r="M2255" s="10"/>
      <c r="N2255" s="18">
        <f t="shared" si="857"/>
        <v>6500</v>
      </c>
      <c r="O2255" s="10">
        <v>0.01</v>
      </c>
      <c r="P2255" s="10"/>
      <c r="Q2255" s="18">
        <f t="shared" si="858"/>
        <v>0.01</v>
      </c>
      <c r="R2255" s="10">
        <v>0.01</v>
      </c>
      <c r="S2255" s="105"/>
      <c r="T2255" s="107">
        <f t="shared" si="859"/>
        <v>0.01</v>
      </c>
      <c r="U2255" s="105">
        <v>0.01</v>
      </c>
      <c r="V2255" s="105"/>
      <c r="W2255" s="107">
        <f t="shared" si="860"/>
        <v>0.01</v>
      </c>
    </row>
    <row r="2256" spans="1:102" ht="18">
      <c r="A2256" s="13">
        <v>4</v>
      </c>
      <c r="B2256" s="5" t="s">
        <v>1607</v>
      </c>
      <c r="C2256" s="8">
        <v>21000</v>
      </c>
      <c r="D2256" s="8"/>
      <c r="E2256" s="9">
        <f>SUM(C2256:D2256)</f>
        <v>21000</v>
      </c>
      <c r="F2256" s="2">
        <v>21000</v>
      </c>
      <c r="G2256" s="2">
        <v>0</v>
      </c>
      <c r="H2256" s="3">
        <f>SUM(F2256:G2256)</f>
        <v>21000</v>
      </c>
      <c r="I2256" s="10">
        <v>20000.009999999998</v>
      </c>
      <c r="J2256" s="10"/>
      <c r="K2256" s="213">
        <f t="shared" si="856"/>
        <v>20000.009999999998</v>
      </c>
      <c r="L2256" s="10">
        <v>20000.009999999998</v>
      </c>
      <c r="M2256" s="10"/>
      <c r="N2256" s="18">
        <f t="shared" si="857"/>
        <v>20000.009999999998</v>
      </c>
      <c r="O2256" s="10">
        <v>50000.01</v>
      </c>
      <c r="P2256" s="10"/>
      <c r="Q2256" s="18">
        <f t="shared" si="858"/>
        <v>50000.01</v>
      </c>
      <c r="R2256" s="10">
        <v>50000.01</v>
      </c>
      <c r="S2256" s="105"/>
      <c r="T2256" s="107">
        <f t="shared" si="859"/>
        <v>50000.01</v>
      </c>
      <c r="U2256" s="105">
        <v>50000.01</v>
      </c>
      <c r="V2256" s="105"/>
      <c r="W2256" s="107">
        <f t="shared" si="860"/>
        <v>50000.01</v>
      </c>
    </row>
    <row r="2257" spans="1:102" s="24" customFormat="1" ht="18">
      <c r="A2257" s="13">
        <v>5</v>
      </c>
      <c r="B2257" s="5" t="s">
        <v>1608</v>
      </c>
      <c r="C2257" s="8">
        <v>100.04</v>
      </c>
      <c r="D2257" s="8"/>
      <c r="E2257" s="9">
        <f>SUM(C2257:D2257)</f>
        <v>100.04</v>
      </c>
      <c r="F2257" s="2">
        <v>25.04</v>
      </c>
      <c r="G2257" s="2">
        <v>0</v>
      </c>
      <c r="H2257" s="3">
        <f>SUM(F2257:G2257)</f>
        <v>25.04</v>
      </c>
      <c r="I2257" s="10">
        <v>625.03</v>
      </c>
      <c r="J2257" s="18"/>
      <c r="K2257" s="213">
        <f t="shared" si="856"/>
        <v>625.03</v>
      </c>
      <c r="L2257" s="10">
        <v>1173.02</v>
      </c>
      <c r="M2257" s="10"/>
      <c r="N2257" s="18">
        <f t="shared" si="857"/>
        <v>1173.02</v>
      </c>
      <c r="O2257" s="10">
        <v>105.03</v>
      </c>
      <c r="P2257" s="10"/>
      <c r="Q2257" s="18">
        <f t="shared" si="858"/>
        <v>105.03</v>
      </c>
      <c r="R2257" s="10">
        <v>105.03</v>
      </c>
      <c r="S2257" s="105"/>
      <c r="T2257" s="107">
        <f t="shared" si="859"/>
        <v>105.03</v>
      </c>
      <c r="U2257" s="105">
        <v>49.84</v>
      </c>
      <c r="V2257" s="105"/>
      <c r="W2257" s="107">
        <f t="shared" si="860"/>
        <v>49.84</v>
      </c>
      <c r="X2257" s="258"/>
      <c r="Y2257" s="258"/>
      <c r="Z2257" s="258"/>
      <c r="AA2257" s="258"/>
      <c r="AB2257" s="258"/>
      <c r="AC2257" s="258"/>
      <c r="AD2257" s="258"/>
      <c r="AE2257" s="258"/>
      <c r="AF2257" s="258"/>
      <c r="AG2257" s="258"/>
      <c r="AH2257" s="258"/>
      <c r="AI2257" s="258"/>
      <c r="AJ2257" s="258"/>
      <c r="AK2257" s="258"/>
      <c r="AL2257" s="258"/>
      <c r="AM2257" s="258"/>
      <c r="AN2257" s="258"/>
      <c r="AO2257" s="258"/>
      <c r="AP2257" s="258"/>
      <c r="AQ2257" s="258"/>
      <c r="AR2257" s="258"/>
      <c r="AS2257" s="258"/>
      <c r="AT2257" s="258"/>
      <c r="AU2257" s="258"/>
      <c r="AV2257" s="258"/>
      <c r="AW2257" s="258"/>
      <c r="AX2257" s="258"/>
      <c r="AY2257" s="258"/>
      <c r="AZ2257" s="258"/>
      <c r="BA2257" s="258"/>
      <c r="BB2257" s="258"/>
      <c r="BC2257" s="258"/>
      <c r="BD2257" s="258"/>
      <c r="BE2257" s="258"/>
      <c r="BF2257" s="258"/>
      <c r="BG2257" s="258"/>
      <c r="BH2257" s="258"/>
      <c r="BI2257" s="258"/>
      <c r="BJ2257" s="258"/>
      <c r="BK2257" s="258"/>
      <c r="BL2257" s="258"/>
      <c r="BM2257" s="258"/>
      <c r="BN2257" s="258"/>
      <c r="BO2257" s="258"/>
      <c r="BP2257" s="258"/>
      <c r="BQ2257" s="258"/>
      <c r="BR2257" s="258"/>
      <c r="BS2257" s="258"/>
      <c r="BT2257" s="258"/>
      <c r="BU2257" s="258"/>
      <c r="BV2257" s="258"/>
      <c r="BW2257" s="258"/>
      <c r="BX2257" s="258"/>
      <c r="BY2257" s="258"/>
      <c r="BZ2257" s="258"/>
      <c r="CA2257" s="258"/>
      <c r="CB2257" s="258"/>
      <c r="CC2257" s="258"/>
      <c r="CD2257" s="258"/>
      <c r="CE2257" s="258"/>
      <c r="CF2257" s="258"/>
      <c r="CG2257" s="258"/>
      <c r="CH2257" s="258"/>
      <c r="CI2257" s="258"/>
      <c r="CJ2257" s="258"/>
      <c r="CK2257" s="258"/>
      <c r="CL2257" s="258"/>
      <c r="CM2257" s="258"/>
      <c r="CN2257" s="258"/>
      <c r="CO2257" s="258"/>
      <c r="CP2257" s="258"/>
      <c r="CQ2257" s="258"/>
      <c r="CR2257" s="258"/>
      <c r="CS2257" s="258"/>
      <c r="CT2257" s="258"/>
      <c r="CU2257" s="258"/>
      <c r="CV2257" s="258"/>
      <c r="CW2257" s="258"/>
      <c r="CX2257" s="258"/>
    </row>
    <row r="2258" spans="1:102" s="191" customFormat="1" ht="18">
      <c r="A2258" s="180"/>
      <c r="B2258" s="181" t="s">
        <v>44</v>
      </c>
      <c r="C2258" s="182">
        <f>SUM(C2253:C2257)</f>
        <v>23770.25</v>
      </c>
      <c r="D2258" s="188"/>
      <c r="E2258" s="182">
        <f>SUM(C2258:D2258)</f>
        <v>23770.25</v>
      </c>
      <c r="F2258" s="183">
        <v>23378.6</v>
      </c>
      <c r="G2258" s="183">
        <v>0</v>
      </c>
      <c r="H2258" s="194">
        <f>SUM(F2258:G2258)</f>
        <v>23378.6</v>
      </c>
      <c r="I2258" s="184">
        <f>SUM(I2253:I2257)</f>
        <v>24725.67</v>
      </c>
      <c r="J2258" s="189"/>
      <c r="K2258" s="212">
        <f t="shared" si="856"/>
        <v>24725.67</v>
      </c>
      <c r="L2258" s="184">
        <f>SUM(L2253:L2257)</f>
        <v>31097.429999999997</v>
      </c>
      <c r="M2258" s="184"/>
      <c r="N2258" s="184">
        <f t="shared" si="857"/>
        <v>31097.429999999997</v>
      </c>
      <c r="O2258" s="184">
        <f>SUM(O2253:O2257)</f>
        <v>54783.92</v>
      </c>
      <c r="P2258" s="184"/>
      <c r="Q2258" s="184">
        <f t="shared" si="858"/>
        <v>54783.92</v>
      </c>
      <c r="R2258" s="184">
        <f>SUM(R2253:R2257)</f>
        <v>58053.91</v>
      </c>
      <c r="S2258" s="184">
        <f t="shared" ref="S2258:W2258" si="861">SUM(S2253:S2257)</f>
        <v>0</v>
      </c>
      <c r="T2258" s="184">
        <f t="shared" si="861"/>
        <v>58053.91</v>
      </c>
      <c r="U2258" s="184">
        <f t="shared" si="861"/>
        <v>52167.909999999996</v>
      </c>
      <c r="V2258" s="184">
        <f t="shared" si="861"/>
        <v>0</v>
      </c>
      <c r="W2258" s="184">
        <f t="shared" si="861"/>
        <v>52167.909999999996</v>
      </c>
      <c r="X2258" s="263"/>
      <c r="Y2258" s="263"/>
      <c r="Z2258" s="263"/>
      <c r="AA2258" s="263"/>
      <c r="AB2258" s="263"/>
      <c r="AC2258" s="263"/>
      <c r="AD2258" s="263"/>
      <c r="AE2258" s="263"/>
      <c r="AF2258" s="263"/>
      <c r="AG2258" s="263"/>
      <c r="AH2258" s="263"/>
      <c r="AI2258" s="263"/>
      <c r="AJ2258" s="263"/>
      <c r="AK2258" s="263"/>
      <c r="AL2258" s="263"/>
      <c r="AM2258" s="263"/>
      <c r="AN2258" s="263"/>
      <c r="AO2258" s="263"/>
      <c r="AP2258" s="263"/>
      <c r="AQ2258" s="263"/>
      <c r="AR2258" s="263"/>
      <c r="AS2258" s="263"/>
      <c r="AT2258" s="263"/>
      <c r="AU2258" s="263"/>
      <c r="AV2258" s="263"/>
      <c r="AW2258" s="263"/>
      <c r="AX2258" s="263"/>
      <c r="AY2258" s="263"/>
      <c r="AZ2258" s="263"/>
      <c r="BA2258" s="263"/>
      <c r="BB2258" s="263"/>
      <c r="BC2258" s="263"/>
      <c r="BD2258" s="263"/>
      <c r="BE2258" s="263"/>
      <c r="BF2258" s="263"/>
      <c r="BG2258" s="263"/>
      <c r="BH2258" s="263"/>
      <c r="BI2258" s="263"/>
      <c r="BJ2258" s="263"/>
      <c r="BK2258" s="263"/>
      <c r="BL2258" s="263"/>
      <c r="BM2258" s="263"/>
      <c r="BN2258" s="263"/>
      <c r="BO2258" s="263"/>
      <c r="BP2258" s="263"/>
      <c r="BQ2258" s="263"/>
      <c r="BR2258" s="263"/>
      <c r="BS2258" s="263"/>
      <c r="BT2258" s="263"/>
      <c r="BU2258" s="263"/>
      <c r="BV2258" s="263"/>
      <c r="BW2258" s="263"/>
      <c r="BX2258" s="263"/>
      <c r="BY2258" s="263"/>
      <c r="BZ2258" s="263"/>
      <c r="CA2258" s="263"/>
      <c r="CB2258" s="263"/>
      <c r="CC2258" s="263"/>
      <c r="CD2258" s="263"/>
      <c r="CE2258" s="263"/>
      <c r="CF2258" s="263"/>
      <c r="CG2258" s="263"/>
      <c r="CH2258" s="263"/>
      <c r="CI2258" s="263"/>
      <c r="CJ2258" s="263"/>
      <c r="CK2258" s="263"/>
      <c r="CL2258" s="263"/>
      <c r="CM2258" s="263"/>
      <c r="CN2258" s="263"/>
      <c r="CO2258" s="263"/>
      <c r="CP2258" s="263"/>
      <c r="CQ2258" s="263"/>
      <c r="CR2258" s="263"/>
      <c r="CS2258" s="263"/>
      <c r="CT2258" s="263"/>
      <c r="CU2258" s="263"/>
      <c r="CV2258" s="263"/>
      <c r="CW2258" s="263"/>
      <c r="CX2258" s="263"/>
    </row>
    <row r="2259" spans="1:102" s="24" customFormat="1" ht="18">
      <c r="A2259" s="17">
        <v>16</v>
      </c>
      <c r="B2259" s="7" t="s">
        <v>1609</v>
      </c>
      <c r="C2259" s="9"/>
      <c r="D2259" s="9"/>
      <c r="E2259" s="9"/>
      <c r="F2259" s="6"/>
      <c r="G2259" s="6"/>
      <c r="H2259" s="3"/>
      <c r="I2259" s="18"/>
      <c r="J2259" s="18"/>
      <c r="K2259" s="213"/>
      <c r="L2259" s="18"/>
      <c r="M2259" s="18"/>
      <c r="N2259" s="18"/>
      <c r="O2259" s="18"/>
      <c r="P2259" s="18"/>
      <c r="Q2259" s="18"/>
      <c r="R2259" s="18"/>
      <c r="S2259" s="107"/>
      <c r="T2259" s="107"/>
      <c r="U2259" s="107"/>
      <c r="V2259" s="107"/>
      <c r="W2259" s="107"/>
      <c r="X2259" s="258"/>
      <c r="Y2259" s="258"/>
      <c r="Z2259" s="258"/>
      <c r="AA2259" s="258"/>
      <c r="AB2259" s="258"/>
      <c r="AC2259" s="258"/>
      <c r="AD2259" s="258"/>
      <c r="AE2259" s="258"/>
      <c r="AF2259" s="258"/>
      <c r="AG2259" s="258"/>
      <c r="AH2259" s="258"/>
      <c r="AI2259" s="258"/>
      <c r="AJ2259" s="258"/>
      <c r="AK2259" s="258"/>
      <c r="AL2259" s="258"/>
      <c r="AM2259" s="258"/>
      <c r="AN2259" s="258"/>
      <c r="AO2259" s="258"/>
      <c r="AP2259" s="258"/>
      <c r="AQ2259" s="258"/>
      <c r="AR2259" s="258"/>
      <c r="AS2259" s="258"/>
      <c r="AT2259" s="258"/>
      <c r="AU2259" s="258"/>
      <c r="AV2259" s="258"/>
      <c r="AW2259" s="258"/>
      <c r="AX2259" s="258"/>
      <c r="AY2259" s="258"/>
      <c r="AZ2259" s="258"/>
      <c r="BA2259" s="258"/>
      <c r="BB2259" s="258"/>
      <c r="BC2259" s="258"/>
      <c r="BD2259" s="258"/>
      <c r="BE2259" s="258"/>
      <c r="BF2259" s="258"/>
      <c r="BG2259" s="258"/>
      <c r="BH2259" s="258"/>
      <c r="BI2259" s="258"/>
      <c r="BJ2259" s="258"/>
      <c r="BK2259" s="258"/>
      <c r="BL2259" s="258"/>
      <c r="BM2259" s="258"/>
      <c r="BN2259" s="258"/>
      <c r="BO2259" s="258"/>
      <c r="BP2259" s="258"/>
      <c r="BQ2259" s="258"/>
      <c r="BR2259" s="258"/>
      <c r="BS2259" s="258"/>
      <c r="BT2259" s="258"/>
      <c r="BU2259" s="258"/>
      <c r="BV2259" s="258"/>
      <c r="BW2259" s="258"/>
      <c r="BX2259" s="258"/>
      <c r="BY2259" s="258"/>
      <c r="BZ2259" s="258"/>
      <c r="CA2259" s="258"/>
      <c r="CB2259" s="258"/>
      <c r="CC2259" s="258"/>
      <c r="CD2259" s="258"/>
      <c r="CE2259" s="258"/>
      <c r="CF2259" s="258"/>
      <c r="CG2259" s="258"/>
      <c r="CH2259" s="258"/>
      <c r="CI2259" s="258"/>
      <c r="CJ2259" s="258"/>
      <c r="CK2259" s="258"/>
      <c r="CL2259" s="258"/>
      <c r="CM2259" s="258"/>
      <c r="CN2259" s="258"/>
      <c r="CO2259" s="258"/>
      <c r="CP2259" s="258"/>
      <c r="CQ2259" s="258"/>
      <c r="CR2259" s="258"/>
      <c r="CS2259" s="258"/>
      <c r="CT2259" s="258"/>
      <c r="CU2259" s="258"/>
      <c r="CV2259" s="258"/>
      <c r="CW2259" s="258"/>
      <c r="CX2259" s="258"/>
    </row>
    <row r="2260" spans="1:102" ht="18">
      <c r="A2260" s="13">
        <v>1</v>
      </c>
      <c r="B2260" s="5" t="s">
        <v>1610</v>
      </c>
      <c r="C2260" s="8">
        <v>16</v>
      </c>
      <c r="D2260" s="8"/>
      <c r="E2260" s="9">
        <f>SUM(C2260:D2260)</f>
        <v>16</v>
      </c>
      <c r="F2260" s="2">
        <v>16.010000000000002</v>
      </c>
      <c r="G2260" s="2">
        <v>0</v>
      </c>
      <c r="H2260" s="3">
        <f>SUM(F2260:G2260)</f>
        <v>16.010000000000002</v>
      </c>
      <c r="I2260" s="10">
        <v>21</v>
      </c>
      <c r="J2260" s="10"/>
      <c r="K2260" s="213">
        <f>SUM(I2260:J2260)</f>
        <v>21</v>
      </c>
      <c r="L2260" s="10">
        <v>15</v>
      </c>
      <c r="M2260" s="10"/>
      <c r="N2260" s="18">
        <f>SUM(L2260:M2260)</f>
        <v>15</v>
      </c>
      <c r="O2260" s="10">
        <v>23</v>
      </c>
      <c r="P2260" s="10"/>
      <c r="Q2260" s="18">
        <f>SUM(O2260:P2260)</f>
        <v>23</v>
      </c>
      <c r="R2260" s="10">
        <v>23</v>
      </c>
      <c r="S2260" s="105"/>
      <c r="T2260" s="107">
        <f>SUM(R2260:S2260)</f>
        <v>23</v>
      </c>
      <c r="U2260" s="105">
        <v>34</v>
      </c>
      <c r="V2260" s="105"/>
      <c r="W2260" s="107">
        <f>SUM(U2260:V2260)</f>
        <v>34</v>
      </c>
    </row>
    <row r="2261" spans="1:102" ht="18">
      <c r="A2261" s="13">
        <v>2</v>
      </c>
      <c r="B2261" s="5" t="s">
        <v>1611</v>
      </c>
      <c r="C2261" s="8">
        <v>2276.4699999999998</v>
      </c>
      <c r="D2261" s="8"/>
      <c r="E2261" s="9">
        <f>SUM(C2261:D2261)</f>
        <v>2276.4699999999998</v>
      </c>
      <c r="F2261" s="2">
        <v>3725</v>
      </c>
      <c r="G2261" s="2">
        <v>0</v>
      </c>
      <c r="H2261" s="3">
        <f>SUM(F2261:G2261)</f>
        <v>3725</v>
      </c>
      <c r="I2261" s="10">
        <v>3459.68</v>
      </c>
      <c r="J2261" s="10"/>
      <c r="K2261" s="213">
        <f>SUM(I2261:J2261)</f>
        <v>3459.68</v>
      </c>
      <c r="L2261" s="10">
        <v>2335</v>
      </c>
      <c r="M2261" s="10"/>
      <c r="N2261" s="18">
        <f>SUM(L2261:M2261)</f>
        <v>2335</v>
      </c>
      <c r="O2261" s="10">
        <v>710</v>
      </c>
      <c r="P2261" s="10"/>
      <c r="Q2261" s="18">
        <f>SUM(O2261:P2261)</f>
        <v>710</v>
      </c>
      <c r="R2261" s="10">
        <v>710</v>
      </c>
      <c r="S2261" s="105"/>
      <c r="T2261" s="107">
        <f>SUM(R2261:S2261)</f>
        <v>710</v>
      </c>
      <c r="U2261" s="105">
        <v>1550</v>
      </c>
      <c r="V2261" s="105"/>
      <c r="W2261" s="107">
        <f>SUM(U2261:V2261)</f>
        <v>1550</v>
      </c>
    </row>
    <row r="2262" spans="1:102" s="186" customFormat="1" ht="18">
      <c r="A2262" s="187"/>
      <c r="B2262" s="181" t="s">
        <v>178</v>
      </c>
      <c r="C2262" s="182">
        <f>SUM(C2260:C2261)</f>
        <v>2292.4699999999998</v>
      </c>
      <c r="D2262" s="188"/>
      <c r="E2262" s="182">
        <f>SUM(C2262:D2262)</f>
        <v>2292.4699999999998</v>
      </c>
      <c r="F2262" s="183">
        <v>3741.01</v>
      </c>
      <c r="G2262" s="183">
        <v>0</v>
      </c>
      <c r="H2262" s="194">
        <f>SUM(F2262:G2262)</f>
        <v>3741.01</v>
      </c>
      <c r="I2262" s="184">
        <f>SUM(I2260:I2261)</f>
        <v>3480.68</v>
      </c>
      <c r="J2262" s="184"/>
      <c r="K2262" s="212">
        <f>SUM(I2262:J2262)</f>
        <v>3480.68</v>
      </c>
      <c r="L2262" s="184">
        <f>SUM(L2260:L2261)</f>
        <v>2350</v>
      </c>
      <c r="M2262" s="184"/>
      <c r="N2262" s="184">
        <f>SUM(L2262:M2262)</f>
        <v>2350</v>
      </c>
      <c r="O2262" s="184">
        <f>SUM(O2260:O2261)</f>
        <v>733</v>
      </c>
      <c r="P2262" s="184"/>
      <c r="Q2262" s="184">
        <f>SUM(O2262:P2262)</f>
        <v>733</v>
      </c>
      <c r="R2262" s="184">
        <f>SUM(R2260:R2261)</f>
        <v>733</v>
      </c>
      <c r="S2262" s="184">
        <f t="shared" ref="S2262:W2262" si="862">SUM(S2260:S2261)</f>
        <v>0</v>
      </c>
      <c r="T2262" s="184">
        <f t="shared" si="862"/>
        <v>733</v>
      </c>
      <c r="U2262" s="184">
        <f t="shared" si="862"/>
        <v>1584</v>
      </c>
      <c r="V2262" s="184">
        <f t="shared" si="862"/>
        <v>0</v>
      </c>
      <c r="W2262" s="184">
        <f t="shared" si="862"/>
        <v>1584</v>
      </c>
      <c r="X2262" s="264"/>
      <c r="Y2262" s="264"/>
      <c r="Z2262" s="264"/>
      <c r="AA2262" s="264"/>
      <c r="AB2262" s="264"/>
      <c r="AC2262" s="264"/>
      <c r="AD2262" s="264"/>
      <c r="AE2262" s="264"/>
      <c r="AF2262" s="264"/>
      <c r="AG2262" s="264"/>
      <c r="AH2262" s="264"/>
      <c r="AI2262" s="264"/>
      <c r="AJ2262" s="264"/>
      <c r="AK2262" s="264"/>
      <c r="AL2262" s="264"/>
      <c r="AM2262" s="264"/>
      <c r="AN2262" s="264"/>
      <c r="AO2262" s="264"/>
      <c r="AP2262" s="264"/>
      <c r="AQ2262" s="264"/>
      <c r="AR2262" s="264"/>
      <c r="AS2262" s="264"/>
      <c r="AT2262" s="264"/>
      <c r="AU2262" s="264"/>
      <c r="AV2262" s="264"/>
      <c r="AW2262" s="264"/>
      <c r="AX2262" s="264"/>
      <c r="AY2262" s="264"/>
      <c r="AZ2262" s="264"/>
      <c r="BA2262" s="264"/>
      <c r="BB2262" s="264"/>
      <c r="BC2262" s="264"/>
      <c r="BD2262" s="264"/>
      <c r="BE2262" s="264"/>
      <c r="BF2262" s="264"/>
      <c r="BG2262" s="264"/>
      <c r="BH2262" s="264"/>
      <c r="BI2262" s="264"/>
      <c r="BJ2262" s="264"/>
      <c r="BK2262" s="264"/>
      <c r="BL2262" s="264"/>
      <c r="BM2262" s="264"/>
      <c r="BN2262" s="264"/>
      <c r="BO2262" s="264"/>
      <c r="BP2262" s="264"/>
      <c r="BQ2262" s="264"/>
      <c r="BR2262" s="264"/>
      <c r="BS2262" s="264"/>
      <c r="BT2262" s="264"/>
      <c r="BU2262" s="264"/>
      <c r="BV2262" s="264"/>
      <c r="BW2262" s="264"/>
      <c r="BX2262" s="264"/>
      <c r="BY2262" s="264"/>
      <c r="BZ2262" s="264"/>
      <c r="CA2262" s="264"/>
      <c r="CB2262" s="264"/>
      <c r="CC2262" s="264"/>
      <c r="CD2262" s="264"/>
      <c r="CE2262" s="264"/>
      <c r="CF2262" s="264"/>
      <c r="CG2262" s="264"/>
      <c r="CH2262" s="264"/>
      <c r="CI2262" s="264"/>
      <c r="CJ2262" s="264"/>
      <c r="CK2262" s="264"/>
      <c r="CL2262" s="264"/>
      <c r="CM2262" s="264"/>
      <c r="CN2262" s="264"/>
      <c r="CO2262" s="264"/>
      <c r="CP2262" s="264"/>
      <c r="CQ2262" s="264"/>
      <c r="CR2262" s="264"/>
      <c r="CS2262" s="264"/>
      <c r="CT2262" s="264"/>
      <c r="CU2262" s="264"/>
      <c r="CV2262" s="264"/>
      <c r="CW2262" s="264"/>
      <c r="CX2262" s="264"/>
    </row>
    <row r="2263" spans="1:102" s="24" customFormat="1" ht="18">
      <c r="A2263" s="17"/>
      <c r="B2263" s="7" t="s">
        <v>2311</v>
      </c>
      <c r="C2263" s="9"/>
      <c r="D2263" s="8"/>
      <c r="E2263" s="9"/>
      <c r="F2263" s="6"/>
      <c r="G2263" s="6"/>
      <c r="H2263" s="3"/>
      <c r="I2263" s="18"/>
      <c r="J2263" s="18"/>
      <c r="K2263" s="213"/>
      <c r="L2263" s="18"/>
      <c r="M2263" s="18"/>
      <c r="N2263" s="18"/>
      <c r="O2263" s="18"/>
      <c r="P2263" s="18"/>
      <c r="Q2263" s="18"/>
      <c r="R2263" s="18"/>
      <c r="S2263" s="107"/>
      <c r="T2263" s="107"/>
      <c r="U2263" s="107"/>
      <c r="V2263" s="107"/>
      <c r="W2263" s="107"/>
      <c r="X2263" s="258"/>
      <c r="Y2263" s="258"/>
      <c r="Z2263" s="258"/>
      <c r="AA2263" s="258"/>
      <c r="AB2263" s="258"/>
      <c r="AC2263" s="258"/>
      <c r="AD2263" s="258"/>
      <c r="AE2263" s="258"/>
      <c r="AF2263" s="258"/>
      <c r="AG2263" s="258"/>
      <c r="AH2263" s="258"/>
      <c r="AI2263" s="258"/>
      <c r="AJ2263" s="258"/>
      <c r="AK2263" s="258"/>
      <c r="AL2263" s="258"/>
      <c r="AM2263" s="258"/>
      <c r="AN2263" s="258"/>
      <c r="AO2263" s="258"/>
      <c r="AP2263" s="258"/>
      <c r="AQ2263" s="258"/>
      <c r="AR2263" s="258"/>
      <c r="AS2263" s="258"/>
      <c r="AT2263" s="258"/>
      <c r="AU2263" s="258"/>
      <c r="AV2263" s="258"/>
      <c r="AW2263" s="258"/>
      <c r="AX2263" s="258"/>
      <c r="AY2263" s="258"/>
      <c r="AZ2263" s="258"/>
      <c r="BA2263" s="258"/>
      <c r="BB2263" s="258"/>
      <c r="BC2263" s="258"/>
      <c r="BD2263" s="258"/>
      <c r="BE2263" s="258"/>
      <c r="BF2263" s="258"/>
      <c r="BG2263" s="258"/>
      <c r="BH2263" s="258"/>
      <c r="BI2263" s="258"/>
      <c r="BJ2263" s="258"/>
      <c r="BK2263" s="258"/>
      <c r="BL2263" s="258"/>
      <c r="BM2263" s="258"/>
      <c r="BN2263" s="258"/>
      <c r="BO2263" s="258"/>
      <c r="BP2263" s="258"/>
      <c r="BQ2263" s="258"/>
      <c r="BR2263" s="258"/>
      <c r="BS2263" s="258"/>
      <c r="BT2263" s="258"/>
      <c r="BU2263" s="258"/>
      <c r="BV2263" s="258"/>
      <c r="BW2263" s="258"/>
      <c r="BX2263" s="258"/>
      <c r="BY2263" s="258"/>
      <c r="BZ2263" s="258"/>
      <c r="CA2263" s="258"/>
      <c r="CB2263" s="258"/>
      <c r="CC2263" s="258"/>
      <c r="CD2263" s="258"/>
      <c r="CE2263" s="258"/>
      <c r="CF2263" s="258"/>
      <c r="CG2263" s="258"/>
      <c r="CH2263" s="258"/>
      <c r="CI2263" s="258"/>
      <c r="CJ2263" s="258"/>
      <c r="CK2263" s="258"/>
      <c r="CL2263" s="258"/>
      <c r="CM2263" s="258"/>
      <c r="CN2263" s="258"/>
      <c r="CO2263" s="258"/>
      <c r="CP2263" s="258"/>
      <c r="CQ2263" s="258"/>
      <c r="CR2263" s="258"/>
      <c r="CS2263" s="258"/>
      <c r="CT2263" s="258"/>
      <c r="CU2263" s="258"/>
      <c r="CV2263" s="258"/>
      <c r="CW2263" s="258"/>
      <c r="CX2263" s="258"/>
    </row>
    <row r="2264" spans="1:102" s="24" customFormat="1">
      <c r="A2264" s="17"/>
      <c r="B2264" s="72" t="s">
        <v>2312</v>
      </c>
      <c r="C2264" s="9"/>
      <c r="D2264" s="8"/>
      <c r="E2264" s="9"/>
      <c r="F2264" s="6"/>
      <c r="G2264" s="6"/>
      <c r="H2264" s="3"/>
      <c r="I2264" s="18"/>
      <c r="J2264" s="18"/>
      <c r="K2264" s="213"/>
      <c r="L2264" s="18"/>
      <c r="M2264" s="18"/>
      <c r="N2264" s="18"/>
      <c r="O2264" s="18">
        <v>4175</v>
      </c>
      <c r="P2264" s="18"/>
      <c r="Q2264" s="18">
        <f>SUM(O2264:P2264)</f>
        <v>4175</v>
      </c>
      <c r="R2264" s="18">
        <v>4175</v>
      </c>
      <c r="S2264" s="107"/>
      <c r="T2264" s="107">
        <f>SUM(R2264:S2264)</f>
        <v>4175</v>
      </c>
      <c r="U2264" s="105">
        <v>4600</v>
      </c>
      <c r="V2264" s="105">
        <v>0</v>
      </c>
      <c r="W2264" s="107">
        <f>SUM(U2264:V2264)</f>
        <v>4600</v>
      </c>
      <c r="X2264" s="258"/>
      <c r="Y2264" s="258"/>
      <c r="Z2264" s="258"/>
      <c r="AA2264" s="258"/>
      <c r="AB2264" s="258"/>
      <c r="AC2264" s="258"/>
      <c r="AD2264" s="258"/>
      <c r="AE2264" s="258"/>
      <c r="AF2264" s="258"/>
      <c r="AG2264" s="258"/>
      <c r="AH2264" s="258"/>
      <c r="AI2264" s="258"/>
      <c r="AJ2264" s="258"/>
      <c r="AK2264" s="258"/>
      <c r="AL2264" s="258"/>
      <c r="AM2264" s="258"/>
      <c r="AN2264" s="258"/>
      <c r="AO2264" s="258"/>
      <c r="AP2264" s="258"/>
      <c r="AQ2264" s="258"/>
      <c r="AR2264" s="258"/>
      <c r="AS2264" s="258"/>
      <c r="AT2264" s="258"/>
      <c r="AU2264" s="258"/>
      <c r="AV2264" s="258"/>
      <c r="AW2264" s="258"/>
      <c r="AX2264" s="258"/>
      <c r="AY2264" s="258"/>
      <c r="AZ2264" s="258"/>
      <c r="BA2264" s="258"/>
      <c r="BB2264" s="258"/>
      <c r="BC2264" s="258"/>
      <c r="BD2264" s="258"/>
      <c r="BE2264" s="258"/>
      <c r="BF2264" s="258"/>
      <c r="BG2264" s="258"/>
      <c r="BH2264" s="258"/>
      <c r="BI2264" s="258"/>
      <c r="BJ2264" s="258"/>
      <c r="BK2264" s="258"/>
      <c r="BL2264" s="258"/>
      <c r="BM2264" s="258"/>
      <c r="BN2264" s="258"/>
      <c r="BO2264" s="258"/>
      <c r="BP2264" s="258"/>
      <c r="BQ2264" s="258"/>
      <c r="BR2264" s="258"/>
      <c r="BS2264" s="258"/>
      <c r="BT2264" s="258"/>
      <c r="BU2264" s="258"/>
      <c r="BV2264" s="258"/>
      <c r="BW2264" s="258"/>
      <c r="BX2264" s="258"/>
      <c r="BY2264" s="258"/>
      <c r="BZ2264" s="258"/>
      <c r="CA2264" s="258"/>
      <c r="CB2264" s="258"/>
      <c r="CC2264" s="258"/>
      <c r="CD2264" s="258"/>
      <c r="CE2264" s="258"/>
      <c r="CF2264" s="258"/>
      <c r="CG2264" s="258"/>
      <c r="CH2264" s="258"/>
      <c r="CI2264" s="258"/>
      <c r="CJ2264" s="258"/>
      <c r="CK2264" s="258"/>
      <c r="CL2264" s="258"/>
      <c r="CM2264" s="258"/>
      <c r="CN2264" s="258"/>
      <c r="CO2264" s="258"/>
      <c r="CP2264" s="258"/>
      <c r="CQ2264" s="258"/>
      <c r="CR2264" s="258"/>
      <c r="CS2264" s="258"/>
      <c r="CT2264" s="258"/>
      <c r="CU2264" s="258"/>
      <c r="CV2264" s="258"/>
      <c r="CW2264" s="258"/>
      <c r="CX2264" s="258"/>
    </row>
    <row r="2265" spans="1:102" s="24" customFormat="1">
      <c r="A2265" s="17"/>
      <c r="B2265" s="72" t="s">
        <v>2403</v>
      </c>
      <c r="C2265" s="9"/>
      <c r="D2265" s="8"/>
      <c r="E2265" s="9"/>
      <c r="F2265" s="6"/>
      <c r="G2265" s="6"/>
      <c r="H2265" s="3"/>
      <c r="I2265" s="18"/>
      <c r="J2265" s="18"/>
      <c r="K2265" s="213"/>
      <c r="L2265" s="18"/>
      <c r="M2265" s="18"/>
      <c r="N2265" s="18"/>
      <c r="O2265" s="18"/>
      <c r="P2265" s="18"/>
      <c r="Q2265" s="18"/>
      <c r="R2265" s="18">
        <v>11400</v>
      </c>
      <c r="S2265" s="107"/>
      <c r="T2265" s="107">
        <f>SUM(R2265:S2265)</f>
        <v>11400</v>
      </c>
      <c r="U2265" s="105">
        <v>11400</v>
      </c>
      <c r="V2265" s="105">
        <v>0.01</v>
      </c>
      <c r="W2265" s="107">
        <f>SUM(U2265:V2265)</f>
        <v>11400.01</v>
      </c>
      <c r="X2265" s="258"/>
      <c r="Y2265" s="258"/>
      <c r="Z2265" s="258"/>
      <c r="AA2265" s="258"/>
      <c r="AB2265" s="258"/>
      <c r="AC2265" s="258"/>
      <c r="AD2265" s="258"/>
      <c r="AE2265" s="258"/>
      <c r="AF2265" s="258"/>
      <c r="AG2265" s="258"/>
      <c r="AH2265" s="258"/>
      <c r="AI2265" s="258"/>
      <c r="AJ2265" s="258"/>
      <c r="AK2265" s="258"/>
      <c r="AL2265" s="258"/>
      <c r="AM2265" s="258"/>
      <c r="AN2265" s="258"/>
      <c r="AO2265" s="258"/>
      <c r="AP2265" s="258"/>
      <c r="AQ2265" s="258"/>
      <c r="AR2265" s="258"/>
      <c r="AS2265" s="258"/>
      <c r="AT2265" s="258"/>
      <c r="AU2265" s="258"/>
      <c r="AV2265" s="258"/>
      <c r="AW2265" s="258"/>
      <c r="AX2265" s="258"/>
      <c r="AY2265" s="258"/>
      <c r="AZ2265" s="258"/>
      <c r="BA2265" s="258"/>
      <c r="BB2265" s="258"/>
      <c r="BC2265" s="258"/>
      <c r="BD2265" s="258"/>
      <c r="BE2265" s="258"/>
      <c r="BF2265" s="258"/>
      <c r="BG2265" s="258"/>
      <c r="BH2265" s="258"/>
      <c r="BI2265" s="258"/>
      <c r="BJ2265" s="258"/>
      <c r="BK2265" s="258"/>
      <c r="BL2265" s="258"/>
      <c r="BM2265" s="258"/>
      <c r="BN2265" s="258"/>
      <c r="BO2265" s="258"/>
      <c r="BP2265" s="258"/>
      <c r="BQ2265" s="258"/>
      <c r="BR2265" s="258"/>
      <c r="BS2265" s="258"/>
      <c r="BT2265" s="258"/>
      <c r="BU2265" s="258"/>
      <c r="BV2265" s="258"/>
      <c r="BW2265" s="258"/>
      <c r="BX2265" s="258"/>
      <c r="BY2265" s="258"/>
      <c r="BZ2265" s="258"/>
      <c r="CA2265" s="258"/>
      <c r="CB2265" s="258"/>
      <c r="CC2265" s="258"/>
      <c r="CD2265" s="258"/>
      <c r="CE2265" s="258"/>
      <c r="CF2265" s="258"/>
      <c r="CG2265" s="258"/>
      <c r="CH2265" s="258"/>
      <c r="CI2265" s="258"/>
      <c r="CJ2265" s="258"/>
      <c r="CK2265" s="258"/>
      <c r="CL2265" s="258"/>
      <c r="CM2265" s="258"/>
      <c r="CN2265" s="258"/>
      <c r="CO2265" s="258"/>
      <c r="CP2265" s="258"/>
      <c r="CQ2265" s="258"/>
      <c r="CR2265" s="258"/>
      <c r="CS2265" s="258"/>
      <c r="CT2265" s="258"/>
      <c r="CU2265" s="258"/>
      <c r="CV2265" s="258"/>
      <c r="CW2265" s="258"/>
      <c r="CX2265" s="258"/>
    </row>
    <row r="2266" spans="1:102" s="186" customFormat="1" ht="18">
      <c r="A2266" s="187"/>
      <c r="B2266" s="181" t="s">
        <v>2550</v>
      </c>
      <c r="C2266" s="182"/>
      <c r="D2266" s="188"/>
      <c r="E2266" s="182"/>
      <c r="F2266" s="183"/>
      <c r="G2266" s="183"/>
      <c r="H2266" s="194"/>
      <c r="I2266" s="184"/>
      <c r="J2266" s="184"/>
      <c r="K2266" s="212"/>
      <c r="L2266" s="184"/>
      <c r="M2266" s="184"/>
      <c r="N2266" s="184"/>
      <c r="O2266" s="184">
        <f>SUM(O2264)</f>
        <v>4175</v>
      </c>
      <c r="P2266" s="184"/>
      <c r="Q2266" s="184">
        <f>SUM(Q2264)</f>
        <v>4175</v>
      </c>
      <c r="R2266" s="184">
        <f>SUM(R2264:R2265)</f>
        <v>15575</v>
      </c>
      <c r="S2266" s="184">
        <f t="shared" ref="S2266:W2266" si="863">SUM(S2264:S2265)</f>
        <v>0</v>
      </c>
      <c r="T2266" s="184">
        <f t="shared" si="863"/>
        <v>15575</v>
      </c>
      <c r="U2266" s="184">
        <f t="shared" si="863"/>
        <v>16000</v>
      </c>
      <c r="V2266" s="184">
        <f t="shared" si="863"/>
        <v>0.01</v>
      </c>
      <c r="W2266" s="184">
        <f t="shared" si="863"/>
        <v>16000.01</v>
      </c>
      <c r="X2266" s="264"/>
      <c r="Y2266" s="264"/>
      <c r="Z2266" s="264"/>
      <c r="AA2266" s="264"/>
      <c r="AB2266" s="264"/>
      <c r="AC2266" s="264"/>
      <c r="AD2266" s="264"/>
      <c r="AE2266" s="264"/>
      <c r="AF2266" s="264"/>
      <c r="AG2266" s="264"/>
      <c r="AH2266" s="264"/>
      <c r="AI2266" s="264"/>
      <c r="AJ2266" s="264"/>
      <c r="AK2266" s="264"/>
      <c r="AL2266" s="264"/>
      <c r="AM2266" s="264"/>
      <c r="AN2266" s="264"/>
      <c r="AO2266" s="264"/>
      <c r="AP2266" s="264"/>
      <c r="AQ2266" s="264"/>
      <c r="AR2266" s="264"/>
      <c r="AS2266" s="264"/>
      <c r="AT2266" s="264"/>
      <c r="AU2266" s="264"/>
      <c r="AV2266" s="264"/>
      <c r="AW2266" s="264"/>
      <c r="AX2266" s="264"/>
      <c r="AY2266" s="264"/>
      <c r="AZ2266" s="264"/>
      <c r="BA2266" s="264"/>
      <c r="BB2266" s="264"/>
      <c r="BC2266" s="264"/>
      <c r="BD2266" s="264"/>
      <c r="BE2266" s="264"/>
      <c r="BF2266" s="264"/>
      <c r="BG2266" s="264"/>
      <c r="BH2266" s="264"/>
      <c r="BI2266" s="264"/>
      <c r="BJ2266" s="264"/>
      <c r="BK2266" s="264"/>
      <c r="BL2266" s="264"/>
      <c r="BM2266" s="264"/>
      <c r="BN2266" s="264"/>
      <c r="BO2266" s="264"/>
      <c r="BP2266" s="264"/>
      <c r="BQ2266" s="264"/>
      <c r="BR2266" s="264"/>
      <c r="BS2266" s="264"/>
      <c r="BT2266" s="264"/>
      <c r="BU2266" s="264"/>
      <c r="BV2266" s="264"/>
      <c r="BW2266" s="264"/>
      <c r="BX2266" s="264"/>
      <c r="BY2266" s="264"/>
      <c r="BZ2266" s="264"/>
      <c r="CA2266" s="264"/>
      <c r="CB2266" s="264"/>
      <c r="CC2266" s="264"/>
      <c r="CD2266" s="264"/>
      <c r="CE2266" s="264"/>
      <c r="CF2266" s="264"/>
      <c r="CG2266" s="264"/>
      <c r="CH2266" s="264"/>
      <c r="CI2266" s="264"/>
      <c r="CJ2266" s="264"/>
      <c r="CK2266" s="264"/>
      <c r="CL2266" s="264"/>
      <c r="CM2266" s="264"/>
      <c r="CN2266" s="264"/>
      <c r="CO2266" s="264"/>
      <c r="CP2266" s="264"/>
      <c r="CQ2266" s="264"/>
      <c r="CR2266" s="264"/>
      <c r="CS2266" s="264"/>
      <c r="CT2266" s="264"/>
      <c r="CU2266" s="264"/>
      <c r="CV2266" s="264"/>
      <c r="CW2266" s="264"/>
      <c r="CX2266" s="264"/>
    </row>
    <row r="2267" spans="1:102" s="24" customFormat="1" ht="18">
      <c r="A2267" s="17"/>
      <c r="B2267" s="7" t="s">
        <v>2551</v>
      </c>
      <c r="C2267" s="9"/>
      <c r="D2267" s="8"/>
      <c r="E2267" s="9"/>
      <c r="F2267" s="6"/>
      <c r="G2267" s="6"/>
      <c r="H2267" s="3"/>
      <c r="I2267" s="18"/>
      <c r="J2267" s="18"/>
      <c r="K2267" s="213"/>
      <c r="L2267" s="18"/>
      <c r="M2267" s="18"/>
      <c r="N2267" s="18"/>
      <c r="O2267" s="18"/>
      <c r="P2267" s="18"/>
      <c r="Q2267" s="18"/>
      <c r="R2267" s="18"/>
      <c r="S2267" s="18"/>
      <c r="T2267" s="18"/>
      <c r="U2267" s="18"/>
      <c r="V2267" s="18"/>
      <c r="W2267" s="107"/>
      <c r="X2267" s="258"/>
      <c r="Y2267" s="258"/>
      <c r="Z2267" s="258"/>
      <c r="AA2267" s="258"/>
      <c r="AB2267" s="258"/>
      <c r="AC2267" s="258"/>
      <c r="AD2267" s="258"/>
      <c r="AE2267" s="258"/>
      <c r="AF2267" s="258"/>
      <c r="AG2267" s="258"/>
      <c r="AH2267" s="258"/>
      <c r="AI2267" s="258"/>
      <c r="AJ2267" s="258"/>
      <c r="AK2267" s="258"/>
      <c r="AL2267" s="258"/>
      <c r="AM2267" s="258"/>
      <c r="AN2267" s="258"/>
      <c r="AO2267" s="258"/>
      <c r="AP2267" s="258"/>
      <c r="AQ2267" s="258"/>
      <c r="AR2267" s="258"/>
      <c r="AS2267" s="258"/>
      <c r="AT2267" s="258"/>
      <c r="AU2267" s="258"/>
      <c r="AV2267" s="258"/>
      <c r="AW2267" s="258"/>
      <c r="AX2267" s="258"/>
      <c r="AY2267" s="258"/>
      <c r="AZ2267" s="258"/>
      <c r="BA2267" s="258"/>
      <c r="BB2267" s="258"/>
      <c r="BC2267" s="258"/>
      <c r="BD2267" s="258"/>
      <c r="BE2267" s="258"/>
      <c r="BF2267" s="258"/>
      <c r="BG2267" s="258"/>
      <c r="BH2267" s="258"/>
      <c r="BI2267" s="258"/>
      <c r="BJ2267" s="258"/>
      <c r="BK2267" s="258"/>
      <c r="BL2267" s="258"/>
      <c r="BM2267" s="258"/>
      <c r="BN2267" s="258"/>
      <c r="BO2267" s="258"/>
      <c r="BP2267" s="258"/>
      <c r="BQ2267" s="258"/>
      <c r="BR2267" s="258"/>
      <c r="BS2267" s="258"/>
      <c r="BT2267" s="258"/>
      <c r="BU2267" s="258"/>
      <c r="BV2267" s="258"/>
      <c r="BW2267" s="258"/>
      <c r="BX2267" s="258"/>
      <c r="BY2267" s="258"/>
      <c r="BZ2267" s="258"/>
      <c r="CA2267" s="258"/>
      <c r="CB2267" s="258"/>
      <c r="CC2267" s="258"/>
      <c r="CD2267" s="258"/>
      <c r="CE2267" s="258"/>
      <c r="CF2267" s="258"/>
      <c r="CG2267" s="258"/>
      <c r="CH2267" s="258"/>
      <c r="CI2267" s="258"/>
      <c r="CJ2267" s="258"/>
      <c r="CK2267" s="258"/>
      <c r="CL2267" s="258"/>
      <c r="CM2267" s="258"/>
      <c r="CN2267" s="258"/>
      <c r="CO2267" s="258"/>
      <c r="CP2267" s="258"/>
      <c r="CQ2267" s="258"/>
      <c r="CR2267" s="258"/>
      <c r="CS2267" s="258"/>
      <c r="CT2267" s="258"/>
      <c r="CU2267" s="258"/>
      <c r="CV2267" s="258"/>
      <c r="CW2267" s="258"/>
      <c r="CX2267" s="258"/>
    </row>
    <row r="2268" spans="1:102" s="24" customFormat="1" ht="18">
      <c r="A2268" s="17"/>
      <c r="B2268" s="5" t="s">
        <v>2553</v>
      </c>
      <c r="C2268" s="9"/>
      <c r="D2268" s="8"/>
      <c r="E2268" s="9"/>
      <c r="F2268" s="6"/>
      <c r="G2268" s="6"/>
      <c r="H2268" s="3"/>
      <c r="I2268" s="18"/>
      <c r="J2268" s="18"/>
      <c r="K2268" s="213"/>
      <c r="L2268" s="18"/>
      <c r="M2268" s="18"/>
      <c r="N2268" s="18"/>
      <c r="O2268" s="18"/>
      <c r="P2268" s="18"/>
      <c r="Q2268" s="18"/>
      <c r="R2268" s="18"/>
      <c r="S2268" s="18"/>
      <c r="T2268" s="18"/>
      <c r="U2268" s="105">
        <v>90.04</v>
      </c>
      <c r="V2268" s="107"/>
      <c r="W2268" s="107">
        <f>SUM(U2268:V2268)</f>
        <v>90.04</v>
      </c>
      <c r="X2268" s="258"/>
      <c r="Y2268" s="258"/>
      <c r="Z2268" s="258"/>
      <c r="AA2268" s="258"/>
      <c r="AB2268" s="258"/>
      <c r="AC2268" s="258"/>
      <c r="AD2268" s="258"/>
      <c r="AE2268" s="258"/>
      <c r="AF2268" s="258"/>
      <c r="AG2268" s="258"/>
      <c r="AH2268" s="258"/>
      <c r="AI2268" s="258"/>
      <c r="AJ2268" s="258"/>
      <c r="AK2268" s="258"/>
      <c r="AL2268" s="258"/>
      <c r="AM2268" s="258"/>
      <c r="AN2268" s="258"/>
      <c r="AO2268" s="258"/>
      <c r="AP2268" s="258"/>
      <c r="AQ2268" s="258"/>
      <c r="AR2268" s="258"/>
      <c r="AS2268" s="258"/>
      <c r="AT2268" s="258"/>
      <c r="AU2268" s="258"/>
      <c r="AV2268" s="258"/>
      <c r="AW2268" s="258"/>
      <c r="AX2268" s="258"/>
      <c r="AY2268" s="258"/>
      <c r="AZ2268" s="258"/>
      <c r="BA2268" s="258"/>
      <c r="BB2268" s="258"/>
      <c r="BC2268" s="258"/>
      <c r="BD2268" s="258"/>
      <c r="BE2268" s="258"/>
      <c r="BF2268" s="258"/>
      <c r="BG2268" s="258"/>
      <c r="BH2268" s="258"/>
      <c r="BI2268" s="258"/>
      <c r="BJ2268" s="258"/>
      <c r="BK2268" s="258"/>
      <c r="BL2268" s="258"/>
      <c r="BM2268" s="258"/>
      <c r="BN2268" s="258"/>
      <c r="BO2268" s="258"/>
      <c r="BP2268" s="258"/>
      <c r="BQ2268" s="258"/>
      <c r="BR2268" s="258"/>
      <c r="BS2268" s="258"/>
      <c r="BT2268" s="258"/>
      <c r="BU2268" s="258"/>
      <c r="BV2268" s="258"/>
      <c r="BW2268" s="258"/>
      <c r="BX2268" s="258"/>
      <c r="BY2268" s="258"/>
      <c r="BZ2268" s="258"/>
      <c r="CA2268" s="258"/>
      <c r="CB2268" s="258"/>
      <c r="CC2268" s="258"/>
      <c r="CD2268" s="258"/>
      <c r="CE2268" s="258"/>
      <c r="CF2268" s="258"/>
      <c r="CG2268" s="258"/>
      <c r="CH2268" s="258"/>
      <c r="CI2268" s="258"/>
      <c r="CJ2268" s="258"/>
      <c r="CK2268" s="258"/>
      <c r="CL2268" s="258"/>
      <c r="CM2268" s="258"/>
      <c r="CN2268" s="258"/>
      <c r="CO2268" s="258"/>
      <c r="CP2268" s="258"/>
      <c r="CQ2268" s="258"/>
      <c r="CR2268" s="258"/>
      <c r="CS2268" s="258"/>
      <c r="CT2268" s="258"/>
      <c r="CU2268" s="258"/>
      <c r="CV2268" s="258"/>
      <c r="CW2268" s="258"/>
      <c r="CX2268" s="258"/>
    </row>
    <row r="2269" spans="1:102" s="186" customFormat="1" ht="18">
      <c r="A2269" s="187"/>
      <c r="B2269" s="181" t="s">
        <v>2552</v>
      </c>
      <c r="C2269" s="182"/>
      <c r="D2269" s="188"/>
      <c r="E2269" s="182"/>
      <c r="F2269" s="183"/>
      <c r="G2269" s="183"/>
      <c r="H2269" s="194"/>
      <c r="I2269" s="184"/>
      <c r="J2269" s="184"/>
      <c r="K2269" s="212"/>
      <c r="L2269" s="184"/>
      <c r="M2269" s="184"/>
      <c r="N2269" s="184"/>
      <c r="O2269" s="184"/>
      <c r="P2269" s="184"/>
      <c r="Q2269" s="184"/>
      <c r="R2269" s="184"/>
      <c r="S2269" s="184"/>
      <c r="T2269" s="184"/>
      <c r="U2269" s="184">
        <f t="shared" ref="U2269:W2269" si="864">SUM(U2268)</f>
        <v>90.04</v>
      </c>
      <c r="V2269" s="184">
        <f t="shared" si="864"/>
        <v>0</v>
      </c>
      <c r="W2269" s="184">
        <f t="shared" si="864"/>
        <v>90.04</v>
      </c>
      <c r="X2269" s="264"/>
      <c r="Y2269" s="264"/>
      <c r="Z2269" s="264"/>
      <c r="AA2269" s="264"/>
      <c r="AB2269" s="264"/>
      <c r="AC2269" s="264"/>
      <c r="AD2269" s="264"/>
      <c r="AE2269" s="264"/>
      <c r="AF2269" s="264"/>
      <c r="AG2269" s="264"/>
      <c r="AH2269" s="264"/>
      <c r="AI2269" s="264"/>
      <c r="AJ2269" s="264"/>
      <c r="AK2269" s="264"/>
      <c r="AL2269" s="264"/>
      <c r="AM2269" s="264"/>
      <c r="AN2269" s="264"/>
      <c r="AO2269" s="264"/>
      <c r="AP2269" s="264"/>
      <c r="AQ2269" s="264"/>
      <c r="AR2269" s="264"/>
      <c r="AS2269" s="264"/>
      <c r="AT2269" s="264"/>
      <c r="AU2269" s="264"/>
      <c r="AV2269" s="264"/>
      <c r="AW2269" s="264"/>
      <c r="AX2269" s="264"/>
      <c r="AY2269" s="264"/>
      <c r="AZ2269" s="264"/>
      <c r="BA2269" s="264"/>
      <c r="BB2269" s="264"/>
      <c r="BC2269" s="264"/>
      <c r="BD2269" s="264"/>
      <c r="BE2269" s="264"/>
      <c r="BF2269" s="264"/>
      <c r="BG2269" s="264"/>
      <c r="BH2269" s="264"/>
      <c r="BI2269" s="264"/>
      <c r="BJ2269" s="264"/>
      <c r="BK2269" s="264"/>
      <c r="BL2269" s="264"/>
      <c r="BM2269" s="264"/>
      <c r="BN2269" s="264"/>
      <c r="BO2269" s="264"/>
      <c r="BP2269" s="264"/>
      <c r="BQ2269" s="264"/>
      <c r="BR2269" s="264"/>
      <c r="BS2269" s="264"/>
      <c r="BT2269" s="264"/>
      <c r="BU2269" s="264"/>
      <c r="BV2269" s="264"/>
      <c r="BW2269" s="264"/>
      <c r="BX2269" s="264"/>
      <c r="BY2269" s="264"/>
      <c r="BZ2269" s="264"/>
      <c r="CA2269" s="264"/>
      <c r="CB2269" s="264"/>
      <c r="CC2269" s="264"/>
      <c r="CD2269" s="264"/>
      <c r="CE2269" s="264"/>
      <c r="CF2269" s="264"/>
      <c r="CG2269" s="264"/>
      <c r="CH2269" s="264"/>
      <c r="CI2269" s="264"/>
      <c r="CJ2269" s="264"/>
      <c r="CK2269" s="264"/>
      <c r="CL2269" s="264"/>
      <c r="CM2269" s="264"/>
      <c r="CN2269" s="264"/>
      <c r="CO2269" s="264"/>
      <c r="CP2269" s="264"/>
      <c r="CQ2269" s="264"/>
      <c r="CR2269" s="264"/>
      <c r="CS2269" s="264"/>
      <c r="CT2269" s="264"/>
      <c r="CU2269" s="264"/>
      <c r="CV2269" s="264"/>
      <c r="CW2269" s="264"/>
      <c r="CX2269" s="264"/>
    </row>
    <row r="2270" spans="1:102" s="24" customFormat="1" ht="18">
      <c r="A2270" s="17"/>
      <c r="B2270" s="7" t="s">
        <v>2313</v>
      </c>
      <c r="C2270" s="9"/>
      <c r="D2270" s="8"/>
      <c r="E2270" s="9"/>
      <c r="F2270" s="6"/>
      <c r="G2270" s="6"/>
      <c r="H2270" s="3"/>
      <c r="I2270" s="18"/>
      <c r="J2270" s="18"/>
      <c r="K2270" s="213"/>
      <c r="L2270" s="18"/>
      <c r="M2270" s="18"/>
      <c r="N2270" s="18"/>
      <c r="O2270" s="18"/>
      <c r="P2270" s="18"/>
      <c r="Q2270" s="18"/>
      <c r="R2270" s="18"/>
      <c r="S2270" s="107"/>
      <c r="T2270" s="107"/>
      <c r="U2270" s="107"/>
      <c r="V2270" s="107"/>
      <c r="W2270" s="107"/>
      <c r="X2270" s="258"/>
      <c r="Y2270" s="258"/>
      <c r="Z2270" s="258"/>
      <c r="AA2270" s="258"/>
      <c r="AB2270" s="258"/>
      <c r="AC2270" s="258"/>
      <c r="AD2270" s="258"/>
      <c r="AE2270" s="258"/>
      <c r="AF2270" s="258"/>
      <c r="AG2270" s="258"/>
      <c r="AH2270" s="258"/>
      <c r="AI2270" s="258"/>
      <c r="AJ2270" s="258"/>
      <c r="AK2270" s="258"/>
      <c r="AL2270" s="258"/>
      <c r="AM2270" s="258"/>
      <c r="AN2270" s="258"/>
      <c r="AO2270" s="258"/>
      <c r="AP2270" s="258"/>
      <c r="AQ2270" s="258"/>
      <c r="AR2270" s="258"/>
      <c r="AS2270" s="258"/>
      <c r="AT2270" s="258"/>
      <c r="AU2270" s="258"/>
      <c r="AV2270" s="258"/>
      <c r="AW2270" s="258"/>
      <c r="AX2270" s="258"/>
      <c r="AY2270" s="258"/>
      <c r="AZ2270" s="258"/>
      <c r="BA2270" s="258"/>
      <c r="BB2270" s="258"/>
      <c r="BC2270" s="258"/>
      <c r="BD2270" s="258"/>
      <c r="BE2270" s="258"/>
      <c r="BF2270" s="258"/>
      <c r="BG2270" s="258"/>
      <c r="BH2270" s="258"/>
      <c r="BI2270" s="258"/>
      <c r="BJ2270" s="258"/>
      <c r="BK2270" s="258"/>
      <c r="BL2270" s="258"/>
      <c r="BM2270" s="258"/>
      <c r="BN2270" s="258"/>
      <c r="BO2270" s="258"/>
      <c r="BP2270" s="258"/>
      <c r="BQ2270" s="258"/>
      <c r="BR2270" s="258"/>
      <c r="BS2270" s="258"/>
      <c r="BT2270" s="258"/>
      <c r="BU2270" s="258"/>
      <c r="BV2270" s="258"/>
      <c r="BW2270" s="258"/>
      <c r="BX2270" s="258"/>
      <c r="BY2270" s="258"/>
      <c r="BZ2270" s="258"/>
      <c r="CA2270" s="258"/>
      <c r="CB2270" s="258"/>
      <c r="CC2270" s="258"/>
      <c r="CD2270" s="258"/>
      <c r="CE2270" s="258"/>
      <c r="CF2270" s="258"/>
      <c r="CG2270" s="258"/>
      <c r="CH2270" s="258"/>
      <c r="CI2270" s="258"/>
      <c r="CJ2270" s="258"/>
      <c r="CK2270" s="258"/>
      <c r="CL2270" s="258"/>
      <c r="CM2270" s="258"/>
      <c r="CN2270" s="258"/>
      <c r="CO2270" s="258"/>
      <c r="CP2270" s="258"/>
      <c r="CQ2270" s="258"/>
      <c r="CR2270" s="258"/>
      <c r="CS2270" s="258"/>
      <c r="CT2270" s="258"/>
      <c r="CU2270" s="258"/>
      <c r="CV2270" s="258"/>
      <c r="CW2270" s="258"/>
      <c r="CX2270" s="258"/>
    </row>
    <row r="2271" spans="1:102" s="24" customFormat="1">
      <c r="A2271" s="17"/>
      <c r="B2271" s="72" t="s">
        <v>2314</v>
      </c>
      <c r="C2271" s="9"/>
      <c r="D2271" s="8"/>
      <c r="E2271" s="9"/>
      <c r="F2271" s="6"/>
      <c r="G2271" s="6"/>
      <c r="H2271" s="3"/>
      <c r="I2271" s="18"/>
      <c r="J2271" s="18"/>
      <c r="K2271" s="213"/>
      <c r="L2271" s="18"/>
      <c r="M2271" s="18"/>
      <c r="N2271" s="18"/>
      <c r="O2271" s="18">
        <v>32.69</v>
      </c>
      <c r="P2271" s="18">
        <v>0</v>
      </c>
      <c r="Q2271" s="18">
        <f>SUM(O2271:P2271)</f>
        <v>32.69</v>
      </c>
      <c r="R2271" s="18">
        <v>32.69</v>
      </c>
      <c r="S2271" s="107">
        <v>0</v>
      </c>
      <c r="T2271" s="107">
        <f>SUM(R2271:S2271)</f>
        <v>32.69</v>
      </c>
      <c r="U2271" s="105">
        <v>32.69</v>
      </c>
      <c r="V2271" s="107"/>
      <c r="W2271" s="107">
        <f>SUM(U2271:V2271)</f>
        <v>32.69</v>
      </c>
      <c r="X2271" s="258"/>
      <c r="Y2271" s="258"/>
      <c r="Z2271" s="258"/>
      <c r="AA2271" s="258"/>
      <c r="AB2271" s="258"/>
      <c r="AC2271" s="258"/>
      <c r="AD2271" s="258"/>
      <c r="AE2271" s="258"/>
      <c r="AF2271" s="258"/>
      <c r="AG2271" s="258"/>
      <c r="AH2271" s="258"/>
      <c r="AI2271" s="258"/>
      <c r="AJ2271" s="258"/>
      <c r="AK2271" s="258"/>
      <c r="AL2271" s="258"/>
      <c r="AM2271" s="258"/>
      <c r="AN2271" s="258"/>
      <c r="AO2271" s="258"/>
      <c r="AP2271" s="258"/>
      <c r="AQ2271" s="258"/>
      <c r="AR2271" s="258"/>
      <c r="AS2271" s="258"/>
      <c r="AT2271" s="258"/>
      <c r="AU2271" s="258"/>
      <c r="AV2271" s="258"/>
      <c r="AW2271" s="258"/>
      <c r="AX2271" s="258"/>
      <c r="AY2271" s="258"/>
      <c r="AZ2271" s="258"/>
      <c r="BA2271" s="258"/>
      <c r="BB2271" s="258"/>
      <c r="BC2271" s="258"/>
      <c r="BD2271" s="258"/>
      <c r="BE2271" s="258"/>
      <c r="BF2271" s="258"/>
      <c r="BG2271" s="258"/>
      <c r="BH2271" s="258"/>
      <c r="BI2271" s="258"/>
      <c r="BJ2271" s="258"/>
      <c r="BK2271" s="258"/>
      <c r="BL2271" s="258"/>
      <c r="BM2271" s="258"/>
      <c r="BN2271" s="258"/>
      <c r="BO2271" s="258"/>
      <c r="BP2271" s="258"/>
      <c r="BQ2271" s="258"/>
      <c r="BR2271" s="258"/>
      <c r="BS2271" s="258"/>
      <c r="BT2271" s="258"/>
      <c r="BU2271" s="258"/>
      <c r="BV2271" s="258"/>
      <c r="BW2271" s="258"/>
      <c r="BX2271" s="258"/>
      <c r="BY2271" s="258"/>
      <c r="BZ2271" s="258"/>
      <c r="CA2271" s="258"/>
      <c r="CB2271" s="258"/>
      <c r="CC2271" s="258"/>
      <c r="CD2271" s="258"/>
      <c r="CE2271" s="258"/>
      <c r="CF2271" s="258"/>
      <c r="CG2271" s="258"/>
      <c r="CH2271" s="258"/>
      <c r="CI2271" s="258"/>
      <c r="CJ2271" s="258"/>
      <c r="CK2271" s="258"/>
      <c r="CL2271" s="258"/>
      <c r="CM2271" s="258"/>
      <c r="CN2271" s="258"/>
      <c r="CO2271" s="258"/>
      <c r="CP2271" s="258"/>
      <c r="CQ2271" s="258"/>
      <c r="CR2271" s="258"/>
      <c r="CS2271" s="258"/>
      <c r="CT2271" s="258"/>
      <c r="CU2271" s="258"/>
      <c r="CV2271" s="258"/>
      <c r="CW2271" s="258"/>
      <c r="CX2271" s="258"/>
    </row>
    <row r="2272" spans="1:102" s="186" customFormat="1" ht="18">
      <c r="A2272" s="187"/>
      <c r="B2272" s="181" t="s">
        <v>2315</v>
      </c>
      <c r="C2272" s="182"/>
      <c r="D2272" s="188"/>
      <c r="E2272" s="182"/>
      <c r="F2272" s="183"/>
      <c r="G2272" s="183"/>
      <c r="H2272" s="194"/>
      <c r="I2272" s="184"/>
      <c r="J2272" s="184"/>
      <c r="K2272" s="212"/>
      <c r="L2272" s="184"/>
      <c r="M2272" s="184"/>
      <c r="N2272" s="184"/>
      <c r="O2272" s="184">
        <f>SUM(O2271)</f>
        <v>32.69</v>
      </c>
      <c r="P2272" s="184">
        <v>0</v>
      </c>
      <c r="Q2272" s="184">
        <f>SUM(O2272:P2272)</f>
        <v>32.69</v>
      </c>
      <c r="R2272" s="184">
        <f>SUM(R2271)</f>
        <v>32.69</v>
      </c>
      <c r="S2272" s="184">
        <f t="shared" ref="S2272:W2272" si="865">SUM(S2271)</f>
        <v>0</v>
      </c>
      <c r="T2272" s="184">
        <f t="shared" si="865"/>
        <v>32.69</v>
      </c>
      <c r="U2272" s="184">
        <f t="shared" si="865"/>
        <v>32.69</v>
      </c>
      <c r="V2272" s="184">
        <f t="shared" si="865"/>
        <v>0</v>
      </c>
      <c r="W2272" s="184">
        <f t="shared" si="865"/>
        <v>32.69</v>
      </c>
      <c r="X2272" s="264"/>
      <c r="Y2272" s="264"/>
      <c r="Z2272" s="264"/>
      <c r="AA2272" s="264"/>
      <c r="AB2272" s="264"/>
      <c r="AC2272" s="264"/>
      <c r="AD2272" s="264"/>
      <c r="AE2272" s="264"/>
      <c r="AF2272" s="264"/>
      <c r="AG2272" s="264"/>
      <c r="AH2272" s="264"/>
      <c r="AI2272" s="264"/>
      <c r="AJ2272" s="264"/>
      <c r="AK2272" s="264"/>
      <c r="AL2272" s="264"/>
      <c r="AM2272" s="264"/>
      <c r="AN2272" s="264"/>
      <c r="AO2272" s="264"/>
      <c r="AP2272" s="264"/>
      <c r="AQ2272" s="264"/>
      <c r="AR2272" s="264"/>
      <c r="AS2272" s="264"/>
      <c r="AT2272" s="264"/>
      <c r="AU2272" s="264"/>
      <c r="AV2272" s="264"/>
      <c r="AW2272" s="264"/>
      <c r="AX2272" s="264"/>
      <c r="AY2272" s="264"/>
      <c r="AZ2272" s="264"/>
      <c r="BA2272" s="264"/>
      <c r="BB2272" s="264"/>
      <c r="BC2272" s="264"/>
      <c r="BD2272" s="264"/>
      <c r="BE2272" s="264"/>
      <c r="BF2272" s="264"/>
      <c r="BG2272" s="264"/>
      <c r="BH2272" s="264"/>
      <c r="BI2272" s="264"/>
      <c r="BJ2272" s="264"/>
      <c r="BK2272" s="264"/>
      <c r="BL2272" s="264"/>
      <c r="BM2272" s="264"/>
      <c r="BN2272" s="264"/>
      <c r="BO2272" s="264"/>
      <c r="BP2272" s="264"/>
      <c r="BQ2272" s="264"/>
      <c r="BR2272" s="264"/>
      <c r="BS2272" s="264"/>
      <c r="BT2272" s="264"/>
      <c r="BU2272" s="264"/>
      <c r="BV2272" s="264"/>
      <c r="BW2272" s="264"/>
      <c r="BX2272" s="264"/>
      <c r="BY2272" s="264"/>
      <c r="BZ2272" s="264"/>
      <c r="CA2272" s="264"/>
      <c r="CB2272" s="264"/>
      <c r="CC2272" s="264"/>
      <c r="CD2272" s="264"/>
      <c r="CE2272" s="264"/>
      <c r="CF2272" s="264"/>
      <c r="CG2272" s="264"/>
      <c r="CH2272" s="264"/>
      <c r="CI2272" s="264"/>
      <c r="CJ2272" s="264"/>
      <c r="CK2272" s="264"/>
      <c r="CL2272" s="264"/>
      <c r="CM2272" s="264"/>
      <c r="CN2272" s="264"/>
      <c r="CO2272" s="264"/>
      <c r="CP2272" s="264"/>
      <c r="CQ2272" s="264"/>
      <c r="CR2272" s="264"/>
      <c r="CS2272" s="264"/>
      <c r="CT2272" s="264"/>
      <c r="CU2272" s="264"/>
      <c r="CV2272" s="264"/>
      <c r="CW2272" s="264"/>
      <c r="CX2272" s="264"/>
    </row>
    <row r="2273" spans="1:102" s="24" customFormat="1" ht="18">
      <c r="A2273" s="17">
        <v>17</v>
      </c>
      <c r="B2273" s="7" t="s">
        <v>1656</v>
      </c>
      <c r="C2273" s="9"/>
      <c r="D2273" s="8"/>
      <c r="E2273" s="9"/>
      <c r="F2273" s="6"/>
      <c r="G2273" s="6"/>
      <c r="H2273" s="3"/>
      <c r="I2273" s="18"/>
      <c r="J2273" s="18"/>
      <c r="K2273" s="213"/>
      <c r="L2273" s="18"/>
      <c r="M2273" s="18"/>
      <c r="N2273" s="18"/>
      <c r="O2273" s="18"/>
      <c r="P2273" s="18"/>
      <c r="Q2273" s="18"/>
      <c r="R2273" s="18"/>
      <c r="S2273" s="107"/>
      <c r="T2273" s="107"/>
      <c r="U2273" s="107"/>
      <c r="V2273" s="107"/>
      <c r="W2273" s="107"/>
      <c r="X2273" s="258"/>
      <c r="Y2273" s="258"/>
      <c r="Z2273" s="258"/>
      <c r="AA2273" s="258"/>
      <c r="AB2273" s="258"/>
      <c r="AC2273" s="258"/>
      <c r="AD2273" s="258"/>
      <c r="AE2273" s="258"/>
      <c r="AF2273" s="258"/>
      <c r="AG2273" s="258"/>
      <c r="AH2273" s="258"/>
      <c r="AI2273" s="258"/>
      <c r="AJ2273" s="258"/>
      <c r="AK2273" s="258"/>
      <c r="AL2273" s="258"/>
      <c r="AM2273" s="258"/>
      <c r="AN2273" s="258"/>
      <c r="AO2273" s="258"/>
      <c r="AP2273" s="258"/>
      <c r="AQ2273" s="258"/>
      <c r="AR2273" s="258"/>
      <c r="AS2273" s="258"/>
      <c r="AT2273" s="258"/>
      <c r="AU2273" s="258"/>
      <c r="AV2273" s="258"/>
      <c r="AW2273" s="258"/>
      <c r="AX2273" s="258"/>
      <c r="AY2273" s="258"/>
      <c r="AZ2273" s="258"/>
      <c r="BA2273" s="258"/>
      <c r="BB2273" s="258"/>
      <c r="BC2273" s="258"/>
      <c r="BD2273" s="258"/>
      <c r="BE2273" s="258"/>
      <c r="BF2273" s="258"/>
      <c r="BG2273" s="258"/>
      <c r="BH2273" s="258"/>
      <c r="BI2273" s="258"/>
      <c r="BJ2273" s="258"/>
      <c r="BK2273" s="258"/>
      <c r="BL2273" s="258"/>
      <c r="BM2273" s="258"/>
      <c r="BN2273" s="258"/>
      <c r="BO2273" s="258"/>
      <c r="BP2273" s="258"/>
      <c r="BQ2273" s="258"/>
      <c r="BR2273" s="258"/>
      <c r="BS2273" s="258"/>
      <c r="BT2273" s="258"/>
      <c r="BU2273" s="258"/>
      <c r="BV2273" s="258"/>
      <c r="BW2273" s="258"/>
      <c r="BX2273" s="258"/>
      <c r="BY2273" s="258"/>
      <c r="BZ2273" s="258"/>
      <c r="CA2273" s="258"/>
      <c r="CB2273" s="258"/>
      <c r="CC2273" s="258"/>
      <c r="CD2273" s="258"/>
      <c r="CE2273" s="258"/>
      <c r="CF2273" s="258"/>
      <c r="CG2273" s="258"/>
      <c r="CH2273" s="258"/>
      <c r="CI2273" s="258"/>
      <c r="CJ2273" s="258"/>
      <c r="CK2273" s="258"/>
      <c r="CL2273" s="258"/>
      <c r="CM2273" s="258"/>
      <c r="CN2273" s="258"/>
      <c r="CO2273" s="258"/>
      <c r="CP2273" s="258"/>
      <c r="CQ2273" s="258"/>
      <c r="CR2273" s="258"/>
      <c r="CS2273" s="258"/>
      <c r="CT2273" s="258"/>
      <c r="CU2273" s="258"/>
      <c r="CV2273" s="258"/>
      <c r="CW2273" s="258"/>
      <c r="CX2273" s="258"/>
    </row>
    <row r="2274" spans="1:102" ht="18">
      <c r="A2274" s="17">
        <v>1</v>
      </c>
      <c r="B2274" s="5" t="s">
        <v>1658</v>
      </c>
      <c r="C2274" s="8"/>
      <c r="D2274" s="8"/>
      <c r="F2274" s="2"/>
      <c r="G2274" s="2"/>
      <c r="H2274" s="3"/>
      <c r="I2274" s="10">
        <v>5</v>
      </c>
      <c r="J2274" s="10"/>
      <c r="K2274" s="213">
        <f>SUM(I2274:J2274)</f>
        <v>5</v>
      </c>
      <c r="L2274" s="10"/>
      <c r="M2274" s="10"/>
      <c r="N2274" s="18">
        <f>SUM(L2274:M2274)</f>
        <v>0</v>
      </c>
      <c r="O2274" s="10"/>
      <c r="P2274" s="10"/>
      <c r="Q2274" s="18">
        <f>SUM(O2274:P2274)</f>
        <v>0</v>
      </c>
      <c r="R2274" s="10"/>
      <c r="S2274" s="105"/>
      <c r="T2274" s="107">
        <f>SUM(R2274:S2274)</f>
        <v>0</v>
      </c>
      <c r="U2274" s="105"/>
      <c r="V2274" s="105"/>
      <c r="W2274" s="107">
        <f>SUM(U2274:V2274)</f>
        <v>0</v>
      </c>
    </row>
    <row r="2275" spans="1:102" s="186" customFormat="1" ht="18">
      <c r="A2275" s="187"/>
      <c r="B2275" s="181" t="s">
        <v>1657</v>
      </c>
      <c r="C2275" s="182"/>
      <c r="D2275" s="188"/>
      <c r="E2275" s="182"/>
      <c r="F2275" s="183"/>
      <c r="G2275" s="183"/>
      <c r="H2275" s="194"/>
      <c r="I2275" s="184">
        <f>SUM(I2274)</f>
        <v>5</v>
      </c>
      <c r="J2275" s="184"/>
      <c r="K2275" s="212">
        <f>SUM(I2275:J2275)</f>
        <v>5</v>
      </c>
      <c r="L2275" s="184">
        <f>SUM(L2274)</f>
        <v>0</v>
      </c>
      <c r="M2275" s="184"/>
      <c r="N2275" s="184">
        <f>SUM(L2275:M2275)</f>
        <v>0</v>
      </c>
      <c r="O2275" s="184"/>
      <c r="P2275" s="184"/>
      <c r="Q2275" s="184">
        <f>SUM(O2275:P2275)</f>
        <v>0</v>
      </c>
      <c r="R2275" s="184"/>
      <c r="S2275" s="185"/>
      <c r="T2275" s="185">
        <f>SUM(R2275:S2275)</f>
        <v>0</v>
      </c>
      <c r="U2275" s="185"/>
      <c r="V2275" s="185"/>
      <c r="W2275" s="185">
        <f>SUM(U2275:V2275)</f>
        <v>0</v>
      </c>
      <c r="X2275" s="264"/>
      <c r="Y2275" s="264"/>
      <c r="Z2275" s="264"/>
      <c r="AA2275" s="264"/>
      <c r="AB2275" s="264"/>
      <c r="AC2275" s="264"/>
      <c r="AD2275" s="264"/>
      <c r="AE2275" s="264"/>
      <c r="AF2275" s="264"/>
      <c r="AG2275" s="264"/>
      <c r="AH2275" s="264"/>
      <c r="AI2275" s="264"/>
      <c r="AJ2275" s="264"/>
      <c r="AK2275" s="264"/>
      <c r="AL2275" s="264"/>
      <c r="AM2275" s="264"/>
      <c r="AN2275" s="264"/>
      <c r="AO2275" s="264"/>
      <c r="AP2275" s="264"/>
      <c r="AQ2275" s="264"/>
      <c r="AR2275" s="264"/>
      <c r="AS2275" s="264"/>
      <c r="AT2275" s="264"/>
      <c r="AU2275" s="264"/>
      <c r="AV2275" s="264"/>
      <c r="AW2275" s="264"/>
      <c r="AX2275" s="264"/>
      <c r="AY2275" s="264"/>
      <c r="AZ2275" s="264"/>
      <c r="BA2275" s="264"/>
      <c r="BB2275" s="264"/>
      <c r="BC2275" s="264"/>
      <c r="BD2275" s="264"/>
      <c r="BE2275" s="264"/>
      <c r="BF2275" s="264"/>
      <c r="BG2275" s="264"/>
      <c r="BH2275" s="264"/>
      <c r="BI2275" s="264"/>
      <c r="BJ2275" s="264"/>
      <c r="BK2275" s="264"/>
      <c r="BL2275" s="264"/>
      <c r="BM2275" s="264"/>
      <c r="BN2275" s="264"/>
      <c r="BO2275" s="264"/>
      <c r="BP2275" s="264"/>
      <c r="BQ2275" s="264"/>
      <c r="BR2275" s="264"/>
      <c r="BS2275" s="264"/>
      <c r="BT2275" s="264"/>
      <c r="BU2275" s="264"/>
      <c r="BV2275" s="264"/>
      <c r="BW2275" s="264"/>
      <c r="BX2275" s="264"/>
      <c r="BY2275" s="264"/>
      <c r="BZ2275" s="264"/>
      <c r="CA2275" s="264"/>
      <c r="CB2275" s="264"/>
      <c r="CC2275" s="264"/>
      <c r="CD2275" s="264"/>
      <c r="CE2275" s="264"/>
      <c r="CF2275" s="264"/>
      <c r="CG2275" s="264"/>
      <c r="CH2275" s="264"/>
      <c r="CI2275" s="264"/>
      <c r="CJ2275" s="264"/>
      <c r="CK2275" s="264"/>
      <c r="CL2275" s="264"/>
      <c r="CM2275" s="264"/>
      <c r="CN2275" s="264"/>
      <c r="CO2275" s="264"/>
      <c r="CP2275" s="264"/>
      <c r="CQ2275" s="264"/>
      <c r="CR2275" s="264"/>
      <c r="CS2275" s="264"/>
      <c r="CT2275" s="264"/>
      <c r="CU2275" s="264"/>
      <c r="CV2275" s="264"/>
      <c r="CW2275" s="264"/>
      <c r="CX2275" s="264"/>
    </row>
    <row r="2276" spans="1:102" s="24" customFormat="1" ht="18">
      <c r="A2276" s="17">
        <v>18</v>
      </c>
      <c r="B2276" s="7" t="s">
        <v>1659</v>
      </c>
      <c r="C2276" s="9"/>
      <c r="D2276" s="8"/>
      <c r="E2276" s="9"/>
      <c r="F2276" s="6"/>
      <c r="G2276" s="6"/>
      <c r="H2276" s="3"/>
      <c r="I2276" s="18"/>
      <c r="J2276" s="18"/>
      <c r="K2276" s="213"/>
      <c r="L2276" s="18"/>
      <c r="M2276" s="18"/>
      <c r="N2276" s="18"/>
      <c r="O2276" s="18"/>
      <c r="P2276" s="18"/>
      <c r="Q2276" s="18"/>
      <c r="R2276" s="18"/>
      <c r="S2276" s="107"/>
      <c r="T2276" s="107"/>
      <c r="U2276" s="107"/>
      <c r="V2276" s="107"/>
      <c r="W2276" s="107"/>
      <c r="X2276" s="258"/>
      <c r="Y2276" s="258"/>
      <c r="Z2276" s="258"/>
      <c r="AA2276" s="258"/>
      <c r="AB2276" s="258"/>
      <c r="AC2276" s="258"/>
      <c r="AD2276" s="258"/>
      <c r="AE2276" s="258"/>
      <c r="AF2276" s="258"/>
      <c r="AG2276" s="258"/>
      <c r="AH2276" s="258"/>
      <c r="AI2276" s="258"/>
      <c r="AJ2276" s="258"/>
      <c r="AK2276" s="258"/>
      <c r="AL2276" s="258"/>
      <c r="AM2276" s="258"/>
      <c r="AN2276" s="258"/>
      <c r="AO2276" s="258"/>
      <c r="AP2276" s="258"/>
      <c r="AQ2276" s="258"/>
      <c r="AR2276" s="258"/>
      <c r="AS2276" s="258"/>
      <c r="AT2276" s="258"/>
      <c r="AU2276" s="258"/>
      <c r="AV2276" s="258"/>
      <c r="AW2276" s="258"/>
      <c r="AX2276" s="258"/>
      <c r="AY2276" s="258"/>
      <c r="AZ2276" s="258"/>
      <c r="BA2276" s="258"/>
      <c r="BB2276" s="258"/>
      <c r="BC2276" s="258"/>
      <c r="BD2276" s="258"/>
      <c r="BE2276" s="258"/>
      <c r="BF2276" s="258"/>
      <c r="BG2276" s="258"/>
      <c r="BH2276" s="258"/>
      <c r="BI2276" s="258"/>
      <c r="BJ2276" s="258"/>
      <c r="BK2276" s="258"/>
      <c r="BL2276" s="258"/>
      <c r="BM2276" s="258"/>
      <c r="BN2276" s="258"/>
      <c r="BO2276" s="258"/>
      <c r="BP2276" s="258"/>
      <c r="BQ2276" s="258"/>
      <c r="BR2276" s="258"/>
      <c r="BS2276" s="258"/>
      <c r="BT2276" s="258"/>
      <c r="BU2276" s="258"/>
      <c r="BV2276" s="258"/>
      <c r="BW2276" s="258"/>
      <c r="BX2276" s="258"/>
      <c r="BY2276" s="258"/>
      <c r="BZ2276" s="258"/>
      <c r="CA2276" s="258"/>
      <c r="CB2276" s="258"/>
      <c r="CC2276" s="258"/>
      <c r="CD2276" s="258"/>
      <c r="CE2276" s="258"/>
      <c r="CF2276" s="258"/>
      <c r="CG2276" s="258"/>
      <c r="CH2276" s="258"/>
      <c r="CI2276" s="258"/>
      <c r="CJ2276" s="258"/>
      <c r="CK2276" s="258"/>
      <c r="CL2276" s="258"/>
      <c r="CM2276" s="258"/>
      <c r="CN2276" s="258"/>
      <c r="CO2276" s="258"/>
      <c r="CP2276" s="258"/>
      <c r="CQ2276" s="258"/>
      <c r="CR2276" s="258"/>
      <c r="CS2276" s="258"/>
      <c r="CT2276" s="258"/>
      <c r="CU2276" s="258"/>
      <c r="CV2276" s="258"/>
      <c r="CW2276" s="258"/>
      <c r="CX2276" s="258"/>
    </row>
    <row r="2277" spans="1:102" s="24" customFormat="1" ht="18">
      <c r="A2277" s="13">
        <v>1</v>
      </c>
      <c r="B2277" s="5" t="s">
        <v>1660</v>
      </c>
      <c r="C2277" s="9"/>
      <c r="D2277" s="8"/>
      <c r="E2277" s="9"/>
      <c r="F2277" s="6"/>
      <c r="G2277" s="6"/>
      <c r="H2277" s="3"/>
      <c r="I2277" s="18">
        <v>24</v>
      </c>
      <c r="J2277" s="18"/>
      <c r="K2277" s="213">
        <f>SUM(I2277:J2277)</f>
        <v>24</v>
      </c>
      <c r="L2277" s="18">
        <v>22</v>
      </c>
      <c r="M2277" s="18"/>
      <c r="N2277" s="18">
        <f>SUM(L2277:M2277)</f>
        <v>22</v>
      </c>
      <c r="O2277" s="18"/>
      <c r="P2277" s="18"/>
      <c r="Q2277" s="18">
        <f>SUM(O2277:P2277)</f>
        <v>0</v>
      </c>
      <c r="R2277" s="18"/>
      <c r="S2277" s="107"/>
      <c r="T2277" s="107">
        <f>SUM(R2277:S2277)</f>
        <v>0</v>
      </c>
      <c r="U2277" s="107"/>
      <c r="V2277" s="107"/>
      <c r="W2277" s="107">
        <f>SUM(U2277:V2277)</f>
        <v>0</v>
      </c>
      <c r="X2277" s="258"/>
      <c r="Y2277" s="258"/>
      <c r="Z2277" s="258"/>
      <c r="AA2277" s="258"/>
      <c r="AB2277" s="258"/>
      <c r="AC2277" s="258"/>
      <c r="AD2277" s="258"/>
      <c r="AE2277" s="258"/>
      <c r="AF2277" s="258"/>
      <c r="AG2277" s="258"/>
      <c r="AH2277" s="258"/>
      <c r="AI2277" s="258"/>
      <c r="AJ2277" s="258"/>
      <c r="AK2277" s="258"/>
      <c r="AL2277" s="258"/>
      <c r="AM2277" s="258"/>
      <c r="AN2277" s="258"/>
      <c r="AO2277" s="258"/>
      <c r="AP2277" s="258"/>
      <c r="AQ2277" s="258"/>
      <c r="AR2277" s="258"/>
      <c r="AS2277" s="258"/>
      <c r="AT2277" s="258"/>
      <c r="AU2277" s="258"/>
      <c r="AV2277" s="258"/>
      <c r="AW2277" s="258"/>
      <c r="AX2277" s="258"/>
      <c r="AY2277" s="258"/>
      <c r="AZ2277" s="258"/>
      <c r="BA2277" s="258"/>
      <c r="BB2277" s="258"/>
      <c r="BC2277" s="258"/>
      <c r="BD2277" s="258"/>
      <c r="BE2277" s="258"/>
      <c r="BF2277" s="258"/>
      <c r="BG2277" s="258"/>
      <c r="BH2277" s="258"/>
      <c r="BI2277" s="258"/>
      <c r="BJ2277" s="258"/>
      <c r="BK2277" s="258"/>
      <c r="BL2277" s="258"/>
      <c r="BM2277" s="258"/>
      <c r="BN2277" s="258"/>
      <c r="BO2277" s="258"/>
      <c r="BP2277" s="258"/>
      <c r="BQ2277" s="258"/>
      <c r="BR2277" s="258"/>
      <c r="BS2277" s="258"/>
      <c r="BT2277" s="258"/>
      <c r="BU2277" s="258"/>
      <c r="BV2277" s="258"/>
      <c r="BW2277" s="258"/>
      <c r="BX2277" s="258"/>
      <c r="BY2277" s="258"/>
      <c r="BZ2277" s="258"/>
      <c r="CA2277" s="258"/>
      <c r="CB2277" s="258"/>
      <c r="CC2277" s="258"/>
      <c r="CD2277" s="258"/>
      <c r="CE2277" s="258"/>
      <c r="CF2277" s="258"/>
      <c r="CG2277" s="258"/>
      <c r="CH2277" s="258"/>
      <c r="CI2277" s="258"/>
      <c r="CJ2277" s="258"/>
      <c r="CK2277" s="258"/>
      <c r="CL2277" s="258"/>
      <c r="CM2277" s="258"/>
      <c r="CN2277" s="258"/>
      <c r="CO2277" s="258"/>
      <c r="CP2277" s="258"/>
      <c r="CQ2277" s="258"/>
      <c r="CR2277" s="258"/>
      <c r="CS2277" s="258"/>
      <c r="CT2277" s="258"/>
      <c r="CU2277" s="258"/>
      <c r="CV2277" s="258"/>
      <c r="CW2277" s="258"/>
      <c r="CX2277" s="258"/>
    </row>
    <row r="2278" spans="1:102" s="186" customFormat="1" ht="18">
      <c r="A2278" s="187"/>
      <c r="B2278" s="181" t="s">
        <v>1661</v>
      </c>
      <c r="C2278" s="182"/>
      <c r="D2278" s="188"/>
      <c r="E2278" s="182"/>
      <c r="F2278" s="183"/>
      <c r="G2278" s="183"/>
      <c r="H2278" s="194"/>
      <c r="I2278" s="184">
        <f>SUM(I2277)</f>
        <v>24</v>
      </c>
      <c r="J2278" s="184"/>
      <c r="K2278" s="212">
        <f>SUM(I2278:J2278)</f>
        <v>24</v>
      </c>
      <c r="L2278" s="184">
        <f>SUM(L2277)</f>
        <v>22</v>
      </c>
      <c r="M2278" s="184"/>
      <c r="N2278" s="184">
        <f>SUM(L2278:M2278)</f>
        <v>22</v>
      </c>
      <c r="O2278" s="184"/>
      <c r="P2278" s="184"/>
      <c r="Q2278" s="184">
        <f>SUM(O2278:P2278)</f>
        <v>0</v>
      </c>
      <c r="R2278" s="184"/>
      <c r="S2278" s="185"/>
      <c r="T2278" s="185">
        <f>SUM(R2278:S2278)</f>
        <v>0</v>
      </c>
      <c r="U2278" s="185"/>
      <c r="V2278" s="185"/>
      <c r="W2278" s="185">
        <f>SUM(U2278:V2278)</f>
        <v>0</v>
      </c>
      <c r="X2278" s="264"/>
      <c r="Y2278" s="264"/>
      <c r="Z2278" s="264"/>
      <c r="AA2278" s="264"/>
      <c r="AB2278" s="264"/>
      <c r="AC2278" s="264"/>
      <c r="AD2278" s="264"/>
      <c r="AE2278" s="264"/>
      <c r="AF2278" s="264"/>
      <c r="AG2278" s="264"/>
      <c r="AH2278" s="264"/>
      <c r="AI2278" s="264"/>
      <c r="AJ2278" s="264"/>
      <c r="AK2278" s="264"/>
      <c r="AL2278" s="264"/>
      <c r="AM2278" s="264"/>
      <c r="AN2278" s="264"/>
      <c r="AO2278" s="264"/>
      <c r="AP2278" s="264"/>
      <c r="AQ2278" s="264"/>
      <c r="AR2278" s="264"/>
      <c r="AS2278" s="264"/>
      <c r="AT2278" s="264"/>
      <c r="AU2278" s="264"/>
      <c r="AV2278" s="264"/>
      <c r="AW2278" s="264"/>
      <c r="AX2278" s="264"/>
      <c r="AY2278" s="264"/>
      <c r="AZ2278" s="264"/>
      <c r="BA2278" s="264"/>
      <c r="BB2278" s="264"/>
      <c r="BC2278" s="264"/>
      <c r="BD2278" s="264"/>
      <c r="BE2278" s="264"/>
      <c r="BF2278" s="264"/>
      <c r="BG2278" s="264"/>
      <c r="BH2278" s="264"/>
      <c r="BI2278" s="264"/>
      <c r="BJ2278" s="264"/>
      <c r="BK2278" s="264"/>
      <c r="BL2278" s="264"/>
      <c r="BM2278" s="264"/>
      <c r="BN2278" s="264"/>
      <c r="BO2278" s="264"/>
      <c r="BP2278" s="264"/>
      <c r="BQ2278" s="264"/>
      <c r="BR2278" s="264"/>
      <c r="BS2278" s="264"/>
      <c r="BT2278" s="264"/>
      <c r="BU2278" s="264"/>
      <c r="BV2278" s="264"/>
      <c r="BW2278" s="264"/>
      <c r="BX2278" s="264"/>
      <c r="BY2278" s="264"/>
      <c r="BZ2278" s="264"/>
      <c r="CA2278" s="264"/>
      <c r="CB2278" s="264"/>
      <c r="CC2278" s="264"/>
      <c r="CD2278" s="264"/>
      <c r="CE2278" s="264"/>
      <c r="CF2278" s="264"/>
      <c r="CG2278" s="264"/>
      <c r="CH2278" s="264"/>
      <c r="CI2278" s="264"/>
      <c r="CJ2278" s="264"/>
      <c r="CK2278" s="264"/>
      <c r="CL2278" s="264"/>
      <c r="CM2278" s="264"/>
      <c r="CN2278" s="264"/>
      <c r="CO2278" s="264"/>
      <c r="CP2278" s="264"/>
      <c r="CQ2278" s="264"/>
      <c r="CR2278" s="264"/>
      <c r="CS2278" s="264"/>
      <c r="CT2278" s="264"/>
      <c r="CU2278" s="264"/>
      <c r="CV2278" s="264"/>
      <c r="CW2278" s="264"/>
      <c r="CX2278" s="264"/>
    </row>
    <row r="2279" spans="1:102" s="24" customFormat="1" ht="18">
      <c r="A2279" s="17">
        <v>19</v>
      </c>
      <c r="B2279" s="7" t="s">
        <v>1612</v>
      </c>
      <c r="C2279" s="9"/>
      <c r="D2279" s="9"/>
      <c r="E2279" s="9"/>
      <c r="F2279" s="6"/>
      <c r="G2279" s="6"/>
      <c r="H2279" s="3"/>
      <c r="I2279" s="18"/>
      <c r="J2279" s="18"/>
      <c r="K2279" s="213"/>
      <c r="L2279" s="18"/>
      <c r="M2279" s="18"/>
      <c r="N2279" s="18"/>
      <c r="O2279" s="18"/>
      <c r="P2279" s="18"/>
      <c r="Q2279" s="18"/>
      <c r="R2279" s="18"/>
      <c r="S2279" s="107"/>
      <c r="T2279" s="107"/>
      <c r="U2279" s="107"/>
      <c r="V2279" s="107"/>
      <c r="W2279" s="107"/>
      <c r="X2279" s="258"/>
      <c r="Y2279" s="258"/>
      <c r="Z2279" s="258"/>
      <c r="AA2279" s="258"/>
      <c r="AB2279" s="258"/>
      <c r="AC2279" s="258"/>
      <c r="AD2279" s="258"/>
      <c r="AE2279" s="258"/>
      <c r="AF2279" s="258"/>
      <c r="AG2279" s="258"/>
      <c r="AH2279" s="258"/>
      <c r="AI2279" s="258"/>
      <c r="AJ2279" s="258"/>
      <c r="AK2279" s="258"/>
      <c r="AL2279" s="258"/>
      <c r="AM2279" s="258"/>
      <c r="AN2279" s="258"/>
      <c r="AO2279" s="258"/>
      <c r="AP2279" s="258"/>
      <c r="AQ2279" s="258"/>
      <c r="AR2279" s="258"/>
      <c r="AS2279" s="258"/>
      <c r="AT2279" s="258"/>
      <c r="AU2279" s="258"/>
      <c r="AV2279" s="258"/>
      <c r="AW2279" s="258"/>
      <c r="AX2279" s="258"/>
      <c r="AY2279" s="258"/>
      <c r="AZ2279" s="258"/>
      <c r="BA2279" s="258"/>
      <c r="BB2279" s="258"/>
      <c r="BC2279" s="258"/>
      <c r="BD2279" s="258"/>
      <c r="BE2279" s="258"/>
      <c r="BF2279" s="258"/>
      <c r="BG2279" s="258"/>
      <c r="BH2279" s="258"/>
      <c r="BI2279" s="258"/>
      <c r="BJ2279" s="258"/>
      <c r="BK2279" s="258"/>
      <c r="BL2279" s="258"/>
      <c r="BM2279" s="258"/>
      <c r="BN2279" s="258"/>
      <c r="BO2279" s="258"/>
      <c r="BP2279" s="258"/>
      <c r="BQ2279" s="258"/>
      <c r="BR2279" s="258"/>
      <c r="BS2279" s="258"/>
      <c r="BT2279" s="258"/>
      <c r="BU2279" s="258"/>
      <c r="BV2279" s="258"/>
      <c r="BW2279" s="258"/>
      <c r="BX2279" s="258"/>
      <c r="BY2279" s="258"/>
      <c r="BZ2279" s="258"/>
      <c r="CA2279" s="258"/>
      <c r="CB2279" s="258"/>
      <c r="CC2279" s="258"/>
      <c r="CD2279" s="258"/>
      <c r="CE2279" s="258"/>
      <c r="CF2279" s="258"/>
      <c r="CG2279" s="258"/>
      <c r="CH2279" s="258"/>
      <c r="CI2279" s="258"/>
      <c r="CJ2279" s="258"/>
      <c r="CK2279" s="258"/>
      <c r="CL2279" s="258"/>
      <c r="CM2279" s="258"/>
      <c r="CN2279" s="258"/>
      <c r="CO2279" s="258"/>
      <c r="CP2279" s="258"/>
      <c r="CQ2279" s="258"/>
      <c r="CR2279" s="258"/>
      <c r="CS2279" s="258"/>
      <c r="CT2279" s="258"/>
      <c r="CU2279" s="258"/>
      <c r="CV2279" s="258"/>
      <c r="CW2279" s="258"/>
      <c r="CX2279" s="258"/>
    </row>
    <row r="2280" spans="1:102" ht="18">
      <c r="A2280" s="13">
        <v>1</v>
      </c>
      <c r="B2280" s="5" t="s">
        <v>1613</v>
      </c>
      <c r="C2280" s="8">
        <v>1908.49</v>
      </c>
      <c r="D2280" s="8"/>
      <c r="E2280" s="9">
        <f>SUM(C2280:D2280)</f>
        <v>1908.49</v>
      </c>
      <c r="F2280" s="2">
        <v>1157.75</v>
      </c>
      <c r="G2280" s="2">
        <v>0</v>
      </c>
      <c r="H2280" s="3">
        <f>SUM(F2280:G2280)</f>
        <v>1157.75</v>
      </c>
      <c r="I2280" s="10">
        <v>1224</v>
      </c>
      <c r="J2280" s="10"/>
      <c r="K2280" s="213">
        <f>SUM(I2280:J2280)</f>
        <v>1224</v>
      </c>
      <c r="L2280" s="10">
        <v>934.02</v>
      </c>
      <c r="M2280" s="10"/>
      <c r="N2280" s="18">
        <f>SUM(L2280:M2280)</f>
        <v>934.02</v>
      </c>
      <c r="O2280" s="10">
        <v>386.7</v>
      </c>
      <c r="P2280" s="10"/>
      <c r="Q2280" s="18">
        <f>SUM(O2280:P2280)</f>
        <v>386.7</v>
      </c>
      <c r="R2280" s="10">
        <v>386.7</v>
      </c>
      <c r="S2280" s="105"/>
      <c r="T2280" s="107">
        <f>SUM(R2280:S2280)</f>
        <v>386.7</v>
      </c>
      <c r="U2280" s="105">
        <v>1004.13</v>
      </c>
      <c r="V2280" s="105"/>
      <c r="W2280" s="107">
        <f>SUM(U2280:V2280)</f>
        <v>1004.13</v>
      </c>
    </row>
    <row r="2281" spans="1:102" s="191" customFormat="1" ht="18">
      <c r="A2281" s="180"/>
      <c r="B2281" s="181" t="s">
        <v>179</v>
      </c>
      <c r="C2281" s="182">
        <f>SUM(C2280)</f>
        <v>1908.49</v>
      </c>
      <c r="D2281" s="188"/>
      <c r="E2281" s="182">
        <f>SUM(C2281:D2281)</f>
        <v>1908.49</v>
      </c>
      <c r="F2281" s="183">
        <v>1157.75</v>
      </c>
      <c r="G2281" s="183">
        <v>0</v>
      </c>
      <c r="H2281" s="194">
        <f>SUM(F2281:G2281)</f>
        <v>1157.75</v>
      </c>
      <c r="I2281" s="189">
        <f>SUM(I2280)</f>
        <v>1224</v>
      </c>
      <c r="J2281" s="189"/>
      <c r="K2281" s="212">
        <f>SUM(I2281:J2281)</f>
        <v>1224</v>
      </c>
      <c r="L2281" s="184">
        <f>SUM(L2280)</f>
        <v>934.02</v>
      </c>
      <c r="M2281" s="189"/>
      <c r="N2281" s="184">
        <f>SUM(L2281:M2281)</f>
        <v>934.02</v>
      </c>
      <c r="O2281" s="184">
        <f>SUM(O2280)</f>
        <v>386.7</v>
      </c>
      <c r="P2281" s="189"/>
      <c r="Q2281" s="184">
        <f>SUM(O2281:P2281)</f>
        <v>386.7</v>
      </c>
      <c r="R2281" s="184">
        <f>SUM(R2280)</f>
        <v>386.7</v>
      </c>
      <c r="S2281" s="190"/>
      <c r="T2281" s="185">
        <f>SUM(R2281:S2281)</f>
        <v>386.7</v>
      </c>
      <c r="U2281" s="185">
        <f>SUM(U2280)</f>
        <v>1004.13</v>
      </c>
      <c r="V2281" s="185">
        <f t="shared" ref="V2281:W2281" si="866">SUM(V2280)</f>
        <v>0</v>
      </c>
      <c r="W2281" s="185">
        <f t="shared" si="866"/>
        <v>1004.13</v>
      </c>
      <c r="X2281" s="263"/>
      <c r="Y2281" s="263"/>
      <c r="Z2281" s="263"/>
      <c r="AA2281" s="263"/>
      <c r="AB2281" s="263"/>
      <c r="AC2281" s="263"/>
      <c r="AD2281" s="263"/>
      <c r="AE2281" s="263"/>
      <c r="AF2281" s="263"/>
      <c r="AG2281" s="263"/>
      <c r="AH2281" s="263"/>
      <c r="AI2281" s="263"/>
      <c r="AJ2281" s="263"/>
      <c r="AK2281" s="263"/>
      <c r="AL2281" s="263"/>
      <c r="AM2281" s="263"/>
      <c r="AN2281" s="263"/>
      <c r="AO2281" s="263"/>
      <c r="AP2281" s="263"/>
      <c r="AQ2281" s="263"/>
      <c r="AR2281" s="263"/>
      <c r="AS2281" s="263"/>
      <c r="AT2281" s="263"/>
      <c r="AU2281" s="263"/>
      <c r="AV2281" s="263"/>
      <c r="AW2281" s="263"/>
      <c r="AX2281" s="263"/>
      <c r="AY2281" s="263"/>
      <c r="AZ2281" s="263"/>
      <c r="BA2281" s="263"/>
      <c r="BB2281" s="263"/>
      <c r="BC2281" s="263"/>
      <c r="BD2281" s="263"/>
      <c r="BE2281" s="263"/>
      <c r="BF2281" s="263"/>
      <c r="BG2281" s="263"/>
      <c r="BH2281" s="263"/>
      <c r="BI2281" s="263"/>
      <c r="BJ2281" s="263"/>
      <c r="BK2281" s="263"/>
      <c r="BL2281" s="263"/>
      <c r="BM2281" s="263"/>
      <c r="BN2281" s="263"/>
      <c r="BO2281" s="263"/>
      <c r="BP2281" s="263"/>
      <c r="BQ2281" s="263"/>
      <c r="BR2281" s="263"/>
      <c r="BS2281" s="263"/>
      <c r="BT2281" s="263"/>
      <c r="BU2281" s="263"/>
      <c r="BV2281" s="263"/>
      <c r="BW2281" s="263"/>
      <c r="BX2281" s="263"/>
      <c r="BY2281" s="263"/>
      <c r="BZ2281" s="263"/>
      <c r="CA2281" s="263"/>
      <c r="CB2281" s="263"/>
      <c r="CC2281" s="263"/>
      <c r="CD2281" s="263"/>
      <c r="CE2281" s="263"/>
      <c r="CF2281" s="263"/>
      <c r="CG2281" s="263"/>
      <c r="CH2281" s="263"/>
      <c r="CI2281" s="263"/>
      <c r="CJ2281" s="263"/>
      <c r="CK2281" s="263"/>
      <c r="CL2281" s="263"/>
      <c r="CM2281" s="263"/>
      <c r="CN2281" s="263"/>
      <c r="CO2281" s="263"/>
      <c r="CP2281" s="263"/>
      <c r="CQ2281" s="263"/>
      <c r="CR2281" s="263"/>
      <c r="CS2281" s="263"/>
      <c r="CT2281" s="263"/>
      <c r="CU2281" s="263"/>
      <c r="CV2281" s="263"/>
      <c r="CW2281" s="263"/>
      <c r="CX2281" s="263"/>
    </row>
    <row r="2282" spans="1:102" ht="18">
      <c r="A2282" s="17">
        <v>20</v>
      </c>
      <c r="B2282" s="7" t="s">
        <v>2126</v>
      </c>
      <c r="C2282" s="9"/>
      <c r="D2282" s="8"/>
      <c r="E2282" s="9"/>
      <c r="F2282" s="6"/>
      <c r="G2282" s="6"/>
      <c r="H2282" s="3"/>
      <c r="I2282" s="10"/>
      <c r="J2282" s="10"/>
      <c r="L2282" s="18"/>
      <c r="M2282" s="10"/>
      <c r="O2282" s="18"/>
      <c r="P2282" s="10"/>
      <c r="Q2282" s="18"/>
      <c r="R2282" s="18"/>
      <c r="S2282" s="105"/>
      <c r="T2282" s="107"/>
      <c r="U2282" s="107"/>
      <c r="V2282" s="105"/>
      <c r="W2282" s="107"/>
    </row>
    <row r="2283" spans="1:102" ht="18">
      <c r="A2283" s="13">
        <v>1</v>
      </c>
      <c r="B2283" s="5" t="s">
        <v>2127</v>
      </c>
      <c r="C2283" s="9"/>
      <c r="D2283" s="8"/>
      <c r="E2283" s="9"/>
      <c r="F2283" s="6"/>
      <c r="G2283" s="6"/>
      <c r="H2283" s="3"/>
      <c r="I2283" s="10"/>
      <c r="J2283" s="10"/>
      <c r="L2283" s="10">
        <v>3.01</v>
      </c>
      <c r="M2283" s="10"/>
      <c r="N2283" s="18">
        <f>SUM(L2283:M2283)</f>
        <v>3.01</v>
      </c>
      <c r="O2283" s="10">
        <v>0.02</v>
      </c>
      <c r="P2283" s="10"/>
      <c r="Q2283" s="18">
        <f>SUM(O2283:P2283)</f>
        <v>0.02</v>
      </c>
      <c r="R2283" s="10">
        <v>0.02</v>
      </c>
      <c r="S2283" s="105"/>
      <c r="T2283" s="107">
        <f>SUM(R2283:S2283)</f>
        <v>0.02</v>
      </c>
      <c r="U2283" s="105">
        <v>1.51</v>
      </c>
      <c r="V2283" s="105"/>
      <c r="W2283" s="107">
        <f>SUM(U2283:V2283)</f>
        <v>1.51</v>
      </c>
    </row>
    <row r="2284" spans="1:102" s="191" customFormat="1" ht="18">
      <c r="A2284" s="180"/>
      <c r="B2284" s="181" t="s">
        <v>2128</v>
      </c>
      <c r="C2284" s="182"/>
      <c r="D2284" s="188"/>
      <c r="E2284" s="182"/>
      <c r="F2284" s="183"/>
      <c r="G2284" s="183"/>
      <c r="H2284" s="194"/>
      <c r="I2284" s="189"/>
      <c r="J2284" s="189"/>
      <c r="K2284" s="212"/>
      <c r="L2284" s="184">
        <f>SUM(L2283)</f>
        <v>3.01</v>
      </c>
      <c r="M2284" s="189"/>
      <c r="N2284" s="184">
        <f>SUM(L2284:M2284)</f>
        <v>3.01</v>
      </c>
      <c r="O2284" s="184">
        <f>SUM(O2283)</f>
        <v>0.02</v>
      </c>
      <c r="P2284" s="189"/>
      <c r="Q2284" s="184">
        <f>SUM(O2284:P2284)</f>
        <v>0.02</v>
      </c>
      <c r="R2284" s="184">
        <f>SUM(R2283)</f>
        <v>0.02</v>
      </c>
      <c r="S2284" s="184">
        <f t="shared" ref="S2284:V2284" si="867">SUM(S2283)</f>
        <v>0</v>
      </c>
      <c r="T2284" s="184">
        <f t="shared" si="867"/>
        <v>0.02</v>
      </c>
      <c r="U2284" s="184">
        <f t="shared" si="867"/>
        <v>1.51</v>
      </c>
      <c r="V2284" s="184">
        <f t="shared" si="867"/>
        <v>0</v>
      </c>
      <c r="W2284" s="185">
        <f>SUM(U2284:V2284)</f>
        <v>1.51</v>
      </c>
      <c r="X2284" s="263"/>
      <c r="Y2284" s="263"/>
      <c r="Z2284" s="263"/>
      <c r="AA2284" s="263"/>
      <c r="AB2284" s="263"/>
      <c r="AC2284" s="263"/>
      <c r="AD2284" s="263"/>
      <c r="AE2284" s="263"/>
      <c r="AF2284" s="263"/>
      <c r="AG2284" s="263"/>
      <c r="AH2284" s="263"/>
      <c r="AI2284" s="263"/>
      <c r="AJ2284" s="263"/>
      <c r="AK2284" s="263"/>
      <c r="AL2284" s="263"/>
      <c r="AM2284" s="263"/>
      <c r="AN2284" s="263"/>
      <c r="AO2284" s="263"/>
      <c r="AP2284" s="263"/>
      <c r="AQ2284" s="263"/>
      <c r="AR2284" s="263"/>
      <c r="AS2284" s="263"/>
      <c r="AT2284" s="263"/>
      <c r="AU2284" s="263"/>
      <c r="AV2284" s="263"/>
      <c r="AW2284" s="263"/>
      <c r="AX2284" s="263"/>
      <c r="AY2284" s="263"/>
      <c r="AZ2284" s="263"/>
      <c r="BA2284" s="263"/>
      <c r="BB2284" s="263"/>
      <c r="BC2284" s="263"/>
      <c r="BD2284" s="263"/>
      <c r="BE2284" s="263"/>
      <c r="BF2284" s="263"/>
      <c r="BG2284" s="263"/>
      <c r="BH2284" s="263"/>
      <c r="BI2284" s="263"/>
      <c r="BJ2284" s="263"/>
      <c r="BK2284" s="263"/>
      <c r="BL2284" s="263"/>
      <c r="BM2284" s="263"/>
      <c r="BN2284" s="263"/>
      <c r="BO2284" s="263"/>
      <c r="BP2284" s="263"/>
      <c r="BQ2284" s="263"/>
      <c r="BR2284" s="263"/>
      <c r="BS2284" s="263"/>
      <c r="BT2284" s="263"/>
      <c r="BU2284" s="263"/>
      <c r="BV2284" s="263"/>
      <c r="BW2284" s="263"/>
      <c r="BX2284" s="263"/>
      <c r="BY2284" s="263"/>
      <c r="BZ2284" s="263"/>
      <c r="CA2284" s="263"/>
      <c r="CB2284" s="263"/>
      <c r="CC2284" s="263"/>
      <c r="CD2284" s="263"/>
      <c r="CE2284" s="263"/>
      <c r="CF2284" s="263"/>
      <c r="CG2284" s="263"/>
      <c r="CH2284" s="263"/>
      <c r="CI2284" s="263"/>
      <c r="CJ2284" s="263"/>
      <c r="CK2284" s="263"/>
      <c r="CL2284" s="263"/>
      <c r="CM2284" s="263"/>
      <c r="CN2284" s="263"/>
      <c r="CO2284" s="263"/>
      <c r="CP2284" s="263"/>
      <c r="CQ2284" s="263"/>
      <c r="CR2284" s="263"/>
      <c r="CS2284" s="263"/>
      <c r="CT2284" s="263"/>
      <c r="CU2284" s="263"/>
      <c r="CV2284" s="263"/>
      <c r="CW2284" s="263"/>
      <c r="CX2284" s="263"/>
    </row>
    <row r="2285" spans="1:102" ht="18">
      <c r="A2285" s="17">
        <v>20</v>
      </c>
      <c r="B2285" s="7" t="s">
        <v>2124</v>
      </c>
      <c r="C2285" s="9"/>
      <c r="D2285" s="8"/>
      <c r="E2285" s="9"/>
      <c r="F2285" s="6"/>
      <c r="G2285" s="6"/>
      <c r="H2285" s="3"/>
      <c r="I2285" s="10"/>
      <c r="J2285" s="10"/>
      <c r="L2285" s="10"/>
      <c r="M2285" s="10"/>
      <c r="O2285" s="10"/>
      <c r="P2285" s="10"/>
      <c r="Q2285" s="18"/>
      <c r="R2285" s="10"/>
      <c r="S2285" s="105"/>
      <c r="T2285" s="107"/>
      <c r="U2285" s="105"/>
      <c r="V2285" s="105"/>
      <c r="W2285" s="107"/>
    </row>
    <row r="2286" spans="1:102" ht="18">
      <c r="A2286" s="13">
        <v>1</v>
      </c>
      <c r="B2286" s="5" t="s">
        <v>1662</v>
      </c>
      <c r="C2286" s="9"/>
      <c r="D2286" s="8"/>
      <c r="E2286" s="9"/>
      <c r="F2286" s="6"/>
      <c r="G2286" s="6"/>
      <c r="H2286" s="3"/>
      <c r="I2286" s="10">
        <v>50</v>
      </c>
      <c r="J2286" s="10"/>
      <c r="K2286" s="213">
        <f>SUM(I2286:J2286)</f>
        <v>50</v>
      </c>
      <c r="L2286" s="10">
        <v>50</v>
      </c>
      <c r="M2286" s="10"/>
      <c r="N2286" s="18">
        <f>SUM(L2286:M2286)</f>
        <v>50</v>
      </c>
      <c r="O2286" s="10">
        <v>0.01</v>
      </c>
      <c r="P2286" s="10"/>
      <c r="Q2286" s="18">
        <f>SUM(O2286:P2286)</f>
        <v>0.01</v>
      </c>
      <c r="R2286" s="10">
        <v>0.01</v>
      </c>
      <c r="S2286" s="105"/>
      <c r="T2286" s="107">
        <f>SUM(R2286:S2286)</f>
        <v>0.01</v>
      </c>
      <c r="U2286" s="105">
        <v>0.01</v>
      </c>
      <c r="V2286" s="105"/>
      <c r="W2286" s="107">
        <f>SUM(U2286:V2286)</f>
        <v>0.01</v>
      </c>
    </row>
    <row r="2287" spans="1:102" s="191" customFormat="1" ht="18">
      <c r="A2287" s="180"/>
      <c r="B2287" s="181" t="s">
        <v>2125</v>
      </c>
      <c r="C2287" s="182"/>
      <c r="D2287" s="188"/>
      <c r="E2287" s="182"/>
      <c r="F2287" s="183"/>
      <c r="G2287" s="183"/>
      <c r="H2287" s="194"/>
      <c r="I2287" s="184">
        <f>SUM(I2286)</f>
        <v>50</v>
      </c>
      <c r="J2287" s="189"/>
      <c r="K2287" s="212">
        <f>SUM(I2287:J2287)</f>
        <v>50</v>
      </c>
      <c r="L2287" s="184">
        <f>SUM(L2286)</f>
        <v>50</v>
      </c>
      <c r="M2287" s="189"/>
      <c r="N2287" s="184">
        <f>SUM(L2287:M2287)</f>
        <v>50</v>
      </c>
      <c r="O2287" s="184">
        <f>SUM(O2286)</f>
        <v>0.01</v>
      </c>
      <c r="P2287" s="189"/>
      <c r="Q2287" s="184">
        <f>SUM(O2287:P2287)</f>
        <v>0.01</v>
      </c>
      <c r="R2287" s="184">
        <f>SUM(R2286)</f>
        <v>0.01</v>
      </c>
      <c r="S2287" s="184">
        <f t="shared" ref="S2287:V2287" si="868">SUM(S2286)</f>
        <v>0</v>
      </c>
      <c r="T2287" s="184">
        <f t="shared" si="868"/>
        <v>0.01</v>
      </c>
      <c r="U2287" s="184">
        <f t="shared" si="868"/>
        <v>0.01</v>
      </c>
      <c r="V2287" s="184">
        <f t="shared" si="868"/>
        <v>0</v>
      </c>
      <c r="W2287" s="185">
        <f>SUM(U2287:V2287)</f>
        <v>0.01</v>
      </c>
      <c r="X2287" s="263"/>
      <c r="Y2287" s="263"/>
      <c r="Z2287" s="263"/>
      <c r="AA2287" s="263"/>
      <c r="AB2287" s="263"/>
      <c r="AC2287" s="263"/>
      <c r="AD2287" s="263"/>
      <c r="AE2287" s="263"/>
      <c r="AF2287" s="263"/>
      <c r="AG2287" s="263"/>
      <c r="AH2287" s="263"/>
      <c r="AI2287" s="263"/>
      <c r="AJ2287" s="263"/>
      <c r="AK2287" s="263"/>
      <c r="AL2287" s="263"/>
      <c r="AM2287" s="263"/>
      <c r="AN2287" s="263"/>
      <c r="AO2287" s="263"/>
      <c r="AP2287" s="263"/>
      <c r="AQ2287" s="263"/>
      <c r="AR2287" s="263"/>
      <c r="AS2287" s="263"/>
      <c r="AT2287" s="263"/>
      <c r="AU2287" s="263"/>
      <c r="AV2287" s="263"/>
      <c r="AW2287" s="263"/>
      <c r="AX2287" s="263"/>
      <c r="AY2287" s="263"/>
      <c r="AZ2287" s="263"/>
      <c r="BA2287" s="263"/>
      <c r="BB2287" s="263"/>
      <c r="BC2287" s="263"/>
      <c r="BD2287" s="263"/>
      <c r="BE2287" s="263"/>
      <c r="BF2287" s="263"/>
      <c r="BG2287" s="263"/>
      <c r="BH2287" s="263"/>
      <c r="BI2287" s="263"/>
      <c r="BJ2287" s="263"/>
      <c r="BK2287" s="263"/>
      <c r="BL2287" s="263"/>
      <c r="BM2287" s="263"/>
      <c r="BN2287" s="263"/>
      <c r="BO2287" s="263"/>
      <c r="BP2287" s="263"/>
      <c r="BQ2287" s="263"/>
      <c r="BR2287" s="263"/>
      <c r="BS2287" s="263"/>
      <c r="BT2287" s="263"/>
      <c r="BU2287" s="263"/>
      <c r="BV2287" s="263"/>
      <c r="BW2287" s="263"/>
      <c r="BX2287" s="263"/>
      <c r="BY2287" s="263"/>
      <c r="BZ2287" s="263"/>
      <c r="CA2287" s="263"/>
      <c r="CB2287" s="263"/>
      <c r="CC2287" s="263"/>
      <c r="CD2287" s="263"/>
      <c r="CE2287" s="263"/>
      <c r="CF2287" s="263"/>
      <c r="CG2287" s="263"/>
      <c r="CH2287" s="263"/>
      <c r="CI2287" s="263"/>
      <c r="CJ2287" s="263"/>
      <c r="CK2287" s="263"/>
      <c r="CL2287" s="263"/>
      <c r="CM2287" s="263"/>
      <c r="CN2287" s="263"/>
      <c r="CO2287" s="263"/>
      <c r="CP2287" s="263"/>
      <c r="CQ2287" s="263"/>
      <c r="CR2287" s="263"/>
      <c r="CS2287" s="263"/>
      <c r="CT2287" s="263"/>
      <c r="CU2287" s="263"/>
      <c r="CV2287" s="263"/>
      <c r="CW2287" s="263"/>
      <c r="CX2287" s="263"/>
    </row>
    <row r="2288" spans="1:102" ht="18">
      <c r="A2288" s="17">
        <v>21</v>
      </c>
      <c r="B2288" s="7" t="s">
        <v>1663</v>
      </c>
      <c r="C2288" s="9"/>
      <c r="D2288" s="8"/>
      <c r="E2288" s="9"/>
      <c r="F2288" s="6"/>
      <c r="G2288" s="6"/>
      <c r="H2288" s="3"/>
      <c r="I2288" s="10"/>
      <c r="J2288" s="10"/>
      <c r="L2288" s="10"/>
      <c r="M2288" s="10"/>
      <c r="O2288" s="10"/>
      <c r="P2288" s="10"/>
      <c r="Q2288" s="18"/>
      <c r="R2288" s="10"/>
      <c r="S2288" s="105"/>
      <c r="T2288" s="107"/>
      <c r="U2288" s="105"/>
      <c r="V2288" s="105"/>
      <c r="W2288" s="107"/>
    </row>
    <row r="2289" spans="1:102" ht="18">
      <c r="A2289" s="13">
        <v>1</v>
      </c>
      <c r="B2289" s="5" t="s">
        <v>1664</v>
      </c>
      <c r="C2289" s="9"/>
      <c r="D2289" s="8"/>
      <c r="E2289" s="9"/>
      <c r="F2289" s="6"/>
      <c r="G2289" s="6"/>
      <c r="H2289" s="3"/>
      <c r="I2289" s="10">
        <v>400</v>
      </c>
      <c r="J2289" s="10"/>
      <c r="K2289" s="213">
        <f>SUM(I2289:J2289)</f>
        <v>400</v>
      </c>
      <c r="L2289" s="10">
        <v>250</v>
      </c>
      <c r="M2289" s="10"/>
      <c r="N2289" s="18">
        <f>SUM(L2289:M2289)</f>
        <v>250</v>
      </c>
      <c r="O2289" s="10"/>
      <c r="P2289" s="10"/>
      <c r="Q2289" s="18">
        <f>SUM(O2289:P2289)</f>
        <v>0</v>
      </c>
      <c r="R2289" s="10"/>
      <c r="S2289" s="105"/>
      <c r="T2289" s="107">
        <f>SUM(R2289:S2289)</f>
        <v>0</v>
      </c>
      <c r="U2289" s="105"/>
      <c r="V2289" s="105"/>
      <c r="W2289" s="107">
        <f>SUM(U2289:V2289)</f>
        <v>0</v>
      </c>
    </row>
    <row r="2290" spans="1:102" s="191" customFormat="1" ht="18">
      <c r="A2290" s="180"/>
      <c r="B2290" s="181" t="s">
        <v>1665</v>
      </c>
      <c r="C2290" s="182"/>
      <c r="D2290" s="188"/>
      <c r="E2290" s="182"/>
      <c r="F2290" s="183"/>
      <c r="G2290" s="183"/>
      <c r="H2290" s="194"/>
      <c r="I2290" s="184">
        <f>SUM(I2289)</f>
        <v>400</v>
      </c>
      <c r="J2290" s="189"/>
      <c r="K2290" s="212">
        <f>SUM(I2290:J2290)</f>
        <v>400</v>
      </c>
      <c r="L2290" s="184">
        <f>SUM(L2289)</f>
        <v>250</v>
      </c>
      <c r="M2290" s="189"/>
      <c r="N2290" s="184">
        <f>SUM(L2290:M2290)</f>
        <v>250</v>
      </c>
      <c r="O2290" s="184"/>
      <c r="P2290" s="189"/>
      <c r="Q2290" s="184">
        <f>SUM(O2290:P2290)</f>
        <v>0</v>
      </c>
      <c r="R2290" s="184"/>
      <c r="S2290" s="190"/>
      <c r="T2290" s="185">
        <f>SUM(R2290:S2290)</f>
        <v>0</v>
      </c>
      <c r="U2290" s="185"/>
      <c r="V2290" s="190"/>
      <c r="W2290" s="185">
        <f>SUM(U2290:V2290)</f>
        <v>0</v>
      </c>
      <c r="X2290" s="263"/>
      <c r="Y2290" s="263"/>
      <c r="Z2290" s="263"/>
      <c r="AA2290" s="263"/>
      <c r="AB2290" s="263"/>
      <c r="AC2290" s="263"/>
      <c r="AD2290" s="263"/>
      <c r="AE2290" s="263"/>
      <c r="AF2290" s="263"/>
      <c r="AG2290" s="263"/>
      <c r="AH2290" s="263"/>
      <c r="AI2290" s="263"/>
      <c r="AJ2290" s="263"/>
      <c r="AK2290" s="263"/>
      <c r="AL2290" s="263"/>
      <c r="AM2290" s="263"/>
      <c r="AN2290" s="263"/>
      <c r="AO2290" s="263"/>
      <c r="AP2290" s="263"/>
      <c r="AQ2290" s="263"/>
      <c r="AR2290" s="263"/>
      <c r="AS2290" s="263"/>
      <c r="AT2290" s="263"/>
      <c r="AU2290" s="263"/>
      <c r="AV2290" s="263"/>
      <c r="AW2290" s="263"/>
      <c r="AX2290" s="263"/>
      <c r="AY2290" s="263"/>
      <c r="AZ2290" s="263"/>
      <c r="BA2290" s="263"/>
      <c r="BB2290" s="263"/>
      <c r="BC2290" s="263"/>
      <c r="BD2290" s="263"/>
      <c r="BE2290" s="263"/>
      <c r="BF2290" s="263"/>
      <c r="BG2290" s="263"/>
      <c r="BH2290" s="263"/>
      <c r="BI2290" s="263"/>
      <c r="BJ2290" s="263"/>
      <c r="BK2290" s="263"/>
      <c r="BL2290" s="263"/>
      <c r="BM2290" s="263"/>
      <c r="BN2290" s="263"/>
      <c r="BO2290" s="263"/>
      <c r="BP2290" s="263"/>
      <c r="BQ2290" s="263"/>
      <c r="BR2290" s="263"/>
      <c r="BS2290" s="263"/>
      <c r="BT2290" s="263"/>
      <c r="BU2290" s="263"/>
      <c r="BV2290" s="263"/>
      <c r="BW2290" s="263"/>
      <c r="BX2290" s="263"/>
      <c r="BY2290" s="263"/>
      <c r="BZ2290" s="263"/>
      <c r="CA2290" s="263"/>
      <c r="CB2290" s="263"/>
      <c r="CC2290" s="263"/>
      <c r="CD2290" s="263"/>
      <c r="CE2290" s="263"/>
      <c r="CF2290" s="263"/>
      <c r="CG2290" s="263"/>
      <c r="CH2290" s="263"/>
      <c r="CI2290" s="263"/>
      <c r="CJ2290" s="263"/>
      <c r="CK2290" s="263"/>
      <c r="CL2290" s="263"/>
      <c r="CM2290" s="263"/>
      <c r="CN2290" s="263"/>
      <c r="CO2290" s="263"/>
      <c r="CP2290" s="263"/>
      <c r="CQ2290" s="263"/>
      <c r="CR2290" s="263"/>
      <c r="CS2290" s="263"/>
      <c r="CT2290" s="263"/>
      <c r="CU2290" s="263"/>
      <c r="CV2290" s="263"/>
      <c r="CW2290" s="263"/>
      <c r="CX2290" s="263"/>
    </row>
    <row r="2291" spans="1:102" ht="18">
      <c r="A2291" s="17">
        <v>22</v>
      </c>
      <c r="B2291" s="7" t="s">
        <v>1666</v>
      </c>
      <c r="C2291" s="9"/>
      <c r="D2291" s="8"/>
      <c r="E2291" s="9"/>
      <c r="F2291" s="6"/>
      <c r="G2291" s="6"/>
      <c r="H2291" s="3"/>
      <c r="I2291" s="10"/>
      <c r="J2291" s="10"/>
      <c r="L2291" s="10"/>
      <c r="M2291" s="10"/>
      <c r="O2291" s="10"/>
      <c r="P2291" s="10"/>
      <c r="Q2291" s="18"/>
      <c r="R2291" s="10"/>
      <c r="S2291" s="105"/>
      <c r="T2291" s="107"/>
      <c r="U2291" s="105"/>
      <c r="V2291" s="105"/>
      <c r="W2291" s="107"/>
    </row>
    <row r="2292" spans="1:102" ht="18">
      <c r="A2292" s="13"/>
      <c r="B2292" s="5" t="s">
        <v>1668</v>
      </c>
      <c r="C2292" s="9"/>
      <c r="D2292" s="8"/>
      <c r="E2292" s="9"/>
      <c r="F2292" s="6"/>
      <c r="G2292" s="6"/>
      <c r="H2292" s="3"/>
      <c r="I2292" s="10">
        <v>15</v>
      </c>
      <c r="J2292" s="10"/>
      <c r="K2292" s="213">
        <f>SUM(I2292:J2292)</f>
        <v>15</v>
      </c>
      <c r="L2292" s="10">
        <v>0.01</v>
      </c>
      <c r="M2292" s="10"/>
      <c r="N2292" s="18">
        <f>SUM(L2292:M2292)</f>
        <v>0.01</v>
      </c>
      <c r="O2292" s="10"/>
      <c r="P2292" s="10"/>
      <c r="Q2292" s="18">
        <f>SUM(O2292:P2292)</f>
        <v>0</v>
      </c>
      <c r="R2292" s="10"/>
      <c r="S2292" s="105"/>
      <c r="T2292" s="107">
        <f>SUM(R2292:S2292)</f>
        <v>0</v>
      </c>
      <c r="U2292" s="105"/>
      <c r="V2292" s="105"/>
      <c r="W2292" s="107">
        <f>SUM(U2292:V2292)</f>
        <v>0</v>
      </c>
    </row>
    <row r="2293" spans="1:102" s="191" customFormat="1" ht="18">
      <c r="A2293" s="180"/>
      <c r="B2293" s="181" t="s">
        <v>1667</v>
      </c>
      <c r="C2293" s="182"/>
      <c r="D2293" s="188"/>
      <c r="E2293" s="182"/>
      <c r="F2293" s="183"/>
      <c r="G2293" s="183"/>
      <c r="H2293" s="194"/>
      <c r="I2293" s="184">
        <f>SUM(I2292)</f>
        <v>15</v>
      </c>
      <c r="J2293" s="189"/>
      <c r="K2293" s="212">
        <f>SUM(I2293:J2293)</f>
        <v>15</v>
      </c>
      <c r="L2293" s="184">
        <f>SUM(L2292)</f>
        <v>0.01</v>
      </c>
      <c r="M2293" s="189"/>
      <c r="N2293" s="184">
        <f>SUM(L2293:M2293)</f>
        <v>0.01</v>
      </c>
      <c r="O2293" s="184"/>
      <c r="P2293" s="189"/>
      <c r="Q2293" s="184">
        <f>SUM(O2293:P2293)</f>
        <v>0</v>
      </c>
      <c r="R2293" s="184"/>
      <c r="S2293" s="190"/>
      <c r="T2293" s="185">
        <f>SUM(R2293:S2293)</f>
        <v>0</v>
      </c>
      <c r="U2293" s="185"/>
      <c r="V2293" s="190"/>
      <c r="W2293" s="185">
        <f>SUM(U2293:V2293)</f>
        <v>0</v>
      </c>
      <c r="X2293" s="263"/>
      <c r="Y2293" s="263"/>
      <c r="Z2293" s="263"/>
      <c r="AA2293" s="263"/>
      <c r="AB2293" s="263"/>
      <c r="AC2293" s="263"/>
      <c r="AD2293" s="263"/>
      <c r="AE2293" s="263"/>
      <c r="AF2293" s="263"/>
      <c r="AG2293" s="263"/>
      <c r="AH2293" s="263"/>
      <c r="AI2293" s="263"/>
      <c r="AJ2293" s="263"/>
      <c r="AK2293" s="263"/>
      <c r="AL2293" s="263"/>
      <c r="AM2293" s="263"/>
      <c r="AN2293" s="263"/>
      <c r="AO2293" s="263"/>
      <c r="AP2293" s="263"/>
      <c r="AQ2293" s="263"/>
      <c r="AR2293" s="263"/>
      <c r="AS2293" s="263"/>
      <c r="AT2293" s="263"/>
      <c r="AU2293" s="263"/>
      <c r="AV2293" s="263"/>
      <c r="AW2293" s="263"/>
      <c r="AX2293" s="263"/>
      <c r="AY2293" s="263"/>
      <c r="AZ2293" s="263"/>
      <c r="BA2293" s="263"/>
      <c r="BB2293" s="263"/>
      <c r="BC2293" s="263"/>
      <c r="BD2293" s="263"/>
      <c r="BE2293" s="263"/>
      <c r="BF2293" s="263"/>
      <c r="BG2293" s="263"/>
      <c r="BH2293" s="263"/>
      <c r="BI2293" s="263"/>
      <c r="BJ2293" s="263"/>
      <c r="BK2293" s="263"/>
      <c r="BL2293" s="263"/>
      <c r="BM2293" s="263"/>
      <c r="BN2293" s="263"/>
      <c r="BO2293" s="263"/>
      <c r="BP2293" s="263"/>
      <c r="BQ2293" s="263"/>
      <c r="BR2293" s="263"/>
      <c r="BS2293" s="263"/>
      <c r="BT2293" s="263"/>
      <c r="BU2293" s="263"/>
      <c r="BV2293" s="263"/>
      <c r="BW2293" s="263"/>
      <c r="BX2293" s="263"/>
      <c r="BY2293" s="263"/>
      <c r="BZ2293" s="263"/>
      <c r="CA2293" s="263"/>
      <c r="CB2293" s="263"/>
      <c r="CC2293" s="263"/>
      <c r="CD2293" s="263"/>
      <c r="CE2293" s="263"/>
      <c r="CF2293" s="263"/>
      <c r="CG2293" s="263"/>
      <c r="CH2293" s="263"/>
      <c r="CI2293" s="263"/>
      <c r="CJ2293" s="263"/>
      <c r="CK2293" s="263"/>
      <c r="CL2293" s="263"/>
      <c r="CM2293" s="263"/>
      <c r="CN2293" s="263"/>
      <c r="CO2293" s="263"/>
      <c r="CP2293" s="263"/>
      <c r="CQ2293" s="263"/>
      <c r="CR2293" s="263"/>
      <c r="CS2293" s="263"/>
      <c r="CT2293" s="263"/>
      <c r="CU2293" s="263"/>
      <c r="CV2293" s="263"/>
      <c r="CW2293" s="263"/>
      <c r="CX2293" s="263"/>
    </row>
    <row r="2294" spans="1:102" s="24" customFormat="1" ht="18">
      <c r="A2294" s="17">
        <v>23</v>
      </c>
      <c r="B2294" s="7" t="s">
        <v>1614</v>
      </c>
      <c r="C2294" s="9"/>
      <c r="D2294" s="9"/>
      <c r="E2294" s="9"/>
      <c r="F2294" s="6"/>
      <c r="G2294" s="6"/>
      <c r="H2294" s="3"/>
      <c r="I2294" s="18"/>
      <c r="J2294" s="18"/>
      <c r="K2294" s="213"/>
      <c r="L2294" s="18"/>
      <c r="M2294" s="18"/>
      <c r="N2294" s="18"/>
      <c r="O2294" s="18"/>
      <c r="P2294" s="18"/>
      <c r="Q2294" s="18"/>
      <c r="R2294" s="18"/>
      <c r="S2294" s="107"/>
      <c r="T2294" s="107"/>
      <c r="U2294" s="107"/>
      <c r="V2294" s="107"/>
      <c r="W2294" s="107"/>
      <c r="X2294" s="258"/>
      <c r="Y2294" s="258"/>
      <c r="Z2294" s="258"/>
      <c r="AA2294" s="258"/>
      <c r="AB2294" s="258"/>
      <c r="AC2294" s="258"/>
      <c r="AD2294" s="258"/>
      <c r="AE2294" s="258"/>
      <c r="AF2294" s="258"/>
      <c r="AG2294" s="258"/>
      <c r="AH2294" s="258"/>
      <c r="AI2294" s="258"/>
      <c r="AJ2294" s="258"/>
      <c r="AK2294" s="258"/>
      <c r="AL2294" s="258"/>
      <c r="AM2294" s="258"/>
      <c r="AN2294" s="258"/>
      <c r="AO2294" s="258"/>
      <c r="AP2294" s="258"/>
      <c r="AQ2294" s="258"/>
      <c r="AR2294" s="258"/>
      <c r="AS2294" s="258"/>
      <c r="AT2294" s="258"/>
      <c r="AU2294" s="258"/>
      <c r="AV2294" s="258"/>
      <c r="AW2294" s="258"/>
      <c r="AX2294" s="258"/>
      <c r="AY2294" s="258"/>
      <c r="AZ2294" s="258"/>
      <c r="BA2294" s="258"/>
      <c r="BB2294" s="258"/>
      <c r="BC2294" s="258"/>
      <c r="BD2294" s="258"/>
      <c r="BE2294" s="258"/>
      <c r="BF2294" s="258"/>
      <c r="BG2294" s="258"/>
      <c r="BH2294" s="258"/>
      <c r="BI2294" s="258"/>
      <c r="BJ2294" s="258"/>
      <c r="BK2294" s="258"/>
      <c r="BL2294" s="258"/>
      <c r="BM2294" s="258"/>
      <c r="BN2294" s="258"/>
      <c r="BO2294" s="258"/>
      <c r="BP2294" s="258"/>
      <c r="BQ2294" s="258"/>
      <c r="BR2294" s="258"/>
      <c r="BS2294" s="258"/>
      <c r="BT2294" s="258"/>
      <c r="BU2294" s="258"/>
      <c r="BV2294" s="258"/>
      <c r="BW2294" s="258"/>
      <c r="BX2294" s="258"/>
      <c r="BY2294" s="258"/>
      <c r="BZ2294" s="258"/>
      <c r="CA2294" s="258"/>
      <c r="CB2294" s="258"/>
      <c r="CC2294" s="258"/>
      <c r="CD2294" s="258"/>
      <c r="CE2294" s="258"/>
      <c r="CF2294" s="258"/>
      <c r="CG2294" s="258"/>
      <c r="CH2294" s="258"/>
      <c r="CI2294" s="258"/>
      <c r="CJ2294" s="258"/>
      <c r="CK2294" s="258"/>
      <c r="CL2294" s="258"/>
      <c r="CM2294" s="258"/>
      <c r="CN2294" s="258"/>
      <c r="CO2294" s="258"/>
      <c r="CP2294" s="258"/>
      <c r="CQ2294" s="258"/>
      <c r="CR2294" s="258"/>
      <c r="CS2294" s="258"/>
      <c r="CT2294" s="258"/>
      <c r="CU2294" s="258"/>
      <c r="CV2294" s="258"/>
      <c r="CW2294" s="258"/>
      <c r="CX2294" s="258"/>
    </row>
    <row r="2295" spans="1:102" s="24" customFormat="1" ht="18">
      <c r="A2295" s="17">
        <v>1</v>
      </c>
      <c r="B2295" s="5" t="s">
        <v>1615</v>
      </c>
      <c r="C2295" s="8"/>
      <c r="D2295" s="8"/>
      <c r="E2295" s="8"/>
      <c r="F2295" s="2">
        <v>0.01</v>
      </c>
      <c r="G2295" s="2">
        <v>0</v>
      </c>
      <c r="H2295" s="3">
        <f t="shared" ref="H2295:H2301" si="869">SUM(F2295:G2295)</f>
        <v>0.01</v>
      </c>
      <c r="I2295" s="18"/>
      <c r="J2295" s="18"/>
      <c r="K2295" s="213"/>
      <c r="L2295" s="18"/>
      <c r="M2295" s="18"/>
      <c r="N2295" s="18"/>
      <c r="O2295" s="18"/>
      <c r="P2295" s="18"/>
      <c r="Q2295" s="18"/>
      <c r="R2295" s="18"/>
      <c r="S2295" s="107"/>
      <c r="T2295" s="107"/>
      <c r="U2295" s="107"/>
      <c r="V2295" s="107"/>
      <c r="W2295" s="107"/>
      <c r="X2295" s="258"/>
      <c r="Y2295" s="258"/>
      <c r="Z2295" s="258"/>
      <c r="AA2295" s="258"/>
      <c r="AB2295" s="258"/>
      <c r="AC2295" s="258"/>
      <c r="AD2295" s="258"/>
      <c r="AE2295" s="258"/>
      <c r="AF2295" s="258"/>
      <c r="AG2295" s="258"/>
      <c r="AH2295" s="258"/>
      <c r="AI2295" s="258"/>
      <c r="AJ2295" s="258"/>
      <c r="AK2295" s="258"/>
      <c r="AL2295" s="258"/>
      <c r="AM2295" s="258"/>
      <c r="AN2295" s="258"/>
      <c r="AO2295" s="258"/>
      <c r="AP2295" s="258"/>
      <c r="AQ2295" s="258"/>
      <c r="AR2295" s="258"/>
      <c r="AS2295" s="258"/>
      <c r="AT2295" s="258"/>
      <c r="AU2295" s="258"/>
      <c r="AV2295" s="258"/>
      <c r="AW2295" s="258"/>
      <c r="AX2295" s="258"/>
      <c r="AY2295" s="258"/>
      <c r="AZ2295" s="258"/>
      <c r="BA2295" s="258"/>
      <c r="BB2295" s="258"/>
      <c r="BC2295" s="258"/>
      <c r="BD2295" s="258"/>
      <c r="BE2295" s="258"/>
      <c r="BF2295" s="258"/>
      <c r="BG2295" s="258"/>
      <c r="BH2295" s="258"/>
      <c r="BI2295" s="258"/>
      <c r="BJ2295" s="258"/>
      <c r="BK2295" s="258"/>
      <c r="BL2295" s="258"/>
      <c r="BM2295" s="258"/>
      <c r="BN2295" s="258"/>
      <c r="BO2295" s="258"/>
      <c r="BP2295" s="258"/>
      <c r="BQ2295" s="258"/>
      <c r="BR2295" s="258"/>
      <c r="BS2295" s="258"/>
      <c r="BT2295" s="258"/>
      <c r="BU2295" s="258"/>
      <c r="BV2295" s="258"/>
      <c r="BW2295" s="258"/>
      <c r="BX2295" s="258"/>
      <c r="BY2295" s="258"/>
      <c r="BZ2295" s="258"/>
      <c r="CA2295" s="258"/>
      <c r="CB2295" s="258"/>
      <c r="CC2295" s="258"/>
      <c r="CD2295" s="258"/>
      <c r="CE2295" s="258"/>
      <c r="CF2295" s="258"/>
      <c r="CG2295" s="258"/>
      <c r="CH2295" s="258"/>
      <c r="CI2295" s="258"/>
      <c r="CJ2295" s="258"/>
      <c r="CK2295" s="258"/>
      <c r="CL2295" s="258"/>
      <c r="CM2295" s="258"/>
      <c r="CN2295" s="258"/>
      <c r="CO2295" s="258"/>
      <c r="CP2295" s="258"/>
      <c r="CQ2295" s="258"/>
      <c r="CR2295" s="258"/>
      <c r="CS2295" s="258"/>
      <c r="CT2295" s="258"/>
      <c r="CU2295" s="258"/>
      <c r="CV2295" s="258"/>
      <c r="CW2295" s="258"/>
      <c r="CX2295" s="258"/>
    </row>
    <row r="2296" spans="1:102" s="191" customFormat="1" ht="18">
      <c r="A2296" s="180"/>
      <c r="B2296" s="181" t="s">
        <v>150</v>
      </c>
      <c r="C2296" s="182"/>
      <c r="D2296" s="182"/>
      <c r="E2296" s="182"/>
      <c r="F2296" s="183">
        <v>0.01</v>
      </c>
      <c r="G2296" s="183">
        <v>0</v>
      </c>
      <c r="H2296" s="194">
        <f t="shared" si="869"/>
        <v>0.01</v>
      </c>
      <c r="I2296" s="189"/>
      <c r="J2296" s="189"/>
      <c r="K2296" s="212"/>
      <c r="L2296" s="189"/>
      <c r="M2296" s="189"/>
      <c r="N2296" s="184"/>
      <c r="O2296" s="189"/>
      <c r="P2296" s="189"/>
      <c r="Q2296" s="184"/>
      <c r="R2296" s="189"/>
      <c r="S2296" s="190"/>
      <c r="T2296" s="185"/>
      <c r="U2296" s="190"/>
      <c r="V2296" s="190"/>
      <c r="W2296" s="185"/>
      <c r="X2296" s="263"/>
      <c r="Y2296" s="263"/>
      <c r="Z2296" s="263"/>
      <c r="AA2296" s="263"/>
      <c r="AB2296" s="263"/>
      <c r="AC2296" s="263"/>
      <c r="AD2296" s="263"/>
      <c r="AE2296" s="263"/>
      <c r="AF2296" s="263"/>
      <c r="AG2296" s="263"/>
      <c r="AH2296" s="263"/>
      <c r="AI2296" s="263"/>
      <c r="AJ2296" s="263"/>
      <c r="AK2296" s="263"/>
      <c r="AL2296" s="263"/>
      <c r="AM2296" s="263"/>
      <c r="AN2296" s="263"/>
      <c r="AO2296" s="263"/>
      <c r="AP2296" s="263"/>
      <c r="AQ2296" s="263"/>
      <c r="AR2296" s="263"/>
      <c r="AS2296" s="263"/>
      <c r="AT2296" s="263"/>
      <c r="AU2296" s="263"/>
      <c r="AV2296" s="263"/>
      <c r="AW2296" s="263"/>
      <c r="AX2296" s="263"/>
      <c r="AY2296" s="263"/>
      <c r="AZ2296" s="263"/>
      <c r="BA2296" s="263"/>
      <c r="BB2296" s="263"/>
      <c r="BC2296" s="263"/>
      <c r="BD2296" s="263"/>
      <c r="BE2296" s="263"/>
      <c r="BF2296" s="263"/>
      <c r="BG2296" s="263"/>
      <c r="BH2296" s="263"/>
      <c r="BI2296" s="263"/>
      <c r="BJ2296" s="263"/>
      <c r="BK2296" s="263"/>
      <c r="BL2296" s="263"/>
      <c r="BM2296" s="263"/>
      <c r="BN2296" s="263"/>
      <c r="BO2296" s="263"/>
      <c r="BP2296" s="263"/>
      <c r="BQ2296" s="263"/>
      <c r="BR2296" s="263"/>
      <c r="BS2296" s="263"/>
      <c r="BT2296" s="263"/>
      <c r="BU2296" s="263"/>
      <c r="BV2296" s="263"/>
      <c r="BW2296" s="263"/>
      <c r="BX2296" s="263"/>
      <c r="BY2296" s="263"/>
      <c r="BZ2296" s="263"/>
      <c r="CA2296" s="263"/>
      <c r="CB2296" s="263"/>
      <c r="CC2296" s="263"/>
      <c r="CD2296" s="263"/>
      <c r="CE2296" s="263"/>
      <c r="CF2296" s="263"/>
      <c r="CG2296" s="263"/>
      <c r="CH2296" s="263"/>
      <c r="CI2296" s="263"/>
      <c r="CJ2296" s="263"/>
      <c r="CK2296" s="263"/>
      <c r="CL2296" s="263"/>
      <c r="CM2296" s="263"/>
      <c r="CN2296" s="263"/>
      <c r="CO2296" s="263"/>
      <c r="CP2296" s="263"/>
      <c r="CQ2296" s="263"/>
      <c r="CR2296" s="263"/>
      <c r="CS2296" s="263"/>
      <c r="CT2296" s="263"/>
      <c r="CU2296" s="263"/>
      <c r="CV2296" s="263"/>
      <c r="CW2296" s="263"/>
      <c r="CX2296" s="263"/>
    </row>
    <row r="2297" spans="1:102" s="24" customFormat="1" ht="18">
      <c r="A2297" s="17">
        <v>24</v>
      </c>
      <c r="B2297" s="7" t="s">
        <v>590</v>
      </c>
      <c r="C2297" s="9"/>
      <c r="D2297" s="9"/>
      <c r="E2297" s="9"/>
      <c r="F2297" s="6"/>
      <c r="G2297" s="6"/>
      <c r="H2297" s="3">
        <f t="shared" si="869"/>
        <v>0</v>
      </c>
      <c r="I2297" s="18"/>
      <c r="J2297" s="18"/>
      <c r="K2297" s="213"/>
      <c r="L2297" s="18"/>
      <c r="M2297" s="18"/>
      <c r="N2297" s="18"/>
      <c r="O2297" s="18"/>
      <c r="P2297" s="18"/>
      <c r="Q2297" s="18"/>
      <c r="R2297" s="18"/>
      <c r="S2297" s="107"/>
      <c r="T2297" s="107"/>
      <c r="U2297" s="107"/>
      <c r="V2297" s="107"/>
      <c r="W2297" s="107"/>
      <c r="X2297" s="258"/>
      <c r="Y2297" s="258"/>
      <c r="Z2297" s="258"/>
      <c r="AA2297" s="258"/>
      <c r="AB2297" s="258"/>
      <c r="AC2297" s="258"/>
      <c r="AD2297" s="258"/>
      <c r="AE2297" s="258"/>
      <c r="AF2297" s="258"/>
      <c r="AG2297" s="258"/>
      <c r="AH2297" s="258"/>
      <c r="AI2297" s="258"/>
      <c r="AJ2297" s="258"/>
      <c r="AK2297" s="258"/>
      <c r="AL2297" s="258"/>
      <c r="AM2297" s="258"/>
      <c r="AN2297" s="258"/>
      <c r="AO2297" s="258"/>
      <c r="AP2297" s="258"/>
      <c r="AQ2297" s="258"/>
      <c r="AR2297" s="258"/>
      <c r="AS2297" s="258"/>
      <c r="AT2297" s="258"/>
      <c r="AU2297" s="258"/>
      <c r="AV2297" s="258"/>
      <c r="AW2297" s="258"/>
      <c r="AX2297" s="258"/>
      <c r="AY2297" s="258"/>
      <c r="AZ2297" s="258"/>
      <c r="BA2297" s="258"/>
      <c r="BB2297" s="258"/>
      <c r="BC2297" s="258"/>
      <c r="BD2297" s="258"/>
      <c r="BE2297" s="258"/>
      <c r="BF2297" s="258"/>
      <c r="BG2297" s="258"/>
      <c r="BH2297" s="258"/>
      <c r="BI2297" s="258"/>
      <c r="BJ2297" s="258"/>
      <c r="BK2297" s="258"/>
      <c r="BL2297" s="258"/>
      <c r="BM2297" s="258"/>
      <c r="BN2297" s="258"/>
      <c r="BO2297" s="258"/>
      <c r="BP2297" s="258"/>
      <c r="BQ2297" s="258"/>
      <c r="BR2297" s="258"/>
      <c r="BS2297" s="258"/>
      <c r="BT2297" s="258"/>
      <c r="BU2297" s="258"/>
      <c r="BV2297" s="258"/>
      <c r="BW2297" s="258"/>
      <c r="BX2297" s="258"/>
      <c r="BY2297" s="258"/>
      <c r="BZ2297" s="258"/>
      <c r="CA2297" s="258"/>
      <c r="CB2297" s="258"/>
      <c r="CC2297" s="258"/>
      <c r="CD2297" s="258"/>
      <c r="CE2297" s="258"/>
      <c r="CF2297" s="258"/>
      <c r="CG2297" s="258"/>
      <c r="CH2297" s="258"/>
      <c r="CI2297" s="258"/>
      <c r="CJ2297" s="258"/>
      <c r="CK2297" s="258"/>
      <c r="CL2297" s="258"/>
      <c r="CM2297" s="258"/>
      <c r="CN2297" s="258"/>
      <c r="CO2297" s="258"/>
      <c r="CP2297" s="258"/>
      <c r="CQ2297" s="258"/>
      <c r="CR2297" s="258"/>
      <c r="CS2297" s="258"/>
      <c r="CT2297" s="258"/>
      <c r="CU2297" s="258"/>
      <c r="CV2297" s="258"/>
      <c r="CW2297" s="258"/>
      <c r="CX2297" s="258"/>
    </row>
    <row r="2298" spans="1:102" ht="18">
      <c r="A2298" s="13">
        <v>1</v>
      </c>
      <c r="B2298" s="5" t="s">
        <v>1616</v>
      </c>
      <c r="C2298" s="8">
        <v>53448</v>
      </c>
      <c r="D2298" s="8"/>
      <c r="E2298" s="9">
        <f>SUM(C2298:D2298)</f>
        <v>53448</v>
      </c>
      <c r="F2298" s="2">
        <v>72500</v>
      </c>
      <c r="G2298" s="2">
        <v>0</v>
      </c>
      <c r="H2298" s="3">
        <f t="shared" si="869"/>
        <v>72500</v>
      </c>
      <c r="I2298" s="10">
        <v>82200</v>
      </c>
      <c r="J2298" s="10"/>
      <c r="K2298" s="213">
        <f>SUM(I2298:J2298)</f>
        <v>82200</v>
      </c>
      <c r="L2298" s="10">
        <v>77300</v>
      </c>
      <c r="M2298" s="10"/>
      <c r="N2298" s="18">
        <f>SUM(L2298:M2298)</f>
        <v>77300</v>
      </c>
      <c r="O2298" s="10">
        <v>113000</v>
      </c>
      <c r="P2298" s="10"/>
      <c r="Q2298" s="18">
        <f>SUM(O2298:P2298)</f>
        <v>113000</v>
      </c>
      <c r="R2298" s="10">
        <v>113000</v>
      </c>
      <c r="S2298" s="105"/>
      <c r="T2298" s="107">
        <f>SUM(R2298:S2298)</f>
        <v>113000</v>
      </c>
      <c r="U2298" s="105">
        <v>132300</v>
      </c>
      <c r="V2298" s="105"/>
      <c r="W2298" s="107">
        <f>SUM(U2298:V2298)</f>
        <v>132300</v>
      </c>
    </row>
    <row r="2299" spans="1:102" ht="18">
      <c r="A2299" s="13">
        <v>2</v>
      </c>
      <c r="B2299" s="5" t="s">
        <v>1617</v>
      </c>
      <c r="C2299" s="8"/>
      <c r="D2299" s="8"/>
      <c r="F2299" s="2">
        <v>0.01</v>
      </c>
      <c r="G2299" s="2">
        <v>0</v>
      </c>
      <c r="H2299" s="3">
        <f t="shared" si="869"/>
        <v>0.01</v>
      </c>
      <c r="I2299" s="10">
        <v>0.01</v>
      </c>
      <c r="J2299" s="10"/>
      <c r="K2299" s="213">
        <f>SUM(I2299:J2299)</f>
        <v>0.01</v>
      </c>
      <c r="L2299" s="10">
        <v>0.01</v>
      </c>
      <c r="M2299" s="10">
        <v>0.01</v>
      </c>
      <c r="N2299" s="18">
        <f>SUM(L2299:M2299)</f>
        <v>0.02</v>
      </c>
      <c r="O2299" s="10">
        <v>0.01</v>
      </c>
      <c r="P2299" s="10"/>
      <c r="Q2299" s="18">
        <f>SUM(O2299:P2299)</f>
        <v>0.01</v>
      </c>
      <c r="R2299" s="10">
        <v>0.01</v>
      </c>
      <c r="S2299" s="105"/>
      <c r="T2299" s="107">
        <f>SUM(R2299:S2299)</f>
        <v>0.01</v>
      </c>
      <c r="U2299" s="105">
        <v>0.01</v>
      </c>
      <c r="V2299" s="105"/>
      <c r="W2299" s="107">
        <f>SUM(U2299:V2299)</f>
        <v>0.01</v>
      </c>
    </row>
    <row r="2300" spans="1:102" ht="18">
      <c r="A2300" s="13">
        <v>3</v>
      </c>
      <c r="B2300" s="5" t="s">
        <v>1618</v>
      </c>
      <c r="C2300" s="8">
        <v>1500</v>
      </c>
      <c r="D2300" s="8"/>
      <c r="E2300" s="9">
        <f>SUM(C2300:D2300)</f>
        <v>1500</v>
      </c>
      <c r="F2300" s="2">
        <v>2600</v>
      </c>
      <c r="G2300" s="2">
        <v>0</v>
      </c>
      <c r="H2300" s="3">
        <f t="shared" si="869"/>
        <v>2600</v>
      </c>
      <c r="I2300" s="10">
        <v>4800</v>
      </c>
      <c r="J2300" s="10"/>
      <c r="K2300" s="213">
        <f>SUM(I2300:J2300)</f>
        <v>4800</v>
      </c>
      <c r="L2300" s="10">
        <v>8200</v>
      </c>
      <c r="M2300" s="10"/>
      <c r="N2300" s="18">
        <f>SUM(L2300:M2300)</f>
        <v>8200</v>
      </c>
      <c r="O2300" s="10">
        <v>8200</v>
      </c>
      <c r="P2300" s="10"/>
      <c r="Q2300" s="18">
        <f>SUM(O2300:P2300)</f>
        <v>8200</v>
      </c>
      <c r="R2300" s="10">
        <v>8200</v>
      </c>
      <c r="S2300" s="105"/>
      <c r="T2300" s="107">
        <f>SUM(R2300:S2300)</f>
        <v>8200</v>
      </c>
      <c r="U2300" s="105">
        <v>6000</v>
      </c>
      <c r="V2300" s="105"/>
      <c r="W2300" s="107">
        <f>SUM(U2300:V2300)</f>
        <v>6000</v>
      </c>
    </row>
    <row r="2301" spans="1:102" s="186" customFormat="1" ht="18">
      <c r="A2301" s="187"/>
      <c r="B2301" s="181" t="s">
        <v>15</v>
      </c>
      <c r="C2301" s="182">
        <f>SUM(C2298:C2300)</f>
        <v>54948</v>
      </c>
      <c r="D2301" s="188"/>
      <c r="E2301" s="182">
        <f>SUM(C2301:D2301)</f>
        <v>54948</v>
      </c>
      <c r="F2301" s="183">
        <v>75100.009999999995</v>
      </c>
      <c r="G2301" s="183">
        <v>0</v>
      </c>
      <c r="H2301" s="194">
        <f t="shared" si="869"/>
        <v>75100.009999999995</v>
      </c>
      <c r="I2301" s="184">
        <f>SUM(I2298:I2300)</f>
        <v>87000.01</v>
      </c>
      <c r="J2301" s="184"/>
      <c r="K2301" s="212">
        <f>SUM(I2301:J2301)</f>
        <v>87000.01</v>
      </c>
      <c r="L2301" s="184">
        <f>SUM(L2298:L2300)</f>
        <v>85500.01</v>
      </c>
      <c r="M2301" s="184">
        <f>SUM(M2298:M2300)</f>
        <v>0.01</v>
      </c>
      <c r="N2301" s="184">
        <f>SUM(L2301:M2301)</f>
        <v>85500.01999999999</v>
      </c>
      <c r="O2301" s="184">
        <f>SUM(O2298:O2300)</f>
        <v>121200.01</v>
      </c>
      <c r="P2301" s="184"/>
      <c r="Q2301" s="184">
        <f>SUM(O2301:P2301)</f>
        <v>121200.01</v>
      </c>
      <c r="R2301" s="184">
        <f>SUM(R2298:R2300)</f>
        <v>121200.01</v>
      </c>
      <c r="S2301" s="184">
        <f t="shared" ref="S2301:V2301" si="870">SUM(S2298:S2300)</f>
        <v>0</v>
      </c>
      <c r="T2301" s="184">
        <f t="shared" si="870"/>
        <v>121200.01</v>
      </c>
      <c r="U2301" s="184">
        <f t="shared" si="870"/>
        <v>138300.01</v>
      </c>
      <c r="V2301" s="184">
        <f t="shared" si="870"/>
        <v>0</v>
      </c>
      <c r="W2301" s="185">
        <f>SUM(U2301:V2301)</f>
        <v>138300.01</v>
      </c>
      <c r="X2301" s="264"/>
      <c r="Y2301" s="264"/>
      <c r="Z2301" s="264"/>
      <c r="AA2301" s="264"/>
      <c r="AB2301" s="264"/>
      <c r="AC2301" s="264"/>
      <c r="AD2301" s="264"/>
      <c r="AE2301" s="264"/>
      <c r="AF2301" s="264"/>
      <c r="AG2301" s="264"/>
      <c r="AH2301" s="264"/>
      <c r="AI2301" s="264"/>
      <c r="AJ2301" s="264"/>
      <c r="AK2301" s="264"/>
      <c r="AL2301" s="264"/>
      <c r="AM2301" s="264"/>
      <c r="AN2301" s="264"/>
      <c r="AO2301" s="264"/>
      <c r="AP2301" s="264"/>
      <c r="AQ2301" s="264"/>
      <c r="AR2301" s="264"/>
      <c r="AS2301" s="264"/>
      <c r="AT2301" s="264"/>
      <c r="AU2301" s="264"/>
      <c r="AV2301" s="264"/>
      <c r="AW2301" s="264"/>
      <c r="AX2301" s="264"/>
      <c r="AY2301" s="264"/>
      <c r="AZ2301" s="264"/>
      <c r="BA2301" s="264"/>
      <c r="BB2301" s="264"/>
      <c r="BC2301" s="264"/>
      <c r="BD2301" s="264"/>
      <c r="BE2301" s="264"/>
      <c r="BF2301" s="264"/>
      <c r="BG2301" s="264"/>
      <c r="BH2301" s="264"/>
      <c r="BI2301" s="264"/>
      <c r="BJ2301" s="264"/>
      <c r="BK2301" s="264"/>
      <c r="BL2301" s="264"/>
      <c r="BM2301" s="264"/>
      <c r="BN2301" s="264"/>
      <c r="BO2301" s="264"/>
      <c r="BP2301" s="264"/>
      <c r="BQ2301" s="264"/>
      <c r="BR2301" s="264"/>
      <c r="BS2301" s="264"/>
      <c r="BT2301" s="264"/>
      <c r="BU2301" s="264"/>
      <c r="BV2301" s="264"/>
      <c r="BW2301" s="264"/>
      <c r="BX2301" s="264"/>
      <c r="BY2301" s="264"/>
      <c r="BZ2301" s="264"/>
      <c r="CA2301" s="264"/>
      <c r="CB2301" s="264"/>
      <c r="CC2301" s="264"/>
      <c r="CD2301" s="264"/>
      <c r="CE2301" s="264"/>
      <c r="CF2301" s="264"/>
      <c r="CG2301" s="264"/>
      <c r="CH2301" s="264"/>
      <c r="CI2301" s="264"/>
      <c r="CJ2301" s="264"/>
      <c r="CK2301" s="264"/>
      <c r="CL2301" s="264"/>
      <c r="CM2301" s="264"/>
      <c r="CN2301" s="264"/>
      <c r="CO2301" s="264"/>
      <c r="CP2301" s="264"/>
      <c r="CQ2301" s="264"/>
      <c r="CR2301" s="264"/>
      <c r="CS2301" s="264"/>
      <c r="CT2301" s="264"/>
      <c r="CU2301" s="264"/>
      <c r="CV2301" s="264"/>
      <c r="CW2301" s="264"/>
      <c r="CX2301" s="264"/>
    </row>
    <row r="2302" spans="1:102" s="24" customFormat="1" ht="18">
      <c r="A2302" s="17">
        <v>25</v>
      </c>
      <c r="B2302" s="7" t="s">
        <v>1619</v>
      </c>
      <c r="C2302" s="9"/>
      <c r="D2302" s="9"/>
      <c r="E2302" s="9"/>
      <c r="F2302" s="6"/>
      <c r="G2302" s="6"/>
      <c r="H2302" s="3"/>
      <c r="I2302" s="18"/>
      <c r="J2302" s="18"/>
      <c r="K2302" s="213"/>
      <c r="L2302" s="18"/>
      <c r="M2302" s="18"/>
      <c r="N2302" s="18"/>
      <c r="O2302" s="18"/>
      <c r="P2302" s="18"/>
      <c r="Q2302" s="18"/>
      <c r="R2302" s="18"/>
      <c r="S2302" s="107"/>
      <c r="T2302" s="107"/>
      <c r="U2302" s="107"/>
      <c r="V2302" s="107"/>
      <c r="W2302" s="107"/>
      <c r="X2302" s="258"/>
      <c r="Y2302" s="258"/>
      <c r="Z2302" s="258"/>
      <c r="AA2302" s="258"/>
      <c r="AB2302" s="258"/>
      <c r="AC2302" s="258"/>
      <c r="AD2302" s="258"/>
      <c r="AE2302" s="258"/>
      <c r="AF2302" s="258"/>
      <c r="AG2302" s="258"/>
      <c r="AH2302" s="258"/>
      <c r="AI2302" s="258"/>
      <c r="AJ2302" s="258"/>
      <c r="AK2302" s="258"/>
      <c r="AL2302" s="258"/>
      <c r="AM2302" s="258"/>
      <c r="AN2302" s="258"/>
      <c r="AO2302" s="258"/>
      <c r="AP2302" s="258"/>
      <c r="AQ2302" s="258"/>
      <c r="AR2302" s="258"/>
      <c r="AS2302" s="258"/>
      <c r="AT2302" s="258"/>
      <c r="AU2302" s="258"/>
      <c r="AV2302" s="258"/>
      <c r="AW2302" s="258"/>
      <c r="AX2302" s="258"/>
      <c r="AY2302" s="258"/>
      <c r="AZ2302" s="258"/>
      <c r="BA2302" s="258"/>
      <c r="BB2302" s="258"/>
      <c r="BC2302" s="258"/>
      <c r="BD2302" s="258"/>
      <c r="BE2302" s="258"/>
      <c r="BF2302" s="258"/>
      <c r="BG2302" s="258"/>
      <c r="BH2302" s="258"/>
      <c r="BI2302" s="258"/>
      <c r="BJ2302" s="258"/>
      <c r="BK2302" s="258"/>
      <c r="BL2302" s="258"/>
      <c r="BM2302" s="258"/>
      <c r="BN2302" s="258"/>
      <c r="BO2302" s="258"/>
      <c r="BP2302" s="258"/>
      <c r="BQ2302" s="258"/>
      <c r="BR2302" s="258"/>
      <c r="BS2302" s="258"/>
      <c r="BT2302" s="258"/>
      <c r="BU2302" s="258"/>
      <c r="BV2302" s="258"/>
      <c r="BW2302" s="258"/>
      <c r="BX2302" s="258"/>
      <c r="BY2302" s="258"/>
      <c r="BZ2302" s="258"/>
      <c r="CA2302" s="258"/>
      <c r="CB2302" s="258"/>
      <c r="CC2302" s="258"/>
      <c r="CD2302" s="258"/>
      <c r="CE2302" s="258"/>
      <c r="CF2302" s="258"/>
      <c r="CG2302" s="258"/>
      <c r="CH2302" s="258"/>
      <c r="CI2302" s="258"/>
      <c r="CJ2302" s="258"/>
      <c r="CK2302" s="258"/>
      <c r="CL2302" s="258"/>
      <c r="CM2302" s="258"/>
      <c r="CN2302" s="258"/>
      <c r="CO2302" s="258"/>
      <c r="CP2302" s="258"/>
      <c r="CQ2302" s="258"/>
      <c r="CR2302" s="258"/>
      <c r="CS2302" s="258"/>
      <c r="CT2302" s="258"/>
      <c r="CU2302" s="258"/>
      <c r="CV2302" s="258"/>
      <c r="CW2302" s="258"/>
      <c r="CX2302" s="258"/>
    </row>
    <row r="2303" spans="1:102" ht="18">
      <c r="A2303" s="13">
        <v>1</v>
      </c>
      <c r="B2303" s="5" t="s">
        <v>1620</v>
      </c>
      <c r="C2303" s="8">
        <v>0</v>
      </c>
      <c r="D2303" s="8"/>
      <c r="E2303" s="8">
        <f>SUM(C2303:D2303)</f>
        <v>0</v>
      </c>
      <c r="F2303" s="2">
        <v>16</v>
      </c>
      <c r="G2303" s="2">
        <v>0</v>
      </c>
      <c r="H2303" s="3">
        <f>SUM(F2303:G2303)</f>
        <v>16</v>
      </c>
      <c r="I2303" s="10">
        <v>16</v>
      </c>
      <c r="J2303" s="10"/>
      <c r="K2303" s="213">
        <f>SUM(I2303:J2303)</f>
        <v>16</v>
      </c>
      <c r="L2303" s="10">
        <v>20</v>
      </c>
      <c r="M2303" s="10"/>
      <c r="N2303" s="18">
        <f>SUM(L2303:M2303)</f>
        <v>20</v>
      </c>
      <c r="O2303" s="10">
        <v>20</v>
      </c>
      <c r="P2303" s="10"/>
      <c r="Q2303" s="18">
        <f>SUM(O2303:P2303)</f>
        <v>20</v>
      </c>
      <c r="R2303" s="10">
        <v>20</v>
      </c>
      <c r="S2303" s="105"/>
      <c r="T2303" s="107">
        <f>SUM(R2303:S2303)</f>
        <v>20</v>
      </c>
      <c r="U2303" s="105">
        <v>20</v>
      </c>
      <c r="V2303" s="105"/>
      <c r="W2303" s="107">
        <f>SUM(U2303:V2303)</f>
        <v>20</v>
      </c>
    </row>
    <row r="2304" spans="1:102" ht="18">
      <c r="A2304" s="13">
        <v>2</v>
      </c>
      <c r="B2304" s="5" t="s">
        <v>1621</v>
      </c>
      <c r="C2304" s="8"/>
      <c r="D2304" s="8"/>
      <c r="F2304" s="2">
        <v>100.01</v>
      </c>
      <c r="G2304" s="2">
        <v>0</v>
      </c>
      <c r="H2304" s="3">
        <f>SUM(F2304:G2304)</f>
        <v>100.01</v>
      </c>
      <c r="I2304" s="10">
        <v>100.01</v>
      </c>
      <c r="J2304" s="10"/>
      <c r="K2304" s="213">
        <f>SUM(I2304:J2304)</f>
        <v>100.01</v>
      </c>
      <c r="L2304" s="10">
        <v>335.01</v>
      </c>
      <c r="M2304" s="10"/>
      <c r="N2304" s="18">
        <f>SUM(L2304:M2304)</f>
        <v>335.01</v>
      </c>
      <c r="O2304" s="10">
        <v>360.01</v>
      </c>
      <c r="P2304" s="10"/>
      <c r="Q2304" s="18">
        <f>SUM(O2304:P2304)</f>
        <v>360.01</v>
      </c>
      <c r="R2304" s="10">
        <v>360.01</v>
      </c>
      <c r="S2304" s="105"/>
      <c r="T2304" s="107">
        <f>SUM(R2304:S2304)</f>
        <v>360.01</v>
      </c>
      <c r="U2304" s="105">
        <v>330.01</v>
      </c>
      <c r="V2304" s="105"/>
      <c r="W2304" s="107">
        <f>SUM(U2304:V2304)</f>
        <v>330.01</v>
      </c>
    </row>
    <row r="2305" spans="1:102" s="191" customFormat="1" ht="18">
      <c r="A2305" s="180"/>
      <c r="B2305" s="181" t="s">
        <v>180</v>
      </c>
      <c r="C2305" s="182">
        <f>SUM(C2303:C2304)</f>
        <v>0</v>
      </c>
      <c r="D2305" s="182"/>
      <c r="E2305" s="182">
        <f>SUM(C2305:D2305)</f>
        <v>0</v>
      </c>
      <c r="F2305" s="183">
        <v>116.01</v>
      </c>
      <c r="G2305" s="183">
        <v>0</v>
      </c>
      <c r="H2305" s="194">
        <f>SUM(F2305:G2305)</f>
        <v>116.01</v>
      </c>
      <c r="I2305" s="184">
        <f>SUM(I2303:I2304)</f>
        <v>116.01</v>
      </c>
      <c r="J2305" s="189"/>
      <c r="K2305" s="212">
        <f>SUM(I2305:J2305)</f>
        <v>116.01</v>
      </c>
      <c r="L2305" s="184">
        <f>SUM(L2303:L2304)</f>
        <v>355.01</v>
      </c>
      <c r="M2305" s="189"/>
      <c r="N2305" s="184">
        <f>SUM(L2305:M2305)</f>
        <v>355.01</v>
      </c>
      <c r="O2305" s="184">
        <f>SUM(O2303:O2304)</f>
        <v>380.01</v>
      </c>
      <c r="P2305" s="189"/>
      <c r="Q2305" s="184">
        <f>SUM(O2305:P2305)</f>
        <v>380.01</v>
      </c>
      <c r="R2305" s="184">
        <f>SUM(R2303:R2304)</f>
        <v>380.01</v>
      </c>
      <c r="S2305" s="184">
        <f t="shared" ref="S2305:W2305" si="871">SUM(S2303:S2304)</f>
        <v>0</v>
      </c>
      <c r="T2305" s="184">
        <f t="shared" si="871"/>
        <v>380.01</v>
      </c>
      <c r="U2305" s="184">
        <f t="shared" si="871"/>
        <v>350.01</v>
      </c>
      <c r="V2305" s="184">
        <f t="shared" si="871"/>
        <v>0</v>
      </c>
      <c r="W2305" s="184">
        <f t="shared" si="871"/>
        <v>350.01</v>
      </c>
      <c r="X2305" s="263"/>
      <c r="Y2305" s="263"/>
      <c r="Z2305" s="263"/>
      <c r="AA2305" s="263"/>
      <c r="AB2305" s="263"/>
      <c r="AC2305" s="263"/>
      <c r="AD2305" s="263"/>
      <c r="AE2305" s="263"/>
      <c r="AF2305" s="263"/>
      <c r="AG2305" s="263"/>
      <c r="AH2305" s="263"/>
      <c r="AI2305" s="263"/>
      <c r="AJ2305" s="263"/>
      <c r="AK2305" s="263"/>
      <c r="AL2305" s="263"/>
      <c r="AM2305" s="263"/>
      <c r="AN2305" s="263"/>
      <c r="AO2305" s="263"/>
      <c r="AP2305" s="263"/>
      <c r="AQ2305" s="263"/>
      <c r="AR2305" s="263"/>
      <c r="AS2305" s="263"/>
      <c r="AT2305" s="263"/>
      <c r="AU2305" s="263"/>
      <c r="AV2305" s="263"/>
      <c r="AW2305" s="263"/>
      <c r="AX2305" s="263"/>
      <c r="AY2305" s="263"/>
      <c r="AZ2305" s="263"/>
      <c r="BA2305" s="263"/>
      <c r="BB2305" s="263"/>
      <c r="BC2305" s="263"/>
      <c r="BD2305" s="263"/>
      <c r="BE2305" s="263"/>
      <c r="BF2305" s="263"/>
      <c r="BG2305" s="263"/>
      <c r="BH2305" s="263"/>
      <c r="BI2305" s="263"/>
      <c r="BJ2305" s="263"/>
      <c r="BK2305" s="263"/>
      <c r="BL2305" s="263"/>
      <c r="BM2305" s="263"/>
      <c r="BN2305" s="263"/>
      <c r="BO2305" s="263"/>
      <c r="BP2305" s="263"/>
      <c r="BQ2305" s="263"/>
      <c r="BR2305" s="263"/>
      <c r="BS2305" s="263"/>
      <c r="BT2305" s="263"/>
      <c r="BU2305" s="263"/>
      <c r="BV2305" s="263"/>
      <c r="BW2305" s="263"/>
      <c r="BX2305" s="263"/>
      <c r="BY2305" s="263"/>
      <c r="BZ2305" s="263"/>
      <c r="CA2305" s="263"/>
      <c r="CB2305" s="263"/>
      <c r="CC2305" s="263"/>
      <c r="CD2305" s="263"/>
      <c r="CE2305" s="263"/>
      <c r="CF2305" s="263"/>
      <c r="CG2305" s="263"/>
      <c r="CH2305" s="263"/>
      <c r="CI2305" s="263"/>
      <c r="CJ2305" s="263"/>
      <c r="CK2305" s="263"/>
      <c r="CL2305" s="263"/>
      <c r="CM2305" s="263"/>
      <c r="CN2305" s="263"/>
      <c r="CO2305" s="263"/>
      <c r="CP2305" s="263"/>
      <c r="CQ2305" s="263"/>
      <c r="CR2305" s="263"/>
      <c r="CS2305" s="263"/>
      <c r="CT2305" s="263"/>
      <c r="CU2305" s="263"/>
      <c r="CV2305" s="263"/>
      <c r="CW2305" s="263"/>
      <c r="CX2305" s="263"/>
    </row>
    <row r="2306" spans="1:102" s="24" customFormat="1" ht="18">
      <c r="A2306" s="17">
        <v>26</v>
      </c>
      <c r="B2306" s="7" t="s">
        <v>1266</v>
      </c>
      <c r="C2306" s="9"/>
      <c r="D2306" s="9"/>
      <c r="E2306" s="9"/>
      <c r="F2306" s="6"/>
      <c r="G2306" s="6"/>
      <c r="H2306" s="3"/>
      <c r="I2306" s="18"/>
      <c r="J2306" s="18"/>
      <c r="K2306" s="213"/>
      <c r="L2306" s="18"/>
      <c r="M2306" s="18"/>
      <c r="N2306" s="18"/>
      <c r="O2306" s="18"/>
      <c r="P2306" s="18"/>
      <c r="Q2306" s="18"/>
      <c r="R2306" s="18"/>
      <c r="S2306" s="107"/>
      <c r="T2306" s="107"/>
      <c r="U2306" s="107"/>
      <c r="V2306" s="107"/>
      <c r="W2306" s="107"/>
      <c r="X2306" s="258"/>
      <c r="Y2306" s="258"/>
      <c r="Z2306" s="258"/>
      <c r="AA2306" s="258"/>
      <c r="AB2306" s="258"/>
      <c r="AC2306" s="258"/>
      <c r="AD2306" s="258"/>
      <c r="AE2306" s="258"/>
      <c r="AF2306" s="258"/>
      <c r="AG2306" s="258"/>
      <c r="AH2306" s="258"/>
      <c r="AI2306" s="258"/>
      <c r="AJ2306" s="258"/>
      <c r="AK2306" s="258"/>
      <c r="AL2306" s="258"/>
      <c r="AM2306" s="258"/>
      <c r="AN2306" s="258"/>
      <c r="AO2306" s="258"/>
      <c r="AP2306" s="258"/>
      <c r="AQ2306" s="258"/>
      <c r="AR2306" s="258"/>
      <c r="AS2306" s="258"/>
      <c r="AT2306" s="258"/>
      <c r="AU2306" s="258"/>
      <c r="AV2306" s="258"/>
      <c r="AW2306" s="258"/>
      <c r="AX2306" s="258"/>
      <c r="AY2306" s="258"/>
      <c r="AZ2306" s="258"/>
      <c r="BA2306" s="258"/>
      <c r="BB2306" s="258"/>
      <c r="BC2306" s="258"/>
      <c r="BD2306" s="258"/>
      <c r="BE2306" s="258"/>
      <c r="BF2306" s="258"/>
      <c r="BG2306" s="258"/>
      <c r="BH2306" s="258"/>
      <c r="BI2306" s="258"/>
      <c r="BJ2306" s="258"/>
      <c r="BK2306" s="258"/>
      <c r="BL2306" s="258"/>
      <c r="BM2306" s="258"/>
      <c r="BN2306" s="258"/>
      <c r="BO2306" s="258"/>
      <c r="BP2306" s="258"/>
      <c r="BQ2306" s="258"/>
      <c r="BR2306" s="258"/>
      <c r="BS2306" s="258"/>
      <c r="BT2306" s="258"/>
      <c r="BU2306" s="258"/>
      <c r="BV2306" s="258"/>
      <c r="BW2306" s="258"/>
      <c r="BX2306" s="258"/>
      <c r="BY2306" s="258"/>
      <c r="BZ2306" s="258"/>
      <c r="CA2306" s="258"/>
      <c r="CB2306" s="258"/>
      <c r="CC2306" s="258"/>
      <c r="CD2306" s="258"/>
      <c r="CE2306" s="258"/>
      <c r="CF2306" s="258"/>
      <c r="CG2306" s="258"/>
      <c r="CH2306" s="258"/>
      <c r="CI2306" s="258"/>
      <c r="CJ2306" s="258"/>
      <c r="CK2306" s="258"/>
      <c r="CL2306" s="258"/>
      <c r="CM2306" s="258"/>
      <c r="CN2306" s="258"/>
      <c r="CO2306" s="258"/>
      <c r="CP2306" s="258"/>
      <c r="CQ2306" s="258"/>
      <c r="CR2306" s="258"/>
      <c r="CS2306" s="258"/>
      <c r="CT2306" s="258"/>
      <c r="CU2306" s="258"/>
      <c r="CV2306" s="258"/>
      <c r="CW2306" s="258"/>
      <c r="CX2306" s="258"/>
    </row>
    <row r="2307" spans="1:102" s="24" customFormat="1" ht="18">
      <c r="A2307" s="17"/>
      <c r="B2307" s="5" t="s">
        <v>2557</v>
      </c>
      <c r="C2307" s="9"/>
      <c r="D2307" s="9"/>
      <c r="E2307" s="9"/>
      <c r="F2307" s="6"/>
      <c r="G2307" s="6"/>
      <c r="H2307" s="3"/>
      <c r="I2307" s="18"/>
      <c r="J2307" s="18"/>
      <c r="K2307" s="213"/>
      <c r="L2307" s="18"/>
      <c r="M2307" s="18"/>
      <c r="N2307" s="18"/>
      <c r="O2307" s="18"/>
      <c r="P2307" s="18"/>
      <c r="Q2307" s="18"/>
      <c r="R2307" s="18"/>
      <c r="S2307" s="107"/>
      <c r="T2307" s="107"/>
      <c r="U2307" s="105">
        <v>5000</v>
      </c>
      <c r="V2307" s="105"/>
      <c r="W2307" s="107">
        <f t="shared" ref="W2307" si="872">SUM(U2307:V2307)</f>
        <v>5000</v>
      </c>
      <c r="X2307" s="258"/>
      <c r="Y2307" s="258"/>
      <c r="Z2307" s="258"/>
      <c r="AA2307" s="258"/>
      <c r="AB2307" s="258"/>
      <c r="AC2307" s="258"/>
      <c r="AD2307" s="258"/>
      <c r="AE2307" s="258"/>
      <c r="AF2307" s="258"/>
      <c r="AG2307" s="258"/>
      <c r="AH2307" s="258"/>
      <c r="AI2307" s="258"/>
      <c r="AJ2307" s="258"/>
      <c r="AK2307" s="258"/>
      <c r="AL2307" s="258"/>
      <c r="AM2307" s="258"/>
      <c r="AN2307" s="258"/>
      <c r="AO2307" s="258"/>
      <c r="AP2307" s="258"/>
      <c r="AQ2307" s="258"/>
      <c r="AR2307" s="258"/>
      <c r="AS2307" s="258"/>
      <c r="AT2307" s="258"/>
      <c r="AU2307" s="258"/>
      <c r="AV2307" s="258"/>
      <c r="AW2307" s="258"/>
      <c r="AX2307" s="258"/>
      <c r="AY2307" s="258"/>
      <c r="AZ2307" s="258"/>
      <c r="BA2307" s="258"/>
      <c r="BB2307" s="258"/>
      <c r="BC2307" s="258"/>
      <c r="BD2307" s="258"/>
      <c r="BE2307" s="258"/>
      <c r="BF2307" s="258"/>
      <c r="BG2307" s="258"/>
      <c r="BH2307" s="258"/>
      <c r="BI2307" s="258"/>
      <c r="BJ2307" s="258"/>
      <c r="BK2307" s="258"/>
      <c r="BL2307" s="258"/>
      <c r="BM2307" s="258"/>
      <c r="BN2307" s="258"/>
      <c r="BO2307" s="258"/>
      <c r="BP2307" s="258"/>
      <c r="BQ2307" s="258"/>
      <c r="BR2307" s="258"/>
      <c r="BS2307" s="258"/>
      <c r="BT2307" s="258"/>
      <c r="BU2307" s="258"/>
      <c r="BV2307" s="258"/>
      <c r="BW2307" s="258"/>
      <c r="BX2307" s="258"/>
      <c r="BY2307" s="258"/>
      <c r="BZ2307" s="258"/>
      <c r="CA2307" s="258"/>
      <c r="CB2307" s="258"/>
      <c r="CC2307" s="258"/>
      <c r="CD2307" s="258"/>
      <c r="CE2307" s="258"/>
      <c r="CF2307" s="258"/>
      <c r="CG2307" s="258"/>
      <c r="CH2307" s="258"/>
      <c r="CI2307" s="258"/>
      <c r="CJ2307" s="258"/>
      <c r="CK2307" s="258"/>
      <c r="CL2307" s="258"/>
      <c r="CM2307" s="258"/>
      <c r="CN2307" s="258"/>
      <c r="CO2307" s="258"/>
      <c r="CP2307" s="258"/>
      <c r="CQ2307" s="258"/>
      <c r="CR2307" s="258"/>
      <c r="CS2307" s="258"/>
      <c r="CT2307" s="258"/>
      <c r="CU2307" s="258"/>
      <c r="CV2307" s="258"/>
      <c r="CW2307" s="258"/>
      <c r="CX2307" s="258"/>
    </row>
    <row r="2308" spans="1:102" s="24" customFormat="1" ht="18">
      <c r="A2308" s="17">
        <v>1</v>
      </c>
      <c r="B2308" s="5" t="s">
        <v>1622</v>
      </c>
      <c r="C2308" s="8">
        <v>0</v>
      </c>
      <c r="D2308" s="8"/>
      <c r="E2308" s="8">
        <f>SUM(C2308:D2308)</f>
        <v>0</v>
      </c>
      <c r="F2308" s="2">
        <v>60</v>
      </c>
      <c r="G2308" s="2">
        <v>0</v>
      </c>
      <c r="H2308" s="3">
        <f t="shared" ref="H2308:H2337" si="873">SUM(F2308:G2308)</f>
        <v>60</v>
      </c>
      <c r="I2308" s="10">
        <v>43.6</v>
      </c>
      <c r="J2308" s="18"/>
      <c r="K2308" s="213">
        <f>SUM(I2308:J2308)</f>
        <v>43.6</v>
      </c>
      <c r="L2308" s="10">
        <v>60</v>
      </c>
      <c r="M2308" s="18"/>
      <c r="N2308" s="18">
        <f>SUM(L2308:M2308)</f>
        <v>60</v>
      </c>
      <c r="O2308" s="10">
        <v>110</v>
      </c>
      <c r="P2308" s="18"/>
      <c r="Q2308" s="18">
        <f>SUM(O2308:P2308)</f>
        <v>110</v>
      </c>
      <c r="R2308" s="10">
        <v>110</v>
      </c>
      <c r="S2308" s="107"/>
      <c r="T2308" s="107">
        <f>SUM(R2308:S2308)</f>
        <v>110</v>
      </c>
      <c r="U2308" s="105">
        <v>121</v>
      </c>
      <c r="V2308" s="107"/>
      <c r="W2308" s="107">
        <f>SUM(U2308:V2308)</f>
        <v>121</v>
      </c>
      <c r="X2308" s="258"/>
      <c r="Y2308" s="258"/>
      <c r="Z2308" s="258"/>
      <c r="AA2308" s="258"/>
      <c r="AB2308" s="258"/>
      <c r="AC2308" s="258"/>
      <c r="AD2308" s="258"/>
      <c r="AE2308" s="258"/>
      <c r="AF2308" s="258"/>
      <c r="AG2308" s="258"/>
      <c r="AH2308" s="258"/>
      <c r="AI2308" s="258"/>
      <c r="AJ2308" s="258"/>
      <c r="AK2308" s="258"/>
      <c r="AL2308" s="258"/>
      <c r="AM2308" s="258"/>
      <c r="AN2308" s="258"/>
      <c r="AO2308" s="258"/>
      <c r="AP2308" s="258"/>
      <c r="AQ2308" s="258"/>
      <c r="AR2308" s="258"/>
      <c r="AS2308" s="258"/>
      <c r="AT2308" s="258"/>
      <c r="AU2308" s="258"/>
      <c r="AV2308" s="258"/>
      <c r="AW2308" s="258"/>
      <c r="AX2308" s="258"/>
      <c r="AY2308" s="258"/>
      <c r="AZ2308" s="258"/>
      <c r="BA2308" s="258"/>
      <c r="BB2308" s="258"/>
      <c r="BC2308" s="258"/>
      <c r="BD2308" s="258"/>
      <c r="BE2308" s="258"/>
      <c r="BF2308" s="258"/>
      <c r="BG2308" s="258"/>
      <c r="BH2308" s="258"/>
      <c r="BI2308" s="258"/>
      <c r="BJ2308" s="258"/>
      <c r="BK2308" s="258"/>
      <c r="BL2308" s="258"/>
      <c r="BM2308" s="258"/>
      <c r="BN2308" s="258"/>
      <c r="BO2308" s="258"/>
      <c r="BP2308" s="258"/>
      <c r="BQ2308" s="258"/>
      <c r="BR2308" s="258"/>
      <c r="BS2308" s="258"/>
      <c r="BT2308" s="258"/>
      <c r="BU2308" s="258"/>
      <c r="BV2308" s="258"/>
      <c r="BW2308" s="258"/>
      <c r="BX2308" s="258"/>
      <c r="BY2308" s="258"/>
      <c r="BZ2308" s="258"/>
      <c r="CA2308" s="258"/>
      <c r="CB2308" s="258"/>
      <c r="CC2308" s="258"/>
      <c r="CD2308" s="258"/>
      <c r="CE2308" s="258"/>
      <c r="CF2308" s="258"/>
      <c r="CG2308" s="258"/>
      <c r="CH2308" s="258"/>
      <c r="CI2308" s="258"/>
      <c r="CJ2308" s="258"/>
      <c r="CK2308" s="258"/>
      <c r="CL2308" s="258"/>
      <c r="CM2308" s="258"/>
      <c r="CN2308" s="258"/>
      <c r="CO2308" s="258"/>
      <c r="CP2308" s="258"/>
      <c r="CQ2308" s="258"/>
      <c r="CR2308" s="258"/>
      <c r="CS2308" s="258"/>
      <c r="CT2308" s="258"/>
      <c r="CU2308" s="258"/>
      <c r="CV2308" s="258"/>
      <c r="CW2308" s="258"/>
      <c r="CX2308" s="258"/>
    </row>
    <row r="2309" spans="1:102" s="186" customFormat="1" ht="18">
      <c r="A2309" s="187"/>
      <c r="B2309" s="181" t="s">
        <v>181</v>
      </c>
      <c r="C2309" s="182">
        <f>SUM(C2308)</f>
        <v>0</v>
      </c>
      <c r="D2309" s="182"/>
      <c r="E2309" s="182">
        <f>SUM(C2309:D2309)</f>
        <v>0</v>
      </c>
      <c r="F2309" s="183">
        <v>60</v>
      </c>
      <c r="G2309" s="183">
        <v>0</v>
      </c>
      <c r="H2309" s="194">
        <f t="shared" si="873"/>
        <v>60</v>
      </c>
      <c r="I2309" s="184">
        <f>SUM(I2308)</f>
        <v>43.6</v>
      </c>
      <c r="J2309" s="184"/>
      <c r="K2309" s="212">
        <f>SUM(I2309:J2309)</f>
        <v>43.6</v>
      </c>
      <c r="L2309" s="184">
        <f>SUM(L2308)</f>
        <v>60</v>
      </c>
      <c r="M2309" s="184"/>
      <c r="N2309" s="184">
        <f>SUM(L2309:M2309)</f>
        <v>60</v>
      </c>
      <c r="O2309" s="184">
        <f>SUM(O2308)</f>
        <v>110</v>
      </c>
      <c r="P2309" s="184"/>
      <c r="Q2309" s="184">
        <f>SUM(O2309:P2309)</f>
        <v>110</v>
      </c>
      <c r="R2309" s="184">
        <f t="shared" ref="R2309:W2309" si="874">SUM(R2307:R2308)</f>
        <v>110</v>
      </c>
      <c r="S2309" s="184">
        <f t="shared" si="874"/>
        <v>0</v>
      </c>
      <c r="T2309" s="184">
        <f t="shared" si="874"/>
        <v>110</v>
      </c>
      <c r="U2309" s="184">
        <f t="shared" si="874"/>
        <v>5121</v>
      </c>
      <c r="V2309" s="184">
        <f t="shared" si="874"/>
        <v>0</v>
      </c>
      <c r="W2309" s="184">
        <f t="shared" si="874"/>
        <v>5121</v>
      </c>
      <c r="X2309" s="264"/>
      <c r="Y2309" s="264"/>
      <c r="Z2309" s="264"/>
      <c r="AA2309" s="264"/>
      <c r="AB2309" s="264"/>
      <c r="AC2309" s="264"/>
      <c r="AD2309" s="264"/>
      <c r="AE2309" s="264"/>
      <c r="AF2309" s="264"/>
      <c r="AG2309" s="264"/>
      <c r="AH2309" s="264"/>
      <c r="AI2309" s="264"/>
      <c r="AJ2309" s="264"/>
      <c r="AK2309" s="264"/>
      <c r="AL2309" s="264"/>
      <c r="AM2309" s="264"/>
      <c r="AN2309" s="264"/>
      <c r="AO2309" s="264"/>
      <c r="AP2309" s="264"/>
      <c r="AQ2309" s="264"/>
      <c r="AR2309" s="264"/>
      <c r="AS2309" s="264"/>
      <c r="AT2309" s="264"/>
      <c r="AU2309" s="264"/>
      <c r="AV2309" s="264"/>
      <c r="AW2309" s="264"/>
      <c r="AX2309" s="264"/>
      <c r="AY2309" s="264"/>
      <c r="AZ2309" s="264"/>
      <c r="BA2309" s="264"/>
      <c r="BB2309" s="264"/>
      <c r="BC2309" s="264"/>
      <c r="BD2309" s="264"/>
      <c r="BE2309" s="264"/>
      <c r="BF2309" s="264"/>
      <c r="BG2309" s="264"/>
      <c r="BH2309" s="264"/>
      <c r="BI2309" s="264"/>
      <c r="BJ2309" s="264"/>
      <c r="BK2309" s="264"/>
      <c r="BL2309" s="264"/>
      <c r="BM2309" s="264"/>
      <c r="BN2309" s="264"/>
      <c r="BO2309" s="264"/>
      <c r="BP2309" s="264"/>
      <c r="BQ2309" s="264"/>
      <c r="BR2309" s="264"/>
      <c r="BS2309" s="264"/>
      <c r="BT2309" s="264"/>
      <c r="BU2309" s="264"/>
      <c r="BV2309" s="264"/>
      <c r="BW2309" s="264"/>
      <c r="BX2309" s="264"/>
      <c r="BY2309" s="264"/>
      <c r="BZ2309" s="264"/>
      <c r="CA2309" s="264"/>
      <c r="CB2309" s="264"/>
      <c r="CC2309" s="264"/>
      <c r="CD2309" s="264"/>
      <c r="CE2309" s="264"/>
      <c r="CF2309" s="264"/>
      <c r="CG2309" s="264"/>
      <c r="CH2309" s="264"/>
      <c r="CI2309" s="264"/>
      <c r="CJ2309" s="264"/>
      <c r="CK2309" s="264"/>
      <c r="CL2309" s="264"/>
      <c r="CM2309" s="264"/>
      <c r="CN2309" s="264"/>
      <c r="CO2309" s="264"/>
      <c r="CP2309" s="264"/>
      <c r="CQ2309" s="264"/>
      <c r="CR2309" s="264"/>
      <c r="CS2309" s="264"/>
      <c r="CT2309" s="264"/>
      <c r="CU2309" s="264"/>
      <c r="CV2309" s="264"/>
      <c r="CW2309" s="264"/>
      <c r="CX2309" s="264"/>
    </row>
    <row r="2310" spans="1:102" s="24" customFormat="1" ht="18">
      <c r="A2310" s="17">
        <v>27</v>
      </c>
      <c r="B2310" s="7" t="s">
        <v>286</v>
      </c>
      <c r="C2310" s="9"/>
      <c r="D2310" s="9"/>
      <c r="E2310" s="9"/>
      <c r="F2310" s="6"/>
      <c r="G2310" s="6"/>
      <c r="H2310" s="3">
        <f t="shared" si="873"/>
        <v>0</v>
      </c>
      <c r="I2310" s="18"/>
      <c r="J2310" s="18"/>
      <c r="K2310" s="213"/>
      <c r="L2310" s="18"/>
      <c r="M2310" s="18"/>
      <c r="N2310" s="18"/>
      <c r="O2310" s="18"/>
      <c r="P2310" s="18"/>
      <c r="Q2310" s="18"/>
      <c r="R2310" s="18"/>
      <c r="S2310" s="107"/>
      <c r="T2310" s="107"/>
      <c r="U2310" s="107"/>
      <c r="V2310" s="107"/>
      <c r="W2310" s="107"/>
      <c r="X2310" s="258"/>
      <c r="Y2310" s="258"/>
      <c r="Z2310" s="258"/>
      <c r="AA2310" s="258"/>
      <c r="AB2310" s="258"/>
      <c r="AC2310" s="258"/>
      <c r="AD2310" s="258"/>
      <c r="AE2310" s="258"/>
      <c r="AF2310" s="258"/>
      <c r="AG2310" s="258"/>
      <c r="AH2310" s="258"/>
      <c r="AI2310" s="258"/>
      <c r="AJ2310" s="258"/>
      <c r="AK2310" s="258"/>
      <c r="AL2310" s="258"/>
      <c r="AM2310" s="258"/>
      <c r="AN2310" s="258"/>
      <c r="AO2310" s="258"/>
      <c r="AP2310" s="258"/>
      <c r="AQ2310" s="258"/>
      <c r="AR2310" s="258"/>
      <c r="AS2310" s="258"/>
      <c r="AT2310" s="258"/>
      <c r="AU2310" s="258"/>
      <c r="AV2310" s="258"/>
      <c r="AW2310" s="258"/>
      <c r="AX2310" s="258"/>
      <c r="AY2310" s="258"/>
      <c r="AZ2310" s="258"/>
      <c r="BA2310" s="258"/>
      <c r="BB2310" s="258"/>
      <c r="BC2310" s="258"/>
      <c r="BD2310" s="258"/>
      <c r="BE2310" s="258"/>
      <c r="BF2310" s="258"/>
      <c r="BG2310" s="258"/>
      <c r="BH2310" s="258"/>
      <c r="BI2310" s="258"/>
      <c r="BJ2310" s="258"/>
      <c r="BK2310" s="258"/>
      <c r="BL2310" s="258"/>
      <c r="BM2310" s="258"/>
      <c r="BN2310" s="258"/>
      <c r="BO2310" s="258"/>
      <c r="BP2310" s="258"/>
      <c r="BQ2310" s="258"/>
      <c r="BR2310" s="258"/>
      <c r="BS2310" s="258"/>
      <c r="BT2310" s="258"/>
      <c r="BU2310" s="258"/>
      <c r="BV2310" s="258"/>
      <c r="BW2310" s="258"/>
      <c r="BX2310" s="258"/>
      <c r="BY2310" s="258"/>
      <c r="BZ2310" s="258"/>
      <c r="CA2310" s="258"/>
      <c r="CB2310" s="258"/>
      <c r="CC2310" s="258"/>
      <c r="CD2310" s="258"/>
      <c r="CE2310" s="258"/>
      <c r="CF2310" s="258"/>
      <c r="CG2310" s="258"/>
      <c r="CH2310" s="258"/>
      <c r="CI2310" s="258"/>
      <c r="CJ2310" s="258"/>
      <c r="CK2310" s="258"/>
      <c r="CL2310" s="258"/>
      <c r="CM2310" s="258"/>
      <c r="CN2310" s="258"/>
      <c r="CO2310" s="258"/>
      <c r="CP2310" s="258"/>
      <c r="CQ2310" s="258"/>
      <c r="CR2310" s="258"/>
      <c r="CS2310" s="258"/>
      <c r="CT2310" s="258"/>
      <c r="CU2310" s="258"/>
      <c r="CV2310" s="258"/>
      <c r="CW2310" s="258"/>
      <c r="CX2310" s="258"/>
    </row>
    <row r="2311" spans="1:102" s="24" customFormat="1" ht="18">
      <c r="A2311" s="17">
        <v>1</v>
      </c>
      <c r="B2311" s="44" t="s">
        <v>2554</v>
      </c>
      <c r="C2311" s="9"/>
      <c r="D2311" s="9"/>
      <c r="E2311" s="9"/>
      <c r="F2311" s="6"/>
      <c r="G2311" s="6"/>
      <c r="H2311" s="3"/>
      <c r="I2311" s="18"/>
      <c r="J2311" s="18"/>
      <c r="K2311" s="213"/>
      <c r="L2311" s="18"/>
      <c r="M2311" s="18"/>
      <c r="N2311" s="18"/>
      <c r="O2311" s="18"/>
      <c r="P2311" s="18"/>
      <c r="Q2311" s="18"/>
      <c r="R2311" s="18">
        <v>0.01</v>
      </c>
      <c r="S2311" s="107"/>
      <c r="T2311" s="107">
        <f>SUM(R2311:S2311)</f>
        <v>0.01</v>
      </c>
      <c r="U2311" s="107">
        <v>0.01</v>
      </c>
      <c r="V2311" s="107"/>
      <c r="W2311" s="107">
        <f>SUM(U2311:V2311)</f>
        <v>0.01</v>
      </c>
      <c r="X2311" s="258"/>
      <c r="Y2311" s="258"/>
      <c r="Z2311" s="258"/>
      <c r="AA2311" s="258"/>
      <c r="AB2311" s="258"/>
      <c r="AC2311" s="258"/>
      <c r="AD2311" s="258"/>
      <c r="AE2311" s="258"/>
      <c r="AF2311" s="258"/>
      <c r="AG2311" s="258"/>
      <c r="AH2311" s="258"/>
      <c r="AI2311" s="258"/>
      <c r="AJ2311" s="258"/>
      <c r="AK2311" s="258"/>
      <c r="AL2311" s="258"/>
      <c r="AM2311" s="258"/>
      <c r="AN2311" s="258"/>
      <c r="AO2311" s="258"/>
      <c r="AP2311" s="258"/>
      <c r="AQ2311" s="258"/>
      <c r="AR2311" s="258"/>
      <c r="AS2311" s="258"/>
      <c r="AT2311" s="258"/>
      <c r="AU2311" s="258"/>
      <c r="AV2311" s="258"/>
      <c r="AW2311" s="258"/>
      <c r="AX2311" s="258"/>
      <c r="AY2311" s="258"/>
      <c r="AZ2311" s="258"/>
      <c r="BA2311" s="258"/>
      <c r="BB2311" s="258"/>
      <c r="BC2311" s="258"/>
      <c r="BD2311" s="258"/>
      <c r="BE2311" s="258"/>
      <c r="BF2311" s="258"/>
      <c r="BG2311" s="258"/>
      <c r="BH2311" s="258"/>
      <c r="BI2311" s="258"/>
      <c r="BJ2311" s="258"/>
      <c r="BK2311" s="258"/>
      <c r="BL2311" s="258"/>
      <c r="BM2311" s="258"/>
      <c r="BN2311" s="258"/>
      <c r="BO2311" s="258"/>
      <c r="BP2311" s="258"/>
      <c r="BQ2311" s="258"/>
      <c r="BR2311" s="258"/>
      <c r="BS2311" s="258"/>
      <c r="BT2311" s="258"/>
      <c r="BU2311" s="258"/>
      <c r="BV2311" s="258"/>
      <c r="BW2311" s="258"/>
      <c r="BX2311" s="258"/>
      <c r="BY2311" s="258"/>
      <c r="BZ2311" s="258"/>
      <c r="CA2311" s="258"/>
      <c r="CB2311" s="258"/>
      <c r="CC2311" s="258"/>
      <c r="CD2311" s="258"/>
      <c r="CE2311" s="258"/>
      <c r="CF2311" s="258"/>
      <c r="CG2311" s="258"/>
      <c r="CH2311" s="258"/>
      <c r="CI2311" s="258"/>
      <c r="CJ2311" s="258"/>
      <c r="CK2311" s="258"/>
      <c r="CL2311" s="258"/>
      <c r="CM2311" s="258"/>
      <c r="CN2311" s="258"/>
      <c r="CO2311" s="258"/>
      <c r="CP2311" s="258"/>
      <c r="CQ2311" s="258"/>
      <c r="CR2311" s="258"/>
      <c r="CS2311" s="258"/>
      <c r="CT2311" s="258"/>
      <c r="CU2311" s="258"/>
      <c r="CV2311" s="258"/>
      <c r="CW2311" s="258"/>
      <c r="CX2311" s="258"/>
    </row>
    <row r="2312" spans="1:102" ht="18">
      <c r="A2312" s="13">
        <v>2</v>
      </c>
      <c r="B2312" s="5" t="s">
        <v>1623</v>
      </c>
      <c r="C2312" s="8"/>
      <c r="D2312" s="8">
        <v>92950</v>
      </c>
      <c r="E2312" s="9">
        <f>SUM(C2312:D2312)</f>
        <v>92950</v>
      </c>
      <c r="F2312" s="2">
        <v>0</v>
      </c>
      <c r="G2312" s="2">
        <v>0.12</v>
      </c>
      <c r="H2312" s="3">
        <f t="shared" si="873"/>
        <v>0.12</v>
      </c>
      <c r="I2312" s="10">
        <v>0</v>
      </c>
      <c r="J2312" s="10">
        <v>159030.12</v>
      </c>
      <c r="K2312" s="213">
        <f t="shared" ref="K2312:K2328" si="875">SUM(I2312:J2312)</f>
        <v>159030.12</v>
      </c>
      <c r="L2312" s="10"/>
      <c r="M2312" s="10"/>
      <c r="N2312" s="18">
        <f t="shared" ref="N2312:N2336" si="876">SUM(L2312:M2312)</f>
        <v>0</v>
      </c>
      <c r="O2312" s="10"/>
      <c r="P2312" s="10"/>
      <c r="Q2312" s="18">
        <f t="shared" ref="Q2312:Q2336" si="877">SUM(O2312:P2312)</f>
        <v>0</v>
      </c>
      <c r="R2312" s="10"/>
      <c r="S2312" s="105"/>
      <c r="T2312" s="107">
        <f t="shared" ref="T2312:T2336" si="878">SUM(R2312:S2312)</f>
        <v>0</v>
      </c>
      <c r="U2312" s="105"/>
      <c r="V2312" s="105"/>
      <c r="W2312" s="107"/>
    </row>
    <row r="2313" spans="1:102" ht="18">
      <c r="A2313" s="13"/>
      <c r="B2313" s="310" t="s">
        <v>2614</v>
      </c>
      <c r="C2313" s="8"/>
      <c r="D2313" s="8"/>
      <c r="E2313" s="9"/>
      <c r="F2313" s="2"/>
      <c r="G2313" s="2"/>
      <c r="H2313" s="3"/>
      <c r="I2313" s="10"/>
      <c r="J2313" s="10"/>
      <c r="L2313" s="10"/>
      <c r="M2313" s="10"/>
      <c r="O2313" s="10"/>
      <c r="P2313" s="10"/>
      <c r="Q2313" s="18"/>
      <c r="R2313" s="10"/>
      <c r="S2313" s="105"/>
      <c r="T2313" s="107"/>
      <c r="U2313" s="105">
        <v>0.03</v>
      </c>
      <c r="V2313" s="105"/>
      <c r="W2313" s="107">
        <f t="shared" ref="W2313" si="879">SUM(U2313:V2313)</f>
        <v>0.03</v>
      </c>
    </row>
    <row r="2314" spans="1:102" s="24" customFormat="1" ht="18">
      <c r="A2314" s="17">
        <v>3</v>
      </c>
      <c r="B2314" s="5" t="s">
        <v>2555</v>
      </c>
      <c r="C2314" s="9"/>
      <c r="D2314" s="9"/>
      <c r="E2314" s="9"/>
      <c r="F2314" s="2">
        <v>0</v>
      </c>
      <c r="G2314" s="2">
        <v>154030.54</v>
      </c>
      <c r="H2314" s="3">
        <f t="shared" si="873"/>
        <v>154030.54</v>
      </c>
      <c r="I2314" s="10">
        <v>262551.3</v>
      </c>
      <c r="J2314" s="18"/>
      <c r="K2314" s="213">
        <f t="shared" si="875"/>
        <v>262551.3</v>
      </c>
      <c r="L2314" s="134">
        <v>0</v>
      </c>
      <c r="M2314" s="10">
        <v>168102.12</v>
      </c>
      <c r="N2314" s="18">
        <f t="shared" si="876"/>
        <v>168102.12</v>
      </c>
      <c r="O2314" s="134"/>
      <c r="P2314" s="10">
        <v>177907.12</v>
      </c>
      <c r="Q2314" s="18">
        <f t="shared" si="877"/>
        <v>177907.12</v>
      </c>
      <c r="R2314" s="134"/>
      <c r="S2314" s="105">
        <v>246457.82</v>
      </c>
      <c r="T2314" s="107">
        <f t="shared" si="878"/>
        <v>246457.82</v>
      </c>
      <c r="U2314" s="135"/>
      <c r="V2314" s="105">
        <v>181847.12</v>
      </c>
      <c r="W2314" s="107">
        <f t="shared" ref="W2314:W2320" si="880">SUM(U2314:V2314)</f>
        <v>181847.12</v>
      </c>
      <c r="X2314" s="258"/>
      <c r="Y2314" s="258"/>
      <c r="Z2314" s="258"/>
      <c r="AA2314" s="258"/>
      <c r="AB2314" s="258"/>
      <c r="AC2314" s="258"/>
      <c r="AD2314" s="258"/>
      <c r="AE2314" s="258"/>
      <c r="AF2314" s="258"/>
      <c r="AG2314" s="258"/>
      <c r="AH2314" s="258"/>
      <c r="AI2314" s="258"/>
      <c r="AJ2314" s="258"/>
      <c r="AK2314" s="258"/>
      <c r="AL2314" s="258"/>
      <c r="AM2314" s="258"/>
      <c r="AN2314" s="258"/>
      <c r="AO2314" s="258"/>
      <c r="AP2314" s="258"/>
      <c r="AQ2314" s="258"/>
      <c r="AR2314" s="258"/>
      <c r="AS2314" s="258"/>
      <c r="AT2314" s="258"/>
      <c r="AU2314" s="258"/>
      <c r="AV2314" s="258"/>
      <c r="AW2314" s="258"/>
      <c r="AX2314" s="258"/>
      <c r="AY2314" s="258"/>
      <c r="AZ2314" s="258"/>
      <c r="BA2314" s="258"/>
      <c r="BB2314" s="258"/>
      <c r="BC2314" s="258"/>
      <c r="BD2314" s="258"/>
      <c r="BE2314" s="258"/>
      <c r="BF2314" s="258"/>
      <c r="BG2314" s="258"/>
      <c r="BH2314" s="258"/>
      <c r="BI2314" s="258"/>
      <c r="BJ2314" s="258"/>
      <c r="BK2314" s="258"/>
      <c r="BL2314" s="258"/>
      <c r="BM2314" s="258"/>
      <c r="BN2314" s="258"/>
      <c r="BO2314" s="258"/>
      <c r="BP2314" s="258"/>
      <c r="BQ2314" s="258"/>
      <c r="BR2314" s="258"/>
      <c r="BS2314" s="258"/>
      <c r="BT2314" s="258"/>
      <c r="BU2314" s="258"/>
      <c r="BV2314" s="258"/>
      <c r="BW2314" s="258"/>
      <c r="BX2314" s="258"/>
      <c r="BY2314" s="258"/>
      <c r="BZ2314" s="258"/>
      <c r="CA2314" s="258"/>
      <c r="CB2314" s="258"/>
      <c r="CC2314" s="258"/>
      <c r="CD2314" s="258"/>
      <c r="CE2314" s="258"/>
      <c r="CF2314" s="258"/>
      <c r="CG2314" s="258"/>
      <c r="CH2314" s="258"/>
      <c r="CI2314" s="258"/>
      <c r="CJ2314" s="258"/>
      <c r="CK2314" s="258"/>
      <c r="CL2314" s="258"/>
      <c r="CM2314" s="258"/>
      <c r="CN2314" s="258"/>
      <c r="CO2314" s="258"/>
      <c r="CP2314" s="258"/>
      <c r="CQ2314" s="258"/>
      <c r="CR2314" s="258"/>
      <c r="CS2314" s="258"/>
      <c r="CT2314" s="258"/>
      <c r="CU2314" s="258"/>
      <c r="CV2314" s="258"/>
      <c r="CW2314" s="258"/>
      <c r="CX2314" s="258"/>
    </row>
    <row r="2315" spans="1:102" ht="18">
      <c r="A2315" s="13">
        <v>4</v>
      </c>
      <c r="B2315" s="5" t="s">
        <v>1624</v>
      </c>
      <c r="C2315" s="8">
        <v>208400</v>
      </c>
      <c r="D2315" s="8"/>
      <c r="E2315" s="9">
        <f>SUM(C2315:D2315)</f>
        <v>208400</v>
      </c>
      <c r="F2315" s="2">
        <v>229240</v>
      </c>
      <c r="G2315" s="2">
        <v>0</v>
      </c>
      <c r="H2315" s="3">
        <f t="shared" si="873"/>
        <v>229240</v>
      </c>
      <c r="I2315" s="10"/>
      <c r="J2315" s="10">
        <v>165</v>
      </c>
      <c r="K2315" s="213">
        <f t="shared" si="875"/>
        <v>165</v>
      </c>
      <c r="L2315" s="134">
        <v>290000</v>
      </c>
      <c r="M2315" s="10"/>
      <c r="N2315" s="18">
        <f t="shared" si="876"/>
        <v>290000</v>
      </c>
      <c r="O2315" s="134">
        <v>319005</v>
      </c>
      <c r="P2315" s="10"/>
      <c r="Q2315" s="18">
        <f t="shared" si="877"/>
        <v>319005</v>
      </c>
      <c r="R2315" s="134">
        <v>319005</v>
      </c>
      <c r="S2315" s="105"/>
      <c r="T2315" s="107">
        <f t="shared" si="878"/>
        <v>319005</v>
      </c>
      <c r="U2315" s="135">
        <v>350920</v>
      </c>
      <c r="V2315" s="105"/>
      <c r="W2315" s="107">
        <f t="shared" si="880"/>
        <v>350920</v>
      </c>
    </row>
    <row r="2316" spans="1:102" ht="18">
      <c r="A2316" s="17">
        <v>5</v>
      </c>
      <c r="B2316" s="5" t="s">
        <v>1625</v>
      </c>
      <c r="C2316" s="8"/>
      <c r="D2316" s="8">
        <v>165</v>
      </c>
      <c r="E2316" s="9">
        <f>SUM(C2316:D2316)</f>
        <v>165</v>
      </c>
      <c r="F2316" s="2">
        <v>0</v>
      </c>
      <c r="G2316" s="2">
        <v>165</v>
      </c>
      <c r="H2316" s="3">
        <f t="shared" si="873"/>
        <v>165</v>
      </c>
      <c r="I2316" s="10">
        <v>0.03</v>
      </c>
      <c r="J2316" s="10"/>
      <c r="K2316" s="213">
        <f t="shared" si="875"/>
        <v>0.03</v>
      </c>
      <c r="L2316" s="134"/>
      <c r="M2316" s="10">
        <v>0.01</v>
      </c>
      <c r="N2316" s="18">
        <f t="shared" si="876"/>
        <v>0.01</v>
      </c>
      <c r="O2316" s="134"/>
      <c r="P2316" s="10"/>
      <c r="Q2316" s="18">
        <f t="shared" si="877"/>
        <v>0</v>
      </c>
      <c r="R2316" s="134"/>
      <c r="S2316" s="105"/>
      <c r="T2316" s="107">
        <f t="shared" si="878"/>
        <v>0</v>
      </c>
      <c r="U2316" s="135">
        <v>0.01</v>
      </c>
      <c r="V2316" s="105"/>
      <c r="W2316" s="107">
        <f t="shared" si="880"/>
        <v>0.01</v>
      </c>
    </row>
    <row r="2317" spans="1:102" ht="18">
      <c r="A2317" s="13">
        <v>6</v>
      </c>
      <c r="B2317" s="5" t="s">
        <v>2129</v>
      </c>
      <c r="C2317" s="8"/>
      <c r="D2317" s="8"/>
      <c r="E2317" s="9"/>
      <c r="F2317" s="2"/>
      <c r="G2317" s="2"/>
      <c r="H2317" s="3"/>
      <c r="I2317" s="10"/>
      <c r="J2317" s="10"/>
      <c r="L2317" s="134">
        <v>0.03</v>
      </c>
      <c r="M2317" s="10"/>
      <c r="N2317" s="18">
        <f t="shared" si="876"/>
        <v>0.03</v>
      </c>
      <c r="O2317" s="134">
        <v>0.03</v>
      </c>
      <c r="P2317" s="10"/>
      <c r="Q2317" s="18">
        <f t="shared" si="877"/>
        <v>0.03</v>
      </c>
      <c r="R2317" s="134">
        <v>0.03</v>
      </c>
      <c r="S2317" s="105"/>
      <c r="T2317" s="107">
        <f t="shared" si="878"/>
        <v>0.03</v>
      </c>
      <c r="U2317" s="135">
        <v>0.03</v>
      </c>
      <c r="V2317" s="105"/>
      <c r="W2317" s="107">
        <f t="shared" si="880"/>
        <v>0.03</v>
      </c>
    </row>
    <row r="2318" spans="1:102" ht="18">
      <c r="A2318" s="17">
        <v>7</v>
      </c>
      <c r="B2318" s="5" t="s">
        <v>2130</v>
      </c>
      <c r="C2318" s="8"/>
      <c r="D2318" s="8"/>
      <c r="E2318" s="9"/>
      <c r="F2318" s="2"/>
      <c r="G2318" s="2"/>
      <c r="H2318" s="3"/>
      <c r="I2318" s="10"/>
      <c r="J2318" s="10"/>
      <c r="L2318" s="134">
        <v>400</v>
      </c>
      <c r="M2318" s="10"/>
      <c r="N2318" s="18">
        <f t="shared" si="876"/>
        <v>400</v>
      </c>
      <c r="O2318" s="134">
        <v>100</v>
      </c>
      <c r="P2318" s="10"/>
      <c r="Q2318" s="18">
        <f t="shared" si="877"/>
        <v>100</v>
      </c>
      <c r="R2318" s="134">
        <v>100</v>
      </c>
      <c r="S2318" s="105"/>
      <c r="T2318" s="107">
        <f t="shared" si="878"/>
        <v>100</v>
      </c>
      <c r="U2318" s="135">
        <v>0.03</v>
      </c>
      <c r="V2318" s="105"/>
      <c r="W2318" s="107">
        <f t="shared" si="880"/>
        <v>0.03</v>
      </c>
    </row>
    <row r="2319" spans="1:102" ht="18">
      <c r="A2319" s="13">
        <v>8</v>
      </c>
      <c r="B2319" s="5" t="s">
        <v>2404</v>
      </c>
      <c r="C2319" s="8"/>
      <c r="D2319" s="8"/>
      <c r="E2319" s="9"/>
      <c r="F2319" s="2"/>
      <c r="G2319" s="2"/>
      <c r="H2319" s="3"/>
      <c r="I2319" s="10"/>
      <c r="J2319" s="10"/>
      <c r="L2319" s="134"/>
      <c r="M2319" s="10"/>
      <c r="O2319" s="134"/>
      <c r="P2319" s="10"/>
      <c r="Q2319" s="18"/>
      <c r="R2319" s="134">
        <v>0</v>
      </c>
      <c r="S2319" s="105">
        <v>0.03</v>
      </c>
      <c r="T2319" s="107">
        <f t="shared" si="878"/>
        <v>0.03</v>
      </c>
      <c r="U2319" s="135"/>
      <c r="V2319" s="105">
        <v>0.03</v>
      </c>
      <c r="W2319" s="107">
        <f t="shared" si="880"/>
        <v>0.03</v>
      </c>
    </row>
    <row r="2320" spans="1:102" ht="18">
      <c r="A2320" s="13"/>
      <c r="B2320" s="5" t="s">
        <v>2615</v>
      </c>
      <c r="C2320" s="8"/>
      <c r="D2320" s="8"/>
      <c r="E2320" s="9"/>
      <c r="F2320" s="2"/>
      <c r="G2320" s="2"/>
      <c r="H2320" s="3"/>
      <c r="I2320" s="10"/>
      <c r="J2320" s="10"/>
      <c r="L2320" s="134"/>
      <c r="M2320" s="10"/>
      <c r="O2320" s="134"/>
      <c r="P2320" s="10"/>
      <c r="Q2320" s="18"/>
      <c r="R2320" s="134"/>
      <c r="S2320" s="105"/>
      <c r="T2320" s="107"/>
      <c r="U2320" s="135">
        <v>10000</v>
      </c>
      <c r="V2320" s="105"/>
      <c r="W2320" s="107">
        <f t="shared" si="880"/>
        <v>10000</v>
      </c>
    </row>
    <row r="2321" spans="1:102" ht="18">
      <c r="A2321" s="17">
        <v>9</v>
      </c>
      <c r="B2321" s="5" t="s">
        <v>2405</v>
      </c>
      <c r="C2321" s="8"/>
      <c r="D2321" s="8"/>
      <c r="E2321" s="9"/>
      <c r="F2321" s="2"/>
      <c r="G2321" s="2"/>
      <c r="H2321" s="3"/>
      <c r="I2321" s="10"/>
      <c r="J2321" s="10"/>
      <c r="L2321" s="134"/>
      <c r="M2321" s="10"/>
      <c r="O2321" s="134"/>
      <c r="P2321" s="10"/>
      <c r="Q2321" s="18"/>
      <c r="R2321" s="134">
        <v>0.03</v>
      </c>
      <c r="S2321" s="105">
        <v>0.03</v>
      </c>
      <c r="T2321" s="272">
        <f>SUM(R2321:S2321)</f>
        <v>0.06</v>
      </c>
      <c r="U2321" s="135">
        <v>0.03</v>
      </c>
      <c r="V2321" s="105">
        <v>0.03</v>
      </c>
      <c r="W2321" s="272">
        <f>SUM(U2321:V2321)</f>
        <v>0.06</v>
      </c>
    </row>
    <row r="2322" spans="1:102" ht="18">
      <c r="A2322" s="13">
        <v>10</v>
      </c>
      <c r="B2322" s="5" t="s">
        <v>2406</v>
      </c>
      <c r="C2322" s="8"/>
      <c r="D2322" s="8"/>
      <c r="E2322" s="9"/>
      <c r="F2322" s="2"/>
      <c r="G2322" s="2"/>
      <c r="H2322" s="3"/>
      <c r="I2322" s="10"/>
      <c r="J2322" s="10"/>
      <c r="L2322" s="134">
        <v>1000</v>
      </c>
      <c r="M2322" s="10"/>
      <c r="N2322" s="18">
        <f t="shared" ref="N2322" si="881">SUM(L2322:M2322)</f>
        <v>1000</v>
      </c>
      <c r="O2322" s="134">
        <v>0.03</v>
      </c>
      <c r="P2322" s="10"/>
      <c r="Q2322" s="18">
        <f t="shared" ref="Q2322" si="882">SUM(O2322:P2322)</f>
        <v>0.03</v>
      </c>
      <c r="R2322" s="134">
        <v>0.03</v>
      </c>
      <c r="S2322" s="105">
        <v>0.03</v>
      </c>
      <c r="T2322" s="107">
        <f t="shared" ref="T2322" si="883">SUM(R2322:S2322)</f>
        <v>0.06</v>
      </c>
      <c r="U2322" s="135">
        <v>0.03</v>
      </c>
      <c r="V2322" s="105">
        <v>0.04</v>
      </c>
      <c r="W2322" s="107">
        <f t="shared" ref="W2322:W2336" si="884">SUM(U2322:V2322)</f>
        <v>7.0000000000000007E-2</v>
      </c>
    </row>
    <row r="2323" spans="1:102" ht="18">
      <c r="A2323" s="17">
        <v>11</v>
      </c>
      <c r="B2323" s="5" t="s">
        <v>2131</v>
      </c>
      <c r="C2323" s="8"/>
      <c r="D2323" s="8"/>
      <c r="E2323" s="9"/>
      <c r="F2323" s="2"/>
      <c r="G2323" s="2"/>
      <c r="H2323" s="3"/>
      <c r="I2323" s="10"/>
      <c r="J2323" s="10"/>
      <c r="L2323" s="134">
        <v>1000</v>
      </c>
      <c r="M2323" s="10"/>
      <c r="N2323" s="18">
        <f t="shared" si="876"/>
        <v>1000</v>
      </c>
      <c r="O2323" s="134">
        <v>0.03</v>
      </c>
      <c r="P2323" s="10"/>
      <c r="Q2323" s="18">
        <f t="shared" si="877"/>
        <v>0.03</v>
      </c>
      <c r="R2323" s="134">
        <v>0.03</v>
      </c>
      <c r="S2323" s="105"/>
      <c r="T2323" s="107">
        <f t="shared" si="878"/>
        <v>0.03</v>
      </c>
      <c r="U2323" s="135">
        <v>0.03</v>
      </c>
      <c r="V2323" s="105"/>
      <c r="W2323" s="107">
        <f t="shared" si="884"/>
        <v>0.03</v>
      </c>
    </row>
    <row r="2324" spans="1:102" ht="18">
      <c r="A2324" s="13">
        <v>12</v>
      </c>
      <c r="B2324" s="5" t="s">
        <v>2132</v>
      </c>
      <c r="C2324" s="8"/>
      <c r="D2324" s="8"/>
      <c r="E2324" s="9"/>
      <c r="F2324" s="2"/>
      <c r="G2324" s="2"/>
      <c r="H2324" s="3"/>
      <c r="I2324" s="10"/>
      <c r="J2324" s="10"/>
      <c r="L2324" s="134">
        <v>0.03</v>
      </c>
      <c r="M2324" s="10"/>
      <c r="N2324" s="18">
        <f t="shared" si="876"/>
        <v>0.03</v>
      </c>
      <c r="O2324" s="134">
        <v>0.03</v>
      </c>
      <c r="P2324" s="10"/>
      <c r="Q2324" s="18">
        <f t="shared" si="877"/>
        <v>0.03</v>
      </c>
      <c r="R2324" s="134">
        <v>0.03</v>
      </c>
      <c r="S2324" s="105"/>
      <c r="T2324" s="107">
        <f t="shared" si="878"/>
        <v>0.03</v>
      </c>
      <c r="U2324" s="135">
        <v>0.03</v>
      </c>
      <c r="V2324" s="105"/>
      <c r="W2324" s="107">
        <f t="shared" si="884"/>
        <v>0.03</v>
      </c>
    </row>
    <row r="2325" spans="1:102" s="24" customFormat="1" ht="18">
      <c r="A2325" s="17">
        <v>13</v>
      </c>
      <c r="B2325" s="5" t="s">
        <v>1626</v>
      </c>
      <c r="C2325" s="8">
        <v>3000.03</v>
      </c>
      <c r="D2325" s="8"/>
      <c r="E2325" s="9">
        <f>SUM(C2325:D2325)</f>
        <v>3000.03</v>
      </c>
      <c r="F2325" s="2">
        <v>5000.03</v>
      </c>
      <c r="G2325" s="2">
        <v>0</v>
      </c>
      <c r="H2325" s="3">
        <f t="shared" si="873"/>
        <v>5000.03</v>
      </c>
      <c r="I2325" s="10">
        <v>400</v>
      </c>
      <c r="J2325" s="18"/>
      <c r="K2325" s="213">
        <f t="shared" si="875"/>
        <v>400</v>
      </c>
      <c r="L2325" s="134"/>
      <c r="M2325" s="10"/>
      <c r="N2325" s="18">
        <f t="shared" si="876"/>
        <v>0</v>
      </c>
      <c r="O2325" s="134"/>
      <c r="P2325" s="10"/>
      <c r="Q2325" s="18">
        <f t="shared" si="877"/>
        <v>0</v>
      </c>
      <c r="R2325" s="134"/>
      <c r="S2325" s="105"/>
      <c r="T2325" s="107">
        <f t="shared" si="878"/>
        <v>0</v>
      </c>
      <c r="U2325" s="135"/>
      <c r="V2325" s="105"/>
      <c r="W2325" s="107">
        <f t="shared" si="884"/>
        <v>0</v>
      </c>
      <c r="X2325" s="258"/>
      <c r="Y2325" s="258"/>
      <c r="Z2325" s="258"/>
      <c r="AA2325" s="258"/>
      <c r="AB2325" s="258"/>
      <c r="AC2325" s="258"/>
      <c r="AD2325" s="258"/>
      <c r="AE2325" s="258"/>
      <c r="AF2325" s="258"/>
      <c r="AG2325" s="258"/>
      <c r="AH2325" s="258"/>
      <c r="AI2325" s="258"/>
      <c r="AJ2325" s="258"/>
      <c r="AK2325" s="258"/>
      <c r="AL2325" s="258"/>
      <c r="AM2325" s="258"/>
      <c r="AN2325" s="258"/>
      <c r="AO2325" s="258"/>
      <c r="AP2325" s="258"/>
      <c r="AQ2325" s="258"/>
      <c r="AR2325" s="258"/>
      <c r="AS2325" s="258"/>
      <c r="AT2325" s="258"/>
      <c r="AU2325" s="258"/>
      <c r="AV2325" s="258"/>
      <c r="AW2325" s="258"/>
      <c r="AX2325" s="258"/>
      <c r="AY2325" s="258"/>
      <c r="AZ2325" s="258"/>
      <c r="BA2325" s="258"/>
      <c r="BB2325" s="258"/>
      <c r="BC2325" s="258"/>
      <c r="BD2325" s="258"/>
      <c r="BE2325" s="258"/>
      <c r="BF2325" s="258"/>
      <c r="BG2325" s="258"/>
      <c r="BH2325" s="258"/>
      <c r="BI2325" s="258"/>
      <c r="BJ2325" s="258"/>
      <c r="BK2325" s="258"/>
      <c r="BL2325" s="258"/>
      <c r="BM2325" s="258"/>
      <c r="BN2325" s="258"/>
      <c r="BO2325" s="258"/>
      <c r="BP2325" s="258"/>
      <c r="BQ2325" s="258"/>
      <c r="BR2325" s="258"/>
      <c r="BS2325" s="258"/>
      <c r="BT2325" s="258"/>
      <c r="BU2325" s="258"/>
      <c r="BV2325" s="258"/>
      <c r="BW2325" s="258"/>
      <c r="BX2325" s="258"/>
      <c r="BY2325" s="258"/>
      <c r="BZ2325" s="258"/>
      <c r="CA2325" s="258"/>
      <c r="CB2325" s="258"/>
      <c r="CC2325" s="258"/>
      <c r="CD2325" s="258"/>
      <c r="CE2325" s="258"/>
      <c r="CF2325" s="258"/>
      <c r="CG2325" s="258"/>
      <c r="CH2325" s="258"/>
      <c r="CI2325" s="258"/>
      <c r="CJ2325" s="258"/>
      <c r="CK2325" s="258"/>
      <c r="CL2325" s="258"/>
      <c r="CM2325" s="258"/>
      <c r="CN2325" s="258"/>
      <c r="CO2325" s="258"/>
      <c r="CP2325" s="258"/>
      <c r="CQ2325" s="258"/>
      <c r="CR2325" s="258"/>
      <c r="CS2325" s="258"/>
      <c r="CT2325" s="258"/>
      <c r="CU2325" s="258"/>
      <c r="CV2325" s="258"/>
      <c r="CW2325" s="258"/>
      <c r="CX2325" s="258"/>
    </row>
    <row r="2326" spans="1:102" ht="18">
      <c r="A2326" s="13">
        <v>14</v>
      </c>
      <c r="B2326" s="5" t="s">
        <v>2556</v>
      </c>
      <c r="C2326" s="8">
        <v>56910.05</v>
      </c>
      <c r="D2326" s="8"/>
      <c r="E2326" s="9">
        <f>SUM(C2326:D2326)</f>
        <v>56910.05</v>
      </c>
      <c r="F2326" s="2">
        <v>65312.05</v>
      </c>
      <c r="G2326" s="2">
        <v>0</v>
      </c>
      <c r="H2326" s="3">
        <f t="shared" si="873"/>
        <v>65312.05</v>
      </c>
      <c r="I2326" s="10">
        <v>0.03</v>
      </c>
      <c r="J2326" s="10"/>
      <c r="K2326" s="213">
        <f t="shared" si="875"/>
        <v>0.03</v>
      </c>
      <c r="L2326" s="134">
        <v>92374.03</v>
      </c>
      <c r="M2326" s="10"/>
      <c r="N2326" s="18">
        <f t="shared" si="876"/>
        <v>92374.03</v>
      </c>
      <c r="O2326" s="134">
        <v>127822.03</v>
      </c>
      <c r="P2326" s="10"/>
      <c r="Q2326" s="18">
        <f t="shared" si="877"/>
        <v>127822.03</v>
      </c>
      <c r="R2326" s="134">
        <v>127822.03</v>
      </c>
      <c r="S2326" s="105"/>
      <c r="T2326" s="107">
        <f t="shared" si="878"/>
        <v>127822.03</v>
      </c>
      <c r="U2326" s="135">
        <v>141448.03</v>
      </c>
      <c r="V2326" s="105"/>
      <c r="W2326" s="107">
        <f t="shared" ref="W2326:W2327" si="885">SUM(U2326:V2326)</f>
        <v>141448.03</v>
      </c>
    </row>
    <row r="2327" spans="1:102" ht="18">
      <c r="A2327" s="17">
        <v>15</v>
      </c>
      <c r="B2327" s="5" t="s">
        <v>1627</v>
      </c>
      <c r="C2327" s="8"/>
      <c r="D2327" s="8"/>
      <c r="F2327" s="2">
        <v>10000</v>
      </c>
      <c r="G2327" s="2">
        <v>0</v>
      </c>
      <c r="H2327" s="3">
        <f t="shared" si="873"/>
        <v>10000</v>
      </c>
      <c r="I2327" s="10">
        <v>72988.039999999994</v>
      </c>
      <c r="J2327" s="10"/>
      <c r="K2327" s="213">
        <f t="shared" si="875"/>
        <v>72988.039999999994</v>
      </c>
      <c r="L2327" s="134">
        <v>10000</v>
      </c>
      <c r="M2327" s="10"/>
      <c r="N2327" s="18">
        <f t="shared" si="876"/>
        <v>10000</v>
      </c>
      <c r="O2327" s="134">
        <v>10000</v>
      </c>
      <c r="P2327" s="10"/>
      <c r="Q2327" s="18">
        <f t="shared" si="877"/>
        <v>10000</v>
      </c>
      <c r="R2327" s="134">
        <v>10000</v>
      </c>
      <c r="S2327" s="105"/>
      <c r="T2327" s="107">
        <f t="shared" si="878"/>
        <v>10000</v>
      </c>
      <c r="U2327" s="135">
        <v>30000</v>
      </c>
      <c r="V2327" s="105"/>
      <c r="W2327" s="107">
        <f t="shared" si="885"/>
        <v>30000</v>
      </c>
    </row>
    <row r="2328" spans="1:102" s="24" customFormat="1" ht="18">
      <c r="A2328" s="13">
        <v>16</v>
      </c>
      <c r="B2328" s="5" t="s">
        <v>1628</v>
      </c>
      <c r="C2328" s="9"/>
      <c r="D2328" s="9"/>
      <c r="E2328" s="9"/>
      <c r="F2328" s="2">
        <v>0.01</v>
      </c>
      <c r="G2328" s="2">
        <v>0</v>
      </c>
      <c r="H2328" s="3">
        <f t="shared" si="873"/>
        <v>0.01</v>
      </c>
      <c r="I2328" s="10">
        <v>10000</v>
      </c>
      <c r="J2328" s="18"/>
      <c r="K2328" s="213">
        <f t="shared" si="875"/>
        <v>10000</v>
      </c>
      <c r="L2328" s="134"/>
      <c r="M2328" s="10"/>
      <c r="N2328" s="18">
        <f t="shared" si="876"/>
        <v>0</v>
      </c>
      <c r="O2328" s="134">
        <v>0</v>
      </c>
      <c r="P2328" s="10"/>
      <c r="Q2328" s="18">
        <f t="shared" si="877"/>
        <v>0</v>
      </c>
      <c r="R2328" s="134">
        <v>0</v>
      </c>
      <c r="S2328" s="105"/>
      <c r="T2328" s="107">
        <f t="shared" si="878"/>
        <v>0</v>
      </c>
      <c r="U2328" s="135"/>
      <c r="V2328" s="105"/>
      <c r="W2328" s="107"/>
      <c r="X2328" s="258"/>
      <c r="Y2328" s="258"/>
      <c r="Z2328" s="258"/>
      <c r="AA2328" s="258"/>
      <c r="AB2328" s="258"/>
      <c r="AC2328" s="258"/>
      <c r="AD2328" s="258"/>
      <c r="AE2328" s="258"/>
      <c r="AF2328" s="258"/>
      <c r="AG2328" s="258"/>
      <c r="AH2328" s="258"/>
      <c r="AI2328" s="258"/>
      <c r="AJ2328" s="258"/>
      <c r="AK2328" s="258"/>
      <c r="AL2328" s="258"/>
      <c r="AM2328" s="258"/>
      <c r="AN2328" s="258"/>
      <c r="AO2328" s="258"/>
      <c r="AP2328" s="258"/>
      <c r="AQ2328" s="258"/>
      <c r="AR2328" s="258"/>
      <c r="AS2328" s="258"/>
      <c r="AT2328" s="258"/>
      <c r="AU2328" s="258"/>
      <c r="AV2328" s="258"/>
      <c r="AW2328" s="258"/>
      <c r="AX2328" s="258"/>
      <c r="AY2328" s="258"/>
      <c r="AZ2328" s="258"/>
      <c r="BA2328" s="258"/>
      <c r="BB2328" s="258"/>
      <c r="BC2328" s="258"/>
      <c r="BD2328" s="258"/>
      <c r="BE2328" s="258"/>
      <c r="BF2328" s="258"/>
      <c r="BG2328" s="258"/>
      <c r="BH2328" s="258"/>
      <c r="BI2328" s="258"/>
      <c r="BJ2328" s="258"/>
      <c r="BK2328" s="258"/>
      <c r="BL2328" s="258"/>
      <c r="BM2328" s="258"/>
      <c r="BN2328" s="258"/>
      <c r="BO2328" s="258"/>
      <c r="BP2328" s="258"/>
      <c r="BQ2328" s="258"/>
      <c r="BR2328" s="258"/>
      <c r="BS2328" s="258"/>
      <c r="BT2328" s="258"/>
      <c r="BU2328" s="258"/>
      <c r="BV2328" s="258"/>
      <c r="BW2328" s="258"/>
      <c r="BX2328" s="258"/>
      <c r="BY2328" s="258"/>
      <c r="BZ2328" s="258"/>
      <c r="CA2328" s="258"/>
      <c r="CB2328" s="258"/>
      <c r="CC2328" s="258"/>
      <c r="CD2328" s="258"/>
      <c r="CE2328" s="258"/>
      <c r="CF2328" s="258"/>
      <c r="CG2328" s="258"/>
      <c r="CH2328" s="258"/>
      <c r="CI2328" s="258"/>
      <c r="CJ2328" s="258"/>
      <c r="CK2328" s="258"/>
      <c r="CL2328" s="258"/>
      <c r="CM2328" s="258"/>
      <c r="CN2328" s="258"/>
      <c r="CO2328" s="258"/>
      <c r="CP2328" s="258"/>
      <c r="CQ2328" s="258"/>
      <c r="CR2328" s="258"/>
      <c r="CS2328" s="258"/>
      <c r="CT2328" s="258"/>
      <c r="CU2328" s="258"/>
      <c r="CV2328" s="258"/>
      <c r="CW2328" s="258"/>
      <c r="CX2328" s="258"/>
    </row>
    <row r="2329" spans="1:102" ht="18">
      <c r="A2329" s="17">
        <v>17</v>
      </c>
      <c r="B2329" s="5" t="s">
        <v>1629</v>
      </c>
      <c r="C2329" s="8">
        <v>0.01</v>
      </c>
      <c r="D2329" s="8"/>
      <c r="E2329" s="9">
        <f>SUM(C2329:D2329)</f>
        <v>0.01</v>
      </c>
      <c r="F2329" s="2">
        <v>0.01</v>
      </c>
      <c r="G2329" s="2">
        <v>0</v>
      </c>
      <c r="H2329" s="3">
        <f t="shared" si="873"/>
        <v>0.01</v>
      </c>
      <c r="I2329" s="10"/>
      <c r="J2329" s="10"/>
      <c r="L2329" s="134"/>
      <c r="M2329" s="10"/>
      <c r="N2329" s="18">
        <f t="shared" si="876"/>
        <v>0</v>
      </c>
      <c r="O2329" s="134"/>
      <c r="P2329" s="10"/>
      <c r="Q2329" s="18">
        <f t="shared" si="877"/>
        <v>0</v>
      </c>
      <c r="R2329" s="134"/>
      <c r="S2329" s="105"/>
      <c r="T2329" s="107">
        <f t="shared" si="878"/>
        <v>0</v>
      </c>
      <c r="U2329" s="135"/>
      <c r="V2329" s="105"/>
      <c r="W2329" s="107"/>
    </row>
    <row r="2330" spans="1:102" ht="18">
      <c r="A2330" s="13">
        <v>18</v>
      </c>
      <c r="B2330" s="5" t="s">
        <v>2133</v>
      </c>
      <c r="C2330" s="8"/>
      <c r="D2330" s="8"/>
      <c r="E2330" s="9"/>
      <c r="F2330" s="2"/>
      <c r="G2330" s="2"/>
      <c r="H2330" s="3"/>
      <c r="I2330" s="10"/>
      <c r="J2330" s="10"/>
      <c r="L2330" s="134">
        <v>3500</v>
      </c>
      <c r="M2330" s="10"/>
      <c r="N2330" s="18">
        <f t="shared" si="876"/>
        <v>3500</v>
      </c>
      <c r="O2330" s="134">
        <v>0.06</v>
      </c>
      <c r="P2330" s="10"/>
      <c r="Q2330" s="18">
        <f t="shared" si="877"/>
        <v>0.06</v>
      </c>
      <c r="R2330" s="134">
        <v>0.06</v>
      </c>
      <c r="S2330" s="105"/>
      <c r="T2330" s="107">
        <f t="shared" si="878"/>
        <v>0.06</v>
      </c>
      <c r="U2330" s="135">
        <v>0.06</v>
      </c>
      <c r="V2330" s="105"/>
      <c r="W2330" s="107">
        <f t="shared" si="884"/>
        <v>0.06</v>
      </c>
    </row>
    <row r="2331" spans="1:102" ht="18">
      <c r="A2331" s="17">
        <v>19</v>
      </c>
      <c r="B2331" s="5" t="s">
        <v>1669</v>
      </c>
      <c r="C2331" s="8">
        <v>0.01</v>
      </c>
      <c r="D2331" s="8"/>
      <c r="E2331" s="9">
        <f>SUM(C2331:D2331)</f>
        <v>0.01</v>
      </c>
      <c r="F2331" s="2">
        <v>0.06</v>
      </c>
      <c r="G2331" s="2">
        <v>0</v>
      </c>
      <c r="H2331" s="3">
        <f t="shared" si="873"/>
        <v>0.06</v>
      </c>
      <c r="I2331" s="10">
        <v>600</v>
      </c>
      <c r="J2331" s="10"/>
      <c r="K2331" s="213">
        <f>SUM(I2331:J2331)</f>
        <v>600</v>
      </c>
      <c r="L2331" s="134">
        <v>40000</v>
      </c>
      <c r="M2331" s="10"/>
      <c r="N2331" s="18">
        <f t="shared" si="876"/>
        <v>40000</v>
      </c>
      <c r="O2331" s="134">
        <v>70000</v>
      </c>
      <c r="P2331" s="10"/>
      <c r="Q2331" s="18">
        <f t="shared" si="877"/>
        <v>70000</v>
      </c>
      <c r="R2331" s="134">
        <v>70000</v>
      </c>
      <c r="S2331" s="105"/>
      <c r="T2331" s="107">
        <f t="shared" si="878"/>
        <v>70000</v>
      </c>
      <c r="U2331" s="135">
        <v>70000</v>
      </c>
      <c r="V2331" s="105"/>
      <c r="W2331" s="107">
        <f t="shared" si="884"/>
        <v>70000</v>
      </c>
    </row>
    <row r="2332" spans="1:102" ht="18">
      <c r="A2332" s="13">
        <v>20</v>
      </c>
      <c r="B2332" s="5" t="s">
        <v>2134</v>
      </c>
      <c r="C2332" s="8"/>
      <c r="D2332" s="8"/>
      <c r="E2332" s="9"/>
      <c r="F2332" s="2"/>
      <c r="G2332" s="2"/>
      <c r="H2332" s="3"/>
      <c r="I2332" s="10"/>
      <c r="J2332" s="10"/>
      <c r="L2332" s="134">
        <v>47000.06</v>
      </c>
      <c r="M2332" s="10">
        <v>85400.06</v>
      </c>
      <c r="N2332" s="18">
        <f t="shared" si="876"/>
        <v>132400.12</v>
      </c>
      <c r="O2332" s="134">
        <v>24192</v>
      </c>
      <c r="P2332" s="10">
        <v>36654.03</v>
      </c>
      <c r="Q2332" s="18">
        <f t="shared" si="877"/>
        <v>60846.03</v>
      </c>
      <c r="R2332" s="134">
        <v>24192.03</v>
      </c>
      <c r="S2332" s="105">
        <v>36654.03</v>
      </c>
      <c r="T2332" s="107">
        <f t="shared" si="878"/>
        <v>60846.06</v>
      </c>
      <c r="U2332" s="135">
        <v>34692</v>
      </c>
      <c r="V2332" s="105">
        <v>36654</v>
      </c>
      <c r="W2332" s="107">
        <f t="shared" si="884"/>
        <v>71346</v>
      </c>
    </row>
    <row r="2333" spans="1:102" ht="18">
      <c r="A2333" s="17">
        <v>21</v>
      </c>
      <c r="B2333" s="5" t="s">
        <v>2135</v>
      </c>
      <c r="C2333" s="8"/>
      <c r="D2333" s="8"/>
      <c r="E2333" s="9"/>
      <c r="F2333" s="2"/>
      <c r="G2333" s="2"/>
      <c r="H2333" s="3"/>
      <c r="I2333" s="10"/>
      <c r="J2333" s="10"/>
      <c r="L2333" s="134">
        <v>0.06</v>
      </c>
      <c r="M2333" s="10">
        <v>0.06</v>
      </c>
      <c r="N2333" s="18">
        <f t="shared" si="876"/>
        <v>0.12</v>
      </c>
      <c r="O2333" s="134">
        <v>2256</v>
      </c>
      <c r="P2333" s="10">
        <v>3384</v>
      </c>
      <c r="Q2333" s="18">
        <f t="shared" si="877"/>
        <v>5640</v>
      </c>
      <c r="R2333" s="134">
        <v>2256</v>
      </c>
      <c r="S2333" s="105">
        <v>3384</v>
      </c>
      <c r="T2333" s="107">
        <f t="shared" si="878"/>
        <v>5640</v>
      </c>
      <c r="U2333" s="135">
        <v>2256</v>
      </c>
      <c r="V2333" s="105">
        <v>3384</v>
      </c>
      <c r="W2333" s="107">
        <f t="shared" si="884"/>
        <v>5640</v>
      </c>
    </row>
    <row r="2334" spans="1:102" ht="18">
      <c r="A2334" s="13">
        <v>22</v>
      </c>
      <c r="B2334" s="5" t="s">
        <v>2136</v>
      </c>
      <c r="C2334" s="8"/>
      <c r="D2334" s="8"/>
      <c r="E2334" s="9"/>
      <c r="F2334" s="2"/>
      <c r="G2334" s="2"/>
      <c r="H2334" s="3"/>
      <c r="I2334" s="10"/>
      <c r="J2334" s="10"/>
      <c r="L2334" s="134">
        <v>0.06</v>
      </c>
      <c r="M2334" s="10">
        <v>0.06</v>
      </c>
      <c r="N2334" s="18">
        <f t="shared" si="876"/>
        <v>0.12</v>
      </c>
      <c r="O2334" s="134">
        <v>4480</v>
      </c>
      <c r="P2334" s="10">
        <v>6760</v>
      </c>
      <c r="Q2334" s="18">
        <f t="shared" si="877"/>
        <v>11240</v>
      </c>
      <c r="R2334" s="134">
        <v>4480</v>
      </c>
      <c r="S2334" s="105">
        <v>6760</v>
      </c>
      <c r="T2334" s="107">
        <f t="shared" si="878"/>
        <v>11240</v>
      </c>
      <c r="U2334" s="135">
        <v>4480</v>
      </c>
      <c r="V2334" s="105">
        <v>6760</v>
      </c>
      <c r="W2334" s="107">
        <f t="shared" si="884"/>
        <v>11240</v>
      </c>
    </row>
    <row r="2335" spans="1:102" ht="18">
      <c r="A2335" s="17">
        <v>23</v>
      </c>
      <c r="B2335" s="5" t="s">
        <v>2137</v>
      </c>
      <c r="C2335" s="8"/>
      <c r="D2335" s="8"/>
      <c r="E2335" s="9"/>
      <c r="F2335" s="2"/>
      <c r="G2335" s="2"/>
      <c r="H2335" s="3"/>
      <c r="I2335" s="10"/>
      <c r="J2335" s="10"/>
      <c r="L2335" s="134">
        <v>0.03</v>
      </c>
      <c r="M2335" s="10">
        <v>0.03</v>
      </c>
      <c r="N2335" s="18">
        <f t="shared" si="876"/>
        <v>0.06</v>
      </c>
      <c r="O2335" s="134">
        <v>1391</v>
      </c>
      <c r="P2335" s="10">
        <v>1803</v>
      </c>
      <c r="Q2335" s="18">
        <f t="shared" si="877"/>
        <v>3194</v>
      </c>
      <c r="R2335" s="134">
        <v>1391</v>
      </c>
      <c r="S2335" s="105">
        <v>1803</v>
      </c>
      <c r="T2335" s="107">
        <f t="shared" si="878"/>
        <v>3194</v>
      </c>
      <c r="U2335" s="135">
        <v>1391</v>
      </c>
      <c r="V2335" s="105">
        <v>1803</v>
      </c>
      <c r="W2335" s="107">
        <f t="shared" si="884"/>
        <v>3194</v>
      </c>
    </row>
    <row r="2336" spans="1:102" ht="18">
      <c r="A2336" s="13">
        <v>24</v>
      </c>
      <c r="B2336" s="5" t="s">
        <v>2138</v>
      </c>
      <c r="C2336" s="8"/>
      <c r="D2336" s="8"/>
      <c r="E2336" s="9"/>
      <c r="F2336" s="2"/>
      <c r="G2336" s="2"/>
      <c r="H2336" s="3"/>
      <c r="I2336" s="10"/>
      <c r="J2336" s="10"/>
      <c r="L2336" s="134">
        <v>0.03</v>
      </c>
      <c r="M2336" s="10">
        <v>0.03</v>
      </c>
      <c r="N2336" s="18">
        <f t="shared" si="876"/>
        <v>0.06</v>
      </c>
      <c r="O2336" s="134">
        <v>10179</v>
      </c>
      <c r="P2336" s="10">
        <v>15500</v>
      </c>
      <c r="Q2336" s="18">
        <f t="shared" si="877"/>
        <v>25679</v>
      </c>
      <c r="R2336" s="134">
        <v>10179</v>
      </c>
      <c r="S2336" s="105">
        <v>15500</v>
      </c>
      <c r="T2336" s="107">
        <f t="shared" si="878"/>
        <v>25679</v>
      </c>
      <c r="U2336" s="135">
        <v>10179</v>
      </c>
      <c r="V2336" s="105">
        <v>15500</v>
      </c>
      <c r="W2336" s="107">
        <f t="shared" si="884"/>
        <v>25679</v>
      </c>
    </row>
    <row r="2337" spans="1:102" s="191" customFormat="1" ht="18">
      <c r="A2337" s="180"/>
      <c r="B2337" s="181" t="s">
        <v>16</v>
      </c>
      <c r="C2337" s="182">
        <f>SUM(C2312:C2331)</f>
        <v>268310.10000000003</v>
      </c>
      <c r="D2337" s="182">
        <f>SUM(D2312:D2331)</f>
        <v>93115</v>
      </c>
      <c r="E2337" s="182">
        <f>SUM(C2337:D2337)</f>
        <v>361425.10000000003</v>
      </c>
      <c r="F2337" s="183">
        <v>309552.15999999997</v>
      </c>
      <c r="G2337" s="183">
        <v>154195.66</v>
      </c>
      <c r="H2337" s="194">
        <f t="shared" si="873"/>
        <v>463747.81999999995</v>
      </c>
      <c r="I2337" s="184">
        <f>SUM(I2312:I2331)</f>
        <v>346539.4</v>
      </c>
      <c r="J2337" s="184">
        <f>SUM(J2312:J2331)</f>
        <v>159195.12</v>
      </c>
      <c r="K2337" s="212">
        <f>SUM(I2337:J2337)</f>
        <v>505734.52</v>
      </c>
      <c r="L2337" s="184">
        <f>SUM(L2312:L2336)</f>
        <v>485274.33000000013</v>
      </c>
      <c r="M2337" s="184">
        <f>SUM(M2312:M2336)</f>
        <v>253502.37</v>
      </c>
      <c r="N2337" s="184">
        <f>SUM(L2337:M2337)</f>
        <v>738776.70000000019</v>
      </c>
      <c r="O2337" s="184">
        <f>SUM(O2312:O2336)</f>
        <v>569425.2100000002</v>
      </c>
      <c r="P2337" s="184">
        <f>SUM(P2312:P2336)</f>
        <v>242008.15</v>
      </c>
      <c r="Q2337" s="184">
        <f>SUM(O2337:P2337)</f>
        <v>811433.36000000022</v>
      </c>
      <c r="R2337" s="184">
        <f>SUM(R2311:R2336)</f>
        <v>569425.28000000026</v>
      </c>
      <c r="S2337" s="184">
        <f t="shared" ref="S2337:W2337" si="886">SUM(S2311:S2336)</f>
        <v>310558.94</v>
      </c>
      <c r="T2337" s="184">
        <f t="shared" si="886"/>
        <v>879984.22000000044</v>
      </c>
      <c r="U2337" s="184">
        <f t="shared" si="886"/>
        <v>655366.32000000018</v>
      </c>
      <c r="V2337" s="184">
        <f t="shared" si="886"/>
        <v>245948.22</v>
      </c>
      <c r="W2337" s="184">
        <f t="shared" si="886"/>
        <v>901314.54000000027</v>
      </c>
      <c r="X2337" s="263"/>
      <c r="Y2337" s="263"/>
      <c r="Z2337" s="263"/>
      <c r="AA2337" s="263"/>
      <c r="AB2337" s="263"/>
      <c r="AC2337" s="263"/>
      <c r="AD2337" s="263"/>
      <c r="AE2337" s="263"/>
      <c r="AF2337" s="263"/>
      <c r="AG2337" s="263"/>
      <c r="AH2337" s="263"/>
      <c r="AI2337" s="263"/>
      <c r="AJ2337" s="263"/>
      <c r="AK2337" s="263"/>
      <c r="AL2337" s="263"/>
      <c r="AM2337" s="263"/>
      <c r="AN2337" s="263"/>
      <c r="AO2337" s="263"/>
      <c r="AP2337" s="263"/>
      <c r="AQ2337" s="263"/>
      <c r="AR2337" s="263"/>
      <c r="AS2337" s="263"/>
      <c r="AT2337" s="263"/>
      <c r="AU2337" s="263"/>
      <c r="AV2337" s="263"/>
      <c r="AW2337" s="263"/>
      <c r="AX2337" s="263"/>
      <c r="AY2337" s="263"/>
      <c r="AZ2337" s="263"/>
      <c r="BA2337" s="263"/>
      <c r="BB2337" s="263"/>
      <c r="BC2337" s="263"/>
      <c r="BD2337" s="263"/>
      <c r="BE2337" s="263"/>
      <c r="BF2337" s="263"/>
      <c r="BG2337" s="263"/>
      <c r="BH2337" s="263"/>
      <c r="BI2337" s="263"/>
      <c r="BJ2337" s="263"/>
      <c r="BK2337" s="263"/>
      <c r="BL2337" s="263"/>
      <c r="BM2337" s="263"/>
      <c r="BN2337" s="263"/>
      <c r="BO2337" s="263"/>
      <c r="BP2337" s="263"/>
      <c r="BQ2337" s="263"/>
      <c r="BR2337" s="263"/>
      <c r="BS2337" s="263"/>
      <c r="BT2337" s="263"/>
      <c r="BU2337" s="263"/>
      <c r="BV2337" s="263"/>
      <c r="BW2337" s="263"/>
      <c r="BX2337" s="263"/>
      <c r="BY2337" s="263"/>
      <c r="BZ2337" s="263"/>
      <c r="CA2337" s="263"/>
      <c r="CB2337" s="263"/>
      <c r="CC2337" s="263"/>
      <c r="CD2337" s="263"/>
      <c r="CE2337" s="263"/>
      <c r="CF2337" s="263"/>
      <c r="CG2337" s="263"/>
      <c r="CH2337" s="263"/>
      <c r="CI2337" s="263"/>
      <c r="CJ2337" s="263"/>
      <c r="CK2337" s="263"/>
      <c r="CL2337" s="263"/>
      <c r="CM2337" s="263"/>
      <c r="CN2337" s="263"/>
      <c r="CO2337" s="263"/>
      <c r="CP2337" s="263"/>
      <c r="CQ2337" s="263"/>
      <c r="CR2337" s="263"/>
      <c r="CS2337" s="263"/>
      <c r="CT2337" s="263"/>
      <c r="CU2337" s="263"/>
      <c r="CV2337" s="263"/>
      <c r="CW2337" s="263"/>
      <c r="CX2337" s="263"/>
    </row>
    <row r="2338" spans="1:102" s="24" customFormat="1" ht="18">
      <c r="A2338" s="17">
        <v>28</v>
      </c>
      <c r="B2338" s="7" t="s">
        <v>289</v>
      </c>
      <c r="C2338" s="9"/>
      <c r="D2338" s="9"/>
      <c r="E2338" s="9"/>
      <c r="F2338" s="6"/>
      <c r="G2338" s="6"/>
      <c r="H2338" s="3"/>
      <c r="I2338" s="18"/>
      <c r="J2338" s="18"/>
      <c r="K2338" s="213"/>
      <c r="L2338" s="18"/>
      <c r="M2338" s="18"/>
      <c r="N2338" s="18"/>
      <c r="O2338" s="18"/>
      <c r="P2338" s="18"/>
      <c r="Q2338" s="18"/>
      <c r="R2338" s="18"/>
      <c r="S2338" s="107"/>
      <c r="T2338" s="107"/>
      <c r="U2338" s="107"/>
      <c r="V2338" s="107"/>
      <c r="W2338" s="107"/>
      <c r="X2338" s="258"/>
      <c r="Y2338" s="258"/>
      <c r="Z2338" s="258"/>
      <c r="AA2338" s="258"/>
      <c r="AB2338" s="258"/>
      <c r="AC2338" s="258"/>
      <c r="AD2338" s="258"/>
      <c r="AE2338" s="258"/>
      <c r="AF2338" s="258"/>
      <c r="AG2338" s="258"/>
      <c r="AH2338" s="258"/>
      <c r="AI2338" s="258"/>
      <c r="AJ2338" s="258"/>
      <c r="AK2338" s="258"/>
      <c r="AL2338" s="258"/>
      <c r="AM2338" s="258"/>
      <c r="AN2338" s="258"/>
      <c r="AO2338" s="258"/>
      <c r="AP2338" s="258"/>
      <c r="AQ2338" s="258"/>
      <c r="AR2338" s="258"/>
      <c r="AS2338" s="258"/>
      <c r="AT2338" s="258"/>
      <c r="AU2338" s="258"/>
      <c r="AV2338" s="258"/>
      <c r="AW2338" s="258"/>
      <c r="AX2338" s="258"/>
      <c r="AY2338" s="258"/>
      <c r="AZ2338" s="258"/>
      <c r="BA2338" s="258"/>
      <c r="BB2338" s="258"/>
      <c r="BC2338" s="258"/>
      <c r="BD2338" s="258"/>
      <c r="BE2338" s="258"/>
      <c r="BF2338" s="258"/>
      <c r="BG2338" s="258"/>
      <c r="BH2338" s="258"/>
      <c r="BI2338" s="258"/>
      <c r="BJ2338" s="258"/>
      <c r="BK2338" s="258"/>
      <c r="BL2338" s="258"/>
      <c r="BM2338" s="258"/>
      <c r="BN2338" s="258"/>
      <c r="BO2338" s="258"/>
      <c r="BP2338" s="258"/>
      <c r="BQ2338" s="258"/>
      <c r="BR2338" s="258"/>
      <c r="BS2338" s="258"/>
      <c r="BT2338" s="258"/>
      <c r="BU2338" s="258"/>
      <c r="BV2338" s="258"/>
      <c r="BW2338" s="258"/>
      <c r="BX2338" s="258"/>
      <c r="BY2338" s="258"/>
      <c r="BZ2338" s="258"/>
      <c r="CA2338" s="258"/>
      <c r="CB2338" s="258"/>
      <c r="CC2338" s="258"/>
      <c r="CD2338" s="258"/>
      <c r="CE2338" s="258"/>
      <c r="CF2338" s="258"/>
      <c r="CG2338" s="258"/>
      <c r="CH2338" s="258"/>
      <c r="CI2338" s="258"/>
      <c r="CJ2338" s="258"/>
      <c r="CK2338" s="258"/>
      <c r="CL2338" s="258"/>
      <c r="CM2338" s="258"/>
      <c r="CN2338" s="258"/>
      <c r="CO2338" s="258"/>
      <c r="CP2338" s="258"/>
      <c r="CQ2338" s="258"/>
      <c r="CR2338" s="258"/>
      <c r="CS2338" s="258"/>
      <c r="CT2338" s="258"/>
      <c r="CU2338" s="258"/>
      <c r="CV2338" s="258"/>
      <c r="CW2338" s="258"/>
      <c r="CX2338" s="258"/>
    </row>
    <row r="2339" spans="1:102" s="24" customFormat="1" ht="18">
      <c r="A2339" s="13">
        <v>1</v>
      </c>
      <c r="B2339" s="5" t="s">
        <v>2139</v>
      </c>
      <c r="C2339" s="9"/>
      <c r="D2339" s="9"/>
      <c r="E2339" s="9"/>
      <c r="F2339" s="6"/>
      <c r="G2339" s="6"/>
      <c r="H2339" s="3"/>
      <c r="I2339" s="18"/>
      <c r="J2339" s="18"/>
      <c r="K2339" s="213"/>
      <c r="L2339" s="10">
        <v>0.04</v>
      </c>
      <c r="M2339" s="10">
        <v>0.06</v>
      </c>
      <c r="N2339" s="18">
        <f>SUM(L2339:M2339)</f>
        <v>0.1</v>
      </c>
      <c r="O2339" s="10">
        <v>0</v>
      </c>
      <c r="P2339" s="10">
        <v>0.01</v>
      </c>
      <c r="Q2339" s="18">
        <f>SUM(O2339:P2339)</f>
        <v>0.01</v>
      </c>
      <c r="R2339" s="10">
        <v>3000</v>
      </c>
      <c r="S2339" s="105">
        <v>0.01</v>
      </c>
      <c r="T2339" s="107">
        <f>SUM(R2339:S2339)</f>
        <v>3000.01</v>
      </c>
      <c r="U2339" s="105">
        <v>0.02</v>
      </c>
      <c r="V2339" s="105">
        <v>0.06</v>
      </c>
      <c r="W2339" s="107">
        <f>SUM(U2339:V2339)</f>
        <v>0.08</v>
      </c>
      <c r="X2339" s="258"/>
      <c r="Y2339" s="258"/>
      <c r="Z2339" s="258"/>
      <c r="AA2339" s="258"/>
      <c r="AB2339" s="258"/>
      <c r="AC2339" s="258"/>
      <c r="AD2339" s="258"/>
      <c r="AE2339" s="258"/>
      <c r="AF2339" s="258"/>
      <c r="AG2339" s="258"/>
      <c r="AH2339" s="258"/>
      <c r="AI2339" s="258"/>
      <c r="AJ2339" s="258"/>
      <c r="AK2339" s="258"/>
      <c r="AL2339" s="258"/>
      <c r="AM2339" s="258"/>
      <c r="AN2339" s="258"/>
      <c r="AO2339" s="258"/>
      <c r="AP2339" s="258"/>
      <c r="AQ2339" s="258"/>
      <c r="AR2339" s="258"/>
      <c r="AS2339" s="258"/>
      <c r="AT2339" s="258"/>
      <c r="AU2339" s="258"/>
      <c r="AV2339" s="258"/>
      <c r="AW2339" s="258"/>
      <c r="AX2339" s="258"/>
      <c r="AY2339" s="258"/>
      <c r="AZ2339" s="258"/>
      <c r="BA2339" s="258"/>
      <c r="BB2339" s="258"/>
      <c r="BC2339" s="258"/>
      <c r="BD2339" s="258"/>
      <c r="BE2339" s="258"/>
      <c r="BF2339" s="258"/>
      <c r="BG2339" s="258"/>
      <c r="BH2339" s="258"/>
      <c r="BI2339" s="258"/>
      <c r="BJ2339" s="258"/>
      <c r="BK2339" s="258"/>
      <c r="BL2339" s="258"/>
      <c r="BM2339" s="258"/>
      <c r="BN2339" s="258"/>
      <c r="BO2339" s="258"/>
      <c r="BP2339" s="258"/>
      <c r="BQ2339" s="258"/>
      <c r="BR2339" s="258"/>
      <c r="BS2339" s="258"/>
      <c r="BT2339" s="258"/>
      <c r="BU2339" s="258"/>
      <c r="BV2339" s="258"/>
      <c r="BW2339" s="258"/>
      <c r="BX2339" s="258"/>
      <c r="BY2339" s="258"/>
      <c r="BZ2339" s="258"/>
      <c r="CA2339" s="258"/>
      <c r="CB2339" s="258"/>
      <c r="CC2339" s="258"/>
      <c r="CD2339" s="258"/>
      <c r="CE2339" s="258"/>
      <c r="CF2339" s="258"/>
      <c r="CG2339" s="258"/>
      <c r="CH2339" s="258"/>
      <c r="CI2339" s="258"/>
      <c r="CJ2339" s="258"/>
      <c r="CK2339" s="258"/>
      <c r="CL2339" s="258"/>
      <c r="CM2339" s="258"/>
      <c r="CN2339" s="258"/>
      <c r="CO2339" s="258"/>
      <c r="CP2339" s="258"/>
      <c r="CQ2339" s="258"/>
      <c r="CR2339" s="258"/>
      <c r="CS2339" s="258"/>
      <c r="CT2339" s="258"/>
      <c r="CU2339" s="258"/>
      <c r="CV2339" s="258"/>
      <c r="CW2339" s="258"/>
      <c r="CX2339" s="258"/>
    </row>
    <row r="2340" spans="1:102" s="24" customFormat="1" ht="18">
      <c r="A2340" s="13">
        <v>2</v>
      </c>
      <c r="B2340" s="5" t="s">
        <v>2140</v>
      </c>
      <c r="C2340" s="8">
        <v>13437</v>
      </c>
      <c r="D2340" s="8">
        <v>26875</v>
      </c>
      <c r="E2340" s="8">
        <f>SUM(C2340:D2340)</f>
        <v>40312</v>
      </c>
      <c r="F2340" s="2">
        <v>21755.23</v>
      </c>
      <c r="G2340" s="2">
        <v>0.03</v>
      </c>
      <c r="H2340" s="3">
        <f>SUM(F2340:G2340)</f>
        <v>21755.26</v>
      </c>
      <c r="I2340" s="10">
        <v>3660</v>
      </c>
      <c r="J2340" s="10">
        <v>6100</v>
      </c>
      <c r="K2340" s="213">
        <f>SUM(I2340:J2340)</f>
        <v>9760</v>
      </c>
      <c r="L2340" s="10">
        <v>0.03</v>
      </c>
      <c r="M2340" s="10">
        <v>0.03</v>
      </c>
      <c r="N2340" s="18">
        <f t="shared" ref="N2340:N2349" si="887">SUM(L2340:M2340)</f>
        <v>0.06</v>
      </c>
      <c r="O2340" s="10"/>
      <c r="P2340" s="10">
        <v>0.03</v>
      </c>
      <c r="Q2340" s="18">
        <f t="shared" ref="Q2340:Q2349" si="888">SUM(O2340:P2340)</f>
        <v>0.03</v>
      </c>
      <c r="R2340" s="10"/>
      <c r="S2340" s="105">
        <v>5326</v>
      </c>
      <c r="T2340" s="107">
        <f t="shared" ref="T2340:T2347" si="889">SUM(R2340:S2340)</f>
        <v>5326</v>
      </c>
      <c r="U2340" s="105"/>
      <c r="V2340" s="105"/>
      <c r="W2340" s="107">
        <f t="shared" ref="W2340:W2352" si="890">SUM(U2340:V2340)</f>
        <v>0</v>
      </c>
      <c r="X2340" s="258"/>
      <c r="Y2340" s="258"/>
      <c r="Z2340" s="258"/>
      <c r="AA2340" s="258"/>
      <c r="AB2340" s="258"/>
      <c r="AC2340" s="258"/>
      <c r="AD2340" s="258"/>
      <c r="AE2340" s="258"/>
      <c r="AF2340" s="258"/>
      <c r="AG2340" s="258"/>
      <c r="AH2340" s="258"/>
      <c r="AI2340" s="258"/>
      <c r="AJ2340" s="258"/>
      <c r="AK2340" s="258"/>
      <c r="AL2340" s="258"/>
      <c r="AM2340" s="258"/>
      <c r="AN2340" s="258"/>
      <c r="AO2340" s="258"/>
      <c r="AP2340" s="258"/>
      <c r="AQ2340" s="258"/>
      <c r="AR2340" s="258"/>
      <c r="AS2340" s="258"/>
      <c r="AT2340" s="258"/>
      <c r="AU2340" s="258"/>
      <c r="AV2340" s="258"/>
      <c r="AW2340" s="258"/>
      <c r="AX2340" s="258"/>
      <c r="AY2340" s="258"/>
      <c r="AZ2340" s="258"/>
      <c r="BA2340" s="258"/>
      <c r="BB2340" s="258"/>
      <c r="BC2340" s="258"/>
      <c r="BD2340" s="258"/>
      <c r="BE2340" s="258"/>
      <c r="BF2340" s="258"/>
      <c r="BG2340" s="258"/>
      <c r="BH2340" s="258"/>
      <c r="BI2340" s="258"/>
      <c r="BJ2340" s="258"/>
      <c r="BK2340" s="258"/>
      <c r="BL2340" s="258"/>
      <c r="BM2340" s="258"/>
      <c r="BN2340" s="258"/>
      <c r="BO2340" s="258"/>
      <c r="BP2340" s="258"/>
      <c r="BQ2340" s="258"/>
      <c r="BR2340" s="258"/>
      <c r="BS2340" s="258"/>
      <c r="BT2340" s="258"/>
      <c r="BU2340" s="258"/>
      <c r="BV2340" s="258"/>
      <c r="BW2340" s="258"/>
      <c r="BX2340" s="258"/>
      <c r="BY2340" s="258"/>
      <c r="BZ2340" s="258"/>
      <c r="CA2340" s="258"/>
      <c r="CB2340" s="258"/>
      <c r="CC2340" s="258"/>
      <c r="CD2340" s="258"/>
      <c r="CE2340" s="258"/>
      <c r="CF2340" s="258"/>
      <c r="CG2340" s="258"/>
      <c r="CH2340" s="258"/>
      <c r="CI2340" s="258"/>
      <c r="CJ2340" s="258"/>
      <c r="CK2340" s="258"/>
      <c r="CL2340" s="258"/>
      <c r="CM2340" s="258"/>
      <c r="CN2340" s="258"/>
      <c r="CO2340" s="258"/>
      <c r="CP2340" s="258"/>
      <c r="CQ2340" s="258"/>
      <c r="CR2340" s="258"/>
      <c r="CS2340" s="258"/>
      <c r="CT2340" s="258"/>
      <c r="CU2340" s="258"/>
      <c r="CV2340" s="258"/>
      <c r="CW2340" s="258"/>
      <c r="CX2340" s="258"/>
    </row>
    <row r="2341" spans="1:102" s="24" customFormat="1" ht="18">
      <c r="A2341" s="13">
        <v>3</v>
      </c>
      <c r="B2341" s="5" t="s">
        <v>2141</v>
      </c>
      <c r="C2341" s="8"/>
      <c r="D2341" s="8"/>
      <c r="E2341" s="8"/>
      <c r="F2341" s="2"/>
      <c r="G2341" s="2"/>
      <c r="H2341" s="3"/>
      <c r="I2341" s="10"/>
      <c r="J2341" s="10"/>
      <c r="K2341" s="213"/>
      <c r="L2341" s="10">
        <v>177766.15</v>
      </c>
      <c r="M2341" s="10">
        <v>127648</v>
      </c>
      <c r="N2341" s="18">
        <f t="shared" si="887"/>
        <v>305414.15000000002</v>
      </c>
      <c r="O2341" s="10">
        <v>241862</v>
      </c>
      <c r="P2341" s="10">
        <v>156332.03</v>
      </c>
      <c r="Q2341" s="18">
        <f t="shared" si="888"/>
        <v>398194.03</v>
      </c>
      <c r="R2341" s="10">
        <v>241862.03</v>
      </c>
      <c r="S2341" s="105">
        <v>156332.03</v>
      </c>
      <c r="T2341" s="107">
        <f t="shared" si="889"/>
        <v>398194.06</v>
      </c>
      <c r="U2341" s="105">
        <v>214795.15</v>
      </c>
      <c r="V2341" s="105">
        <v>169089.71</v>
      </c>
      <c r="W2341" s="107">
        <f t="shared" si="890"/>
        <v>383884.86</v>
      </c>
      <c r="X2341" s="258"/>
      <c r="Y2341" s="258"/>
      <c r="Z2341" s="258"/>
      <c r="AA2341" s="258"/>
      <c r="AB2341" s="258"/>
      <c r="AC2341" s="258"/>
      <c r="AD2341" s="258"/>
      <c r="AE2341" s="258"/>
      <c r="AF2341" s="258"/>
      <c r="AG2341" s="258"/>
      <c r="AH2341" s="258"/>
      <c r="AI2341" s="258"/>
      <c r="AJ2341" s="258"/>
      <c r="AK2341" s="258"/>
      <c r="AL2341" s="258"/>
      <c r="AM2341" s="258"/>
      <c r="AN2341" s="258"/>
      <c r="AO2341" s="258"/>
      <c r="AP2341" s="258"/>
      <c r="AQ2341" s="258"/>
      <c r="AR2341" s="258"/>
      <c r="AS2341" s="258"/>
      <c r="AT2341" s="258"/>
      <c r="AU2341" s="258"/>
      <c r="AV2341" s="258"/>
      <c r="AW2341" s="258"/>
      <c r="AX2341" s="258"/>
      <c r="AY2341" s="258"/>
      <c r="AZ2341" s="258"/>
      <c r="BA2341" s="258"/>
      <c r="BB2341" s="258"/>
      <c r="BC2341" s="258"/>
      <c r="BD2341" s="258"/>
      <c r="BE2341" s="258"/>
      <c r="BF2341" s="258"/>
      <c r="BG2341" s="258"/>
      <c r="BH2341" s="258"/>
      <c r="BI2341" s="258"/>
      <c r="BJ2341" s="258"/>
      <c r="BK2341" s="258"/>
      <c r="BL2341" s="258"/>
      <c r="BM2341" s="258"/>
      <c r="BN2341" s="258"/>
      <c r="BO2341" s="258"/>
      <c r="BP2341" s="258"/>
      <c r="BQ2341" s="258"/>
      <c r="BR2341" s="258"/>
      <c r="BS2341" s="258"/>
      <c r="BT2341" s="258"/>
      <c r="BU2341" s="258"/>
      <c r="BV2341" s="258"/>
      <c r="BW2341" s="258"/>
      <c r="BX2341" s="258"/>
      <c r="BY2341" s="258"/>
      <c r="BZ2341" s="258"/>
      <c r="CA2341" s="258"/>
      <c r="CB2341" s="258"/>
      <c r="CC2341" s="258"/>
      <c r="CD2341" s="258"/>
      <c r="CE2341" s="258"/>
      <c r="CF2341" s="258"/>
      <c r="CG2341" s="258"/>
      <c r="CH2341" s="258"/>
      <c r="CI2341" s="258"/>
      <c r="CJ2341" s="258"/>
      <c r="CK2341" s="258"/>
      <c r="CL2341" s="258"/>
      <c r="CM2341" s="258"/>
      <c r="CN2341" s="258"/>
      <c r="CO2341" s="258"/>
      <c r="CP2341" s="258"/>
      <c r="CQ2341" s="258"/>
      <c r="CR2341" s="258"/>
      <c r="CS2341" s="258"/>
      <c r="CT2341" s="258"/>
      <c r="CU2341" s="258"/>
      <c r="CV2341" s="258"/>
      <c r="CW2341" s="258"/>
      <c r="CX2341" s="258"/>
    </row>
    <row r="2342" spans="1:102" s="24" customFormat="1" ht="18">
      <c r="A2342" s="13">
        <v>4</v>
      </c>
      <c r="B2342" s="5" t="s">
        <v>2142</v>
      </c>
      <c r="C2342" s="8"/>
      <c r="D2342" s="8"/>
      <c r="E2342" s="8"/>
      <c r="F2342" s="2"/>
      <c r="G2342" s="2"/>
      <c r="H2342" s="3"/>
      <c r="I2342" s="10"/>
      <c r="J2342" s="10"/>
      <c r="K2342" s="213"/>
      <c r="L2342" s="10"/>
      <c r="M2342" s="10">
        <v>0.03</v>
      </c>
      <c r="N2342" s="18">
        <f t="shared" si="887"/>
        <v>0.03</v>
      </c>
      <c r="O2342" s="10"/>
      <c r="P2342" s="10">
        <v>0.03</v>
      </c>
      <c r="Q2342" s="18">
        <f t="shared" si="888"/>
        <v>0.03</v>
      </c>
      <c r="R2342" s="10"/>
      <c r="S2342" s="105">
        <v>573</v>
      </c>
      <c r="T2342" s="107">
        <f t="shared" si="889"/>
        <v>573</v>
      </c>
      <c r="U2342" s="105"/>
      <c r="V2342" s="105">
        <v>573</v>
      </c>
      <c r="W2342" s="107">
        <f t="shared" si="890"/>
        <v>573</v>
      </c>
      <c r="X2342" s="258"/>
      <c r="Y2342" s="258"/>
      <c r="Z2342" s="258"/>
      <c r="AA2342" s="258"/>
      <c r="AB2342" s="258"/>
      <c r="AC2342" s="258"/>
      <c r="AD2342" s="258"/>
      <c r="AE2342" s="258"/>
      <c r="AF2342" s="258"/>
      <c r="AG2342" s="258"/>
      <c r="AH2342" s="258"/>
      <c r="AI2342" s="258"/>
      <c r="AJ2342" s="258"/>
      <c r="AK2342" s="258"/>
      <c r="AL2342" s="258"/>
      <c r="AM2342" s="258"/>
      <c r="AN2342" s="258"/>
      <c r="AO2342" s="258"/>
      <c r="AP2342" s="258"/>
      <c r="AQ2342" s="258"/>
      <c r="AR2342" s="258"/>
      <c r="AS2342" s="258"/>
      <c r="AT2342" s="258"/>
      <c r="AU2342" s="258"/>
      <c r="AV2342" s="258"/>
      <c r="AW2342" s="258"/>
      <c r="AX2342" s="258"/>
      <c r="AY2342" s="258"/>
      <c r="AZ2342" s="258"/>
      <c r="BA2342" s="258"/>
      <c r="BB2342" s="258"/>
      <c r="BC2342" s="258"/>
      <c r="BD2342" s="258"/>
      <c r="BE2342" s="258"/>
      <c r="BF2342" s="258"/>
      <c r="BG2342" s="258"/>
      <c r="BH2342" s="258"/>
      <c r="BI2342" s="258"/>
      <c r="BJ2342" s="258"/>
      <c r="BK2342" s="258"/>
      <c r="BL2342" s="258"/>
      <c r="BM2342" s="258"/>
      <c r="BN2342" s="258"/>
      <c r="BO2342" s="258"/>
      <c r="BP2342" s="258"/>
      <c r="BQ2342" s="258"/>
      <c r="BR2342" s="258"/>
      <c r="BS2342" s="258"/>
      <c r="BT2342" s="258"/>
      <c r="BU2342" s="258"/>
      <c r="BV2342" s="258"/>
      <c r="BW2342" s="258"/>
      <c r="BX2342" s="258"/>
      <c r="BY2342" s="258"/>
      <c r="BZ2342" s="258"/>
      <c r="CA2342" s="258"/>
      <c r="CB2342" s="258"/>
      <c r="CC2342" s="258"/>
      <c r="CD2342" s="258"/>
      <c r="CE2342" s="258"/>
      <c r="CF2342" s="258"/>
      <c r="CG2342" s="258"/>
      <c r="CH2342" s="258"/>
      <c r="CI2342" s="258"/>
      <c r="CJ2342" s="258"/>
      <c r="CK2342" s="258"/>
      <c r="CL2342" s="258"/>
      <c r="CM2342" s="258"/>
      <c r="CN2342" s="258"/>
      <c r="CO2342" s="258"/>
      <c r="CP2342" s="258"/>
      <c r="CQ2342" s="258"/>
      <c r="CR2342" s="258"/>
      <c r="CS2342" s="258"/>
      <c r="CT2342" s="258"/>
      <c r="CU2342" s="258"/>
      <c r="CV2342" s="258"/>
      <c r="CW2342" s="258"/>
      <c r="CX2342" s="258"/>
    </row>
    <row r="2343" spans="1:102" s="24" customFormat="1" ht="18">
      <c r="A2343" s="13">
        <v>5</v>
      </c>
      <c r="B2343" s="5" t="s">
        <v>2143</v>
      </c>
      <c r="C2343" s="8"/>
      <c r="D2343" s="8"/>
      <c r="E2343" s="8"/>
      <c r="F2343" s="2"/>
      <c r="G2343" s="2"/>
      <c r="H2343" s="3"/>
      <c r="I2343" s="10"/>
      <c r="J2343" s="10"/>
      <c r="K2343" s="213"/>
      <c r="L2343" s="10"/>
      <c r="M2343" s="10">
        <v>0.03</v>
      </c>
      <c r="N2343" s="18">
        <f t="shared" si="887"/>
        <v>0.03</v>
      </c>
      <c r="O2343" s="10"/>
      <c r="P2343" s="10">
        <v>0.03</v>
      </c>
      <c r="Q2343" s="18">
        <f t="shared" si="888"/>
        <v>0.03</v>
      </c>
      <c r="R2343" s="10"/>
      <c r="S2343" s="105">
        <v>0.03</v>
      </c>
      <c r="T2343" s="107">
        <f t="shared" si="889"/>
        <v>0.03</v>
      </c>
      <c r="U2343" s="105"/>
      <c r="V2343" s="105">
        <v>0.03</v>
      </c>
      <c r="W2343" s="107">
        <f t="shared" si="890"/>
        <v>0.03</v>
      </c>
      <c r="X2343" s="258"/>
      <c r="Y2343" s="258"/>
      <c r="Z2343" s="258"/>
      <c r="AA2343" s="258"/>
      <c r="AB2343" s="258"/>
      <c r="AC2343" s="258"/>
      <c r="AD2343" s="258"/>
      <c r="AE2343" s="258"/>
      <c r="AF2343" s="258"/>
      <c r="AG2343" s="258"/>
      <c r="AH2343" s="258"/>
      <c r="AI2343" s="258"/>
      <c r="AJ2343" s="258"/>
      <c r="AK2343" s="258"/>
      <c r="AL2343" s="258"/>
      <c r="AM2343" s="258"/>
      <c r="AN2343" s="258"/>
      <c r="AO2343" s="258"/>
      <c r="AP2343" s="258"/>
      <c r="AQ2343" s="258"/>
      <c r="AR2343" s="258"/>
      <c r="AS2343" s="258"/>
      <c r="AT2343" s="258"/>
      <c r="AU2343" s="258"/>
      <c r="AV2343" s="258"/>
      <c r="AW2343" s="258"/>
      <c r="AX2343" s="258"/>
      <c r="AY2343" s="258"/>
      <c r="AZ2343" s="258"/>
      <c r="BA2343" s="258"/>
      <c r="BB2343" s="258"/>
      <c r="BC2343" s="258"/>
      <c r="BD2343" s="258"/>
      <c r="BE2343" s="258"/>
      <c r="BF2343" s="258"/>
      <c r="BG2343" s="258"/>
      <c r="BH2343" s="258"/>
      <c r="BI2343" s="258"/>
      <c r="BJ2343" s="258"/>
      <c r="BK2343" s="258"/>
      <c r="BL2343" s="258"/>
      <c r="BM2343" s="258"/>
      <c r="BN2343" s="258"/>
      <c r="BO2343" s="258"/>
      <c r="BP2343" s="258"/>
      <c r="BQ2343" s="258"/>
      <c r="BR2343" s="258"/>
      <c r="BS2343" s="258"/>
      <c r="BT2343" s="258"/>
      <c r="BU2343" s="258"/>
      <c r="BV2343" s="258"/>
      <c r="BW2343" s="258"/>
      <c r="BX2343" s="258"/>
      <c r="BY2343" s="258"/>
      <c r="BZ2343" s="258"/>
      <c r="CA2343" s="258"/>
      <c r="CB2343" s="258"/>
      <c r="CC2343" s="258"/>
      <c r="CD2343" s="258"/>
      <c r="CE2343" s="258"/>
      <c r="CF2343" s="258"/>
      <c r="CG2343" s="258"/>
      <c r="CH2343" s="258"/>
      <c r="CI2343" s="258"/>
      <c r="CJ2343" s="258"/>
      <c r="CK2343" s="258"/>
      <c r="CL2343" s="258"/>
      <c r="CM2343" s="258"/>
      <c r="CN2343" s="258"/>
      <c r="CO2343" s="258"/>
      <c r="CP2343" s="258"/>
      <c r="CQ2343" s="258"/>
      <c r="CR2343" s="258"/>
      <c r="CS2343" s="258"/>
      <c r="CT2343" s="258"/>
      <c r="CU2343" s="258"/>
      <c r="CV2343" s="258"/>
      <c r="CW2343" s="258"/>
      <c r="CX2343" s="258"/>
    </row>
    <row r="2344" spans="1:102" s="24" customFormat="1" ht="18">
      <c r="A2344" s="13">
        <v>6</v>
      </c>
      <c r="B2344" s="5" t="s">
        <v>2147</v>
      </c>
      <c r="C2344" s="8"/>
      <c r="D2344" s="8"/>
      <c r="E2344" s="8"/>
      <c r="F2344" s="2"/>
      <c r="G2344" s="2"/>
      <c r="H2344" s="3"/>
      <c r="I2344" s="10"/>
      <c r="J2344" s="10"/>
      <c r="K2344" s="213"/>
      <c r="L2344" s="10">
        <v>0.04</v>
      </c>
      <c r="M2344" s="10">
        <v>0.04</v>
      </c>
      <c r="N2344" s="18">
        <f t="shared" si="887"/>
        <v>0.08</v>
      </c>
      <c r="O2344" s="10"/>
      <c r="P2344" s="10">
        <v>0.01</v>
      </c>
      <c r="Q2344" s="18">
        <f t="shared" si="888"/>
        <v>0.01</v>
      </c>
      <c r="R2344" s="10"/>
      <c r="S2344" s="105">
        <v>0.01</v>
      </c>
      <c r="T2344" s="107">
        <f t="shared" si="889"/>
        <v>0.01</v>
      </c>
      <c r="U2344" s="105">
        <v>0.01</v>
      </c>
      <c r="V2344" s="105">
        <v>0.06</v>
      </c>
      <c r="W2344" s="107">
        <f t="shared" si="890"/>
        <v>6.9999999999999993E-2</v>
      </c>
      <c r="X2344" s="258"/>
      <c r="Y2344" s="258"/>
      <c r="Z2344" s="258"/>
      <c r="AA2344" s="258"/>
      <c r="AB2344" s="258"/>
      <c r="AC2344" s="258"/>
      <c r="AD2344" s="258"/>
      <c r="AE2344" s="258"/>
      <c r="AF2344" s="258"/>
      <c r="AG2344" s="258"/>
      <c r="AH2344" s="258"/>
      <c r="AI2344" s="258"/>
      <c r="AJ2344" s="258"/>
      <c r="AK2344" s="258"/>
      <c r="AL2344" s="258"/>
      <c r="AM2344" s="258"/>
      <c r="AN2344" s="258"/>
      <c r="AO2344" s="258"/>
      <c r="AP2344" s="258"/>
      <c r="AQ2344" s="258"/>
      <c r="AR2344" s="258"/>
      <c r="AS2344" s="258"/>
      <c r="AT2344" s="258"/>
      <c r="AU2344" s="258"/>
      <c r="AV2344" s="258"/>
      <c r="AW2344" s="258"/>
      <c r="AX2344" s="258"/>
      <c r="AY2344" s="258"/>
      <c r="AZ2344" s="258"/>
      <c r="BA2344" s="258"/>
      <c r="BB2344" s="258"/>
      <c r="BC2344" s="258"/>
      <c r="BD2344" s="258"/>
      <c r="BE2344" s="258"/>
      <c r="BF2344" s="258"/>
      <c r="BG2344" s="258"/>
      <c r="BH2344" s="258"/>
      <c r="BI2344" s="258"/>
      <c r="BJ2344" s="258"/>
      <c r="BK2344" s="258"/>
      <c r="BL2344" s="258"/>
      <c r="BM2344" s="258"/>
      <c r="BN2344" s="258"/>
      <c r="BO2344" s="258"/>
      <c r="BP2344" s="258"/>
      <c r="BQ2344" s="258"/>
      <c r="BR2344" s="258"/>
      <c r="BS2344" s="258"/>
      <c r="BT2344" s="258"/>
      <c r="BU2344" s="258"/>
      <c r="BV2344" s="258"/>
      <c r="BW2344" s="258"/>
      <c r="BX2344" s="258"/>
      <c r="BY2344" s="258"/>
      <c r="BZ2344" s="258"/>
      <c r="CA2344" s="258"/>
      <c r="CB2344" s="258"/>
      <c r="CC2344" s="258"/>
      <c r="CD2344" s="258"/>
      <c r="CE2344" s="258"/>
      <c r="CF2344" s="258"/>
      <c r="CG2344" s="258"/>
      <c r="CH2344" s="258"/>
      <c r="CI2344" s="258"/>
      <c r="CJ2344" s="258"/>
      <c r="CK2344" s="258"/>
      <c r="CL2344" s="258"/>
      <c r="CM2344" s="258"/>
      <c r="CN2344" s="258"/>
      <c r="CO2344" s="258"/>
      <c r="CP2344" s="258"/>
      <c r="CQ2344" s="258"/>
      <c r="CR2344" s="258"/>
      <c r="CS2344" s="258"/>
      <c r="CT2344" s="258"/>
      <c r="CU2344" s="258"/>
      <c r="CV2344" s="258"/>
      <c r="CW2344" s="258"/>
      <c r="CX2344" s="258"/>
    </row>
    <row r="2345" spans="1:102" s="24" customFormat="1" ht="18">
      <c r="A2345" s="13">
        <v>7</v>
      </c>
      <c r="B2345" s="5" t="s">
        <v>2144</v>
      </c>
      <c r="C2345" s="8"/>
      <c r="D2345" s="8"/>
      <c r="E2345" s="8"/>
      <c r="F2345" s="2"/>
      <c r="G2345" s="2"/>
      <c r="H2345" s="3"/>
      <c r="I2345" s="10"/>
      <c r="J2345" s="10"/>
      <c r="K2345" s="213"/>
      <c r="L2345" s="10">
        <v>0.04</v>
      </c>
      <c r="M2345" s="10">
        <v>0.06</v>
      </c>
      <c r="N2345" s="18">
        <f t="shared" si="887"/>
        <v>0.1</v>
      </c>
      <c r="O2345" s="10"/>
      <c r="P2345" s="10">
        <v>0.01</v>
      </c>
      <c r="Q2345" s="18">
        <f t="shared" si="888"/>
        <v>0.01</v>
      </c>
      <c r="R2345" s="10">
        <v>3000</v>
      </c>
      <c r="S2345" s="105">
        <v>4900</v>
      </c>
      <c r="T2345" s="107">
        <f t="shared" si="889"/>
        <v>7900</v>
      </c>
      <c r="U2345" s="105">
        <v>0.02</v>
      </c>
      <c r="V2345" s="105">
        <v>0.06</v>
      </c>
      <c r="W2345" s="107">
        <f t="shared" si="890"/>
        <v>0.08</v>
      </c>
      <c r="X2345" s="258"/>
      <c r="Y2345" s="258"/>
      <c r="Z2345" s="258"/>
      <c r="AA2345" s="258"/>
      <c r="AB2345" s="258"/>
      <c r="AC2345" s="258"/>
      <c r="AD2345" s="258"/>
      <c r="AE2345" s="258"/>
      <c r="AF2345" s="258"/>
      <c r="AG2345" s="258"/>
      <c r="AH2345" s="258"/>
      <c r="AI2345" s="258"/>
      <c r="AJ2345" s="258"/>
      <c r="AK2345" s="258"/>
      <c r="AL2345" s="258"/>
      <c r="AM2345" s="258"/>
      <c r="AN2345" s="258"/>
      <c r="AO2345" s="258"/>
      <c r="AP2345" s="258"/>
      <c r="AQ2345" s="258"/>
      <c r="AR2345" s="258"/>
      <c r="AS2345" s="258"/>
      <c r="AT2345" s="258"/>
      <c r="AU2345" s="258"/>
      <c r="AV2345" s="258"/>
      <c r="AW2345" s="258"/>
      <c r="AX2345" s="258"/>
      <c r="AY2345" s="258"/>
      <c r="AZ2345" s="258"/>
      <c r="BA2345" s="258"/>
      <c r="BB2345" s="258"/>
      <c r="BC2345" s="258"/>
      <c r="BD2345" s="258"/>
      <c r="BE2345" s="258"/>
      <c r="BF2345" s="258"/>
      <c r="BG2345" s="258"/>
      <c r="BH2345" s="258"/>
      <c r="BI2345" s="258"/>
      <c r="BJ2345" s="258"/>
      <c r="BK2345" s="258"/>
      <c r="BL2345" s="258"/>
      <c r="BM2345" s="258"/>
      <c r="BN2345" s="258"/>
      <c r="BO2345" s="258"/>
      <c r="BP2345" s="258"/>
      <c r="BQ2345" s="258"/>
      <c r="BR2345" s="258"/>
      <c r="BS2345" s="258"/>
      <c r="BT2345" s="258"/>
      <c r="BU2345" s="258"/>
      <c r="BV2345" s="258"/>
      <c r="BW2345" s="258"/>
      <c r="BX2345" s="258"/>
      <c r="BY2345" s="258"/>
      <c r="BZ2345" s="258"/>
      <c r="CA2345" s="258"/>
      <c r="CB2345" s="258"/>
      <c r="CC2345" s="258"/>
      <c r="CD2345" s="258"/>
      <c r="CE2345" s="258"/>
      <c r="CF2345" s="258"/>
      <c r="CG2345" s="258"/>
      <c r="CH2345" s="258"/>
      <c r="CI2345" s="258"/>
      <c r="CJ2345" s="258"/>
      <c r="CK2345" s="258"/>
      <c r="CL2345" s="258"/>
      <c r="CM2345" s="258"/>
      <c r="CN2345" s="258"/>
      <c r="CO2345" s="258"/>
      <c r="CP2345" s="258"/>
      <c r="CQ2345" s="258"/>
      <c r="CR2345" s="258"/>
      <c r="CS2345" s="258"/>
      <c r="CT2345" s="258"/>
      <c r="CU2345" s="258"/>
      <c r="CV2345" s="258"/>
      <c r="CW2345" s="258"/>
      <c r="CX2345" s="258"/>
    </row>
    <row r="2346" spans="1:102" s="24" customFormat="1" ht="18">
      <c r="A2346" s="13">
        <v>8</v>
      </c>
      <c r="B2346" s="5" t="s">
        <v>2145</v>
      </c>
      <c r="C2346" s="8"/>
      <c r="D2346" s="8"/>
      <c r="E2346" s="8"/>
      <c r="F2346" s="2"/>
      <c r="G2346" s="2"/>
      <c r="H2346" s="3"/>
      <c r="I2346" s="10"/>
      <c r="J2346" s="10"/>
      <c r="K2346" s="213"/>
      <c r="L2346" s="10">
        <v>0.04</v>
      </c>
      <c r="M2346" s="10">
        <v>0.06</v>
      </c>
      <c r="N2346" s="18">
        <f t="shared" si="887"/>
        <v>0.1</v>
      </c>
      <c r="O2346" s="10"/>
      <c r="P2346" s="10">
        <v>0.01</v>
      </c>
      <c r="Q2346" s="18">
        <f t="shared" si="888"/>
        <v>0.01</v>
      </c>
      <c r="R2346" s="10">
        <v>3000</v>
      </c>
      <c r="S2346" s="105">
        <v>0.01</v>
      </c>
      <c r="T2346" s="107">
        <f t="shared" si="889"/>
        <v>3000.01</v>
      </c>
      <c r="U2346" s="105">
        <v>0.02</v>
      </c>
      <c r="V2346" s="105">
        <v>0.06</v>
      </c>
      <c r="W2346" s="107">
        <f t="shared" si="890"/>
        <v>0.08</v>
      </c>
      <c r="X2346" s="258"/>
      <c r="Y2346" s="258"/>
      <c r="Z2346" s="258"/>
      <c r="AA2346" s="258"/>
      <c r="AB2346" s="258"/>
      <c r="AC2346" s="258"/>
      <c r="AD2346" s="258"/>
      <c r="AE2346" s="258"/>
      <c r="AF2346" s="258"/>
      <c r="AG2346" s="258"/>
      <c r="AH2346" s="258"/>
      <c r="AI2346" s="258"/>
      <c r="AJ2346" s="258"/>
      <c r="AK2346" s="258"/>
      <c r="AL2346" s="258"/>
      <c r="AM2346" s="258"/>
      <c r="AN2346" s="258"/>
      <c r="AO2346" s="258"/>
      <c r="AP2346" s="258"/>
      <c r="AQ2346" s="258"/>
      <c r="AR2346" s="258"/>
      <c r="AS2346" s="258"/>
      <c r="AT2346" s="258"/>
      <c r="AU2346" s="258"/>
      <c r="AV2346" s="258"/>
      <c r="AW2346" s="258"/>
      <c r="AX2346" s="258"/>
      <c r="AY2346" s="258"/>
      <c r="AZ2346" s="258"/>
      <c r="BA2346" s="258"/>
      <c r="BB2346" s="258"/>
      <c r="BC2346" s="258"/>
      <c r="BD2346" s="258"/>
      <c r="BE2346" s="258"/>
      <c r="BF2346" s="258"/>
      <c r="BG2346" s="258"/>
      <c r="BH2346" s="258"/>
      <c r="BI2346" s="258"/>
      <c r="BJ2346" s="258"/>
      <c r="BK2346" s="258"/>
      <c r="BL2346" s="258"/>
      <c r="BM2346" s="258"/>
      <c r="BN2346" s="258"/>
      <c r="BO2346" s="258"/>
      <c r="BP2346" s="258"/>
      <c r="BQ2346" s="258"/>
      <c r="BR2346" s="258"/>
      <c r="BS2346" s="258"/>
      <c r="BT2346" s="258"/>
      <c r="BU2346" s="258"/>
      <c r="BV2346" s="258"/>
      <c r="BW2346" s="258"/>
      <c r="BX2346" s="258"/>
      <c r="BY2346" s="258"/>
      <c r="BZ2346" s="258"/>
      <c r="CA2346" s="258"/>
      <c r="CB2346" s="258"/>
      <c r="CC2346" s="258"/>
      <c r="CD2346" s="258"/>
      <c r="CE2346" s="258"/>
      <c r="CF2346" s="258"/>
      <c r="CG2346" s="258"/>
      <c r="CH2346" s="258"/>
      <c r="CI2346" s="258"/>
      <c r="CJ2346" s="258"/>
      <c r="CK2346" s="258"/>
      <c r="CL2346" s="258"/>
      <c r="CM2346" s="258"/>
      <c r="CN2346" s="258"/>
      <c r="CO2346" s="258"/>
      <c r="CP2346" s="258"/>
      <c r="CQ2346" s="258"/>
      <c r="CR2346" s="258"/>
      <c r="CS2346" s="258"/>
      <c r="CT2346" s="258"/>
      <c r="CU2346" s="258"/>
      <c r="CV2346" s="258"/>
      <c r="CW2346" s="258"/>
      <c r="CX2346" s="258"/>
    </row>
    <row r="2347" spans="1:102" s="24" customFormat="1" ht="18">
      <c r="A2347" s="13">
        <v>9</v>
      </c>
      <c r="B2347" s="5" t="s">
        <v>2146</v>
      </c>
      <c r="C2347" s="8"/>
      <c r="D2347" s="8"/>
      <c r="E2347" s="8"/>
      <c r="F2347" s="2"/>
      <c r="G2347" s="2"/>
      <c r="H2347" s="3"/>
      <c r="I2347" s="10"/>
      <c r="J2347" s="10"/>
      <c r="K2347" s="213"/>
      <c r="L2347" s="10"/>
      <c r="M2347" s="10">
        <v>32043.06</v>
      </c>
      <c r="N2347" s="18">
        <f t="shared" si="887"/>
        <v>32043.06</v>
      </c>
      <c r="O2347" s="10"/>
      <c r="P2347" s="10">
        <v>90000.03</v>
      </c>
      <c r="Q2347" s="18">
        <f t="shared" si="888"/>
        <v>90000.03</v>
      </c>
      <c r="R2347" s="10"/>
      <c r="S2347" s="105">
        <v>90000.03</v>
      </c>
      <c r="T2347" s="107">
        <f t="shared" si="889"/>
        <v>90000.03</v>
      </c>
      <c r="U2347" s="105"/>
      <c r="V2347" s="105">
        <v>20000.03</v>
      </c>
      <c r="W2347" s="107">
        <f t="shared" si="890"/>
        <v>20000.03</v>
      </c>
      <c r="X2347" s="258"/>
      <c r="Y2347" s="258"/>
      <c r="Z2347" s="258"/>
      <c r="AA2347" s="258"/>
      <c r="AB2347" s="258"/>
      <c r="AC2347" s="258"/>
      <c r="AD2347" s="258"/>
      <c r="AE2347" s="258"/>
      <c r="AF2347" s="258"/>
      <c r="AG2347" s="258"/>
      <c r="AH2347" s="258"/>
      <c r="AI2347" s="258"/>
      <c r="AJ2347" s="258"/>
      <c r="AK2347" s="258"/>
      <c r="AL2347" s="258"/>
      <c r="AM2347" s="258"/>
      <c r="AN2347" s="258"/>
      <c r="AO2347" s="258"/>
      <c r="AP2347" s="258"/>
      <c r="AQ2347" s="258"/>
      <c r="AR2347" s="258"/>
      <c r="AS2347" s="258"/>
      <c r="AT2347" s="258"/>
      <c r="AU2347" s="258"/>
      <c r="AV2347" s="258"/>
      <c r="AW2347" s="258"/>
      <c r="AX2347" s="258"/>
      <c r="AY2347" s="258"/>
      <c r="AZ2347" s="258"/>
      <c r="BA2347" s="258"/>
      <c r="BB2347" s="258"/>
      <c r="BC2347" s="258"/>
      <c r="BD2347" s="258"/>
      <c r="BE2347" s="258"/>
      <c r="BF2347" s="258"/>
      <c r="BG2347" s="258"/>
      <c r="BH2347" s="258"/>
      <c r="BI2347" s="258"/>
      <c r="BJ2347" s="258"/>
      <c r="BK2347" s="258"/>
      <c r="BL2347" s="258"/>
      <c r="BM2347" s="258"/>
      <c r="BN2347" s="258"/>
      <c r="BO2347" s="258"/>
      <c r="BP2347" s="258"/>
      <c r="BQ2347" s="258"/>
      <c r="BR2347" s="258"/>
      <c r="BS2347" s="258"/>
      <c r="BT2347" s="258"/>
      <c r="BU2347" s="258"/>
      <c r="BV2347" s="258"/>
      <c r="BW2347" s="258"/>
      <c r="BX2347" s="258"/>
      <c r="BY2347" s="258"/>
      <c r="BZ2347" s="258"/>
      <c r="CA2347" s="258"/>
      <c r="CB2347" s="258"/>
      <c r="CC2347" s="258"/>
      <c r="CD2347" s="258"/>
      <c r="CE2347" s="258"/>
      <c r="CF2347" s="258"/>
      <c r="CG2347" s="258"/>
      <c r="CH2347" s="258"/>
      <c r="CI2347" s="258"/>
      <c r="CJ2347" s="258"/>
      <c r="CK2347" s="258"/>
      <c r="CL2347" s="258"/>
      <c r="CM2347" s="258"/>
      <c r="CN2347" s="258"/>
      <c r="CO2347" s="258"/>
      <c r="CP2347" s="258"/>
      <c r="CQ2347" s="258"/>
      <c r="CR2347" s="258"/>
      <c r="CS2347" s="258"/>
      <c r="CT2347" s="258"/>
      <c r="CU2347" s="258"/>
      <c r="CV2347" s="258"/>
      <c r="CW2347" s="258"/>
      <c r="CX2347" s="258"/>
    </row>
    <row r="2348" spans="1:102" s="24" customFormat="1" ht="18">
      <c r="A2348" s="13">
        <v>10</v>
      </c>
      <c r="B2348" s="5" t="s">
        <v>2316</v>
      </c>
      <c r="C2348" s="8"/>
      <c r="D2348" s="8"/>
      <c r="E2348" s="8"/>
      <c r="F2348" s="2"/>
      <c r="G2348" s="2"/>
      <c r="H2348" s="3"/>
      <c r="I2348" s="10"/>
      <c r="J2348" s="10"/>
      <c r="K2348" s="213"/>
      <c r="L2348" s="10"/>
      <c r="M2348" s="10"/>
      <c r="N2348" s="18"/>
      <c r="O2348" s="10">
        <v>0.18</v>
      </c>
      <c r="P2348" s="10">
        <v>0.18</v>
      </c>
      <c r="Q2348" s="18">
        <f>SUM(O2348:P2348)</f>
        <v>0.36</v>
      </c>
      <c r="R2348" s="10">
        <v>0.18</v>
      </c>
      <c r="S2348" s="105">
        <v>0.18</v>
      </c>
      <c r="T2348" s="107">
        <f>SUM(R2348:S2348)</f>
        <v>0.36</v>
      </c>
      <c r="U2348" s="105">
        <v>0.14000000000000001</v>
      </c>
      <c r="V2348" s="105">
        <v>0.19</v>
      </c>
      <c r="W2348" s="107">
        <f t="shared" si="890"/>
        <v>0.33</v>
      </c>
      <c r="X2348" s="258"/>
      <c r="Y2348" s="258"/>
      <c r="Z2348" s="258"/>
      <c r="AA2348" s="258"/>
      <c r="AB2348" s="258"/>
      <c r="AC2348" s="258"/>
      <c r="AD2348" s="258"/>
      <c r="AE2348" s="258"/>
      <c r="AF2348" s="258"/>
      <c r="AG2348" s="258"/>
      <c r="AH2348" s="258"/>
      <c r="AI2348" s="258"/>
      <c r="AJ2348" s="258"/>
      <c r="AK2348" s="258"/>
      <c r="AL2348" s="258"/>
      <c r="AM2348" s="258"/>
      <c r="AN2348" s="258"/>
      <c r="AO2348" s="258"/>
      <c r="AP2348" s="258"/>
      <c r="AQ2348" s="258"/>
      <c r="AR2348" s="258"/>
      <c r="AS2348" s="258"/>
      <c r="AT2348" s="258"/>
      <c r="AU2348" s="258"/>
      <c r="AV2348" s="258"/>
      <c r="AW2348" s="258"/>
      <c r="AX2348" s="258"/>
      <c r="AY2348" s="258"/>
      <c r="AZ2348" s="258"/>
      <c r="BA2348" s="258"/>
      <c r="BB2348" s="258"/>
      <c r="BC2348" s="258"/>
      <c r="BD2348" s="258"/>
      <c r="BE2348" s="258"/>
      <c r="BF2348" s="258"/>
      <c r="BG2348" s="258"/>
      <c r="BH2348" s="258"/>
      <c r="BI2348" s="258"/>
      <c r="BJ2348" s="258"/>
      <c r="BK2348" s="258"/>
      <c r="BL2348" s="258"/>
      <c r="BM2348" s="258"/>
      <c r="BN2348" s="258"/>
      <c r="BO2348" s="258"/>
      <c r="BP2348" s="258"/>
      <c r="BQ2348" s="258"/>
      <c r="BR2348" s="258"/>
      <c r="BS2348" s="258"/>
      <c r="BT2348" s="258"/>
      <c r="BU2348" s="258"/>
      <c r="BV2348" s="258"/>
      <c r="BW2348" s="258"/>
      <c r="BX2348" s="258"/>
      <c r="BY2348" s="258"/>
      <c r="BZ2348" s="258"/>
      <c r="CA2348" s="258"/>
      <c r="CB2348" s="258"/>
      <c r="CC2348" s="258"/>
      <c r="CD2348" s="258"/>
      <c r="CE2348" s="258"/>
      <c r="CF2348" s="258"/>
      <c r="CG2348" s="258"/>
      <c r="CH2348" s="258"/>
      <c r="CI2348" s="258"/>
      <c r="CJ2348" s="258"/>
      <c r="CK2348" s="258"/>
      <c r="CL2348" s="258"/>
      <c r="CM2348" s="258"/>
      <c r="CN2348" s="258"/>
      <c r="CO2348" s="258"/>
      <c r="CP2348" s="258"/>
      <c r="CQ2348" s="258"/>
      <c r="CR2348" s="258"/>
      <c r="CS2348" s="258"/>
      <c r="CT2348" s="258"/>
      <c r="CU2348" s="258"/>
      <c r="CV2348" s="258"/>
      <c r="CW2348" s="258"/>
      <c r="CX2348" s="258"/>
    </row>
    <row r="2349" spans="1:102" ht="18">
      <c r="A2349" s="13">
        <v>11</v>
      </c>
      <c r="B2349" s="5" t="s">
        <v>1630</v>
      </c>
      <c r="C2349" s="8">
        <v>0.03</v>
      </c>
      <c r="D2349" s="8">
        <v>0.03</v>
      </c>
      <c r="F2349" s="2">
        <v>0</v>
      </c>
      <c r="G2349" s="2">
        <v>0.03</v>
      </c>
      <c r="H2349" s="3">
        <f>SUM(F2349:G2349)</f>
        <v>0.03</v>
      </c>
      <c r="I2349" s="10">
        <v>10000</v>
      </c>
      <c r="J2349" s="10"/>
      <c r="K2349" s="213">
        <f>SUM(I2349:J2349)</f>
        <v>10000</v>
      </c>
      <c r="L2349" s="10"/>
      <c r="M2349" s="10"/>
      <c r="N2349" s="18">
        <f t="shared" si="887"/>
        <v>0</v>
      </c>
      <c r="O2349" s="10"/>
      <c r="P2349" s="10"/>
      <c r="Q2349" s="18">
        <f t="shared" si="888"/>
        <v>0</v>
      </c>
      <c r="R2349" s="10"/>
      <c r="S2349" s="105"/>
      <c r="T2349" s="107">
        <f t="shared" ref="T2349" si="891">SUM(R2349:S2349)</f>
        <v>0</v>
      </c>
      <c r="U2349" s="105"/>
      <c r="V2349" s="105"/>
      <c r="W2349" s="107">
        <f t="shared" si="890"/>
        <v>0</v>
      </c>
    </row>
    <row r="2350" spans="1:102" ht="18">
      <c r="A2350" s="13">
        <v>12</v>
      </c>
      <c r="B2350" s="5" t="s">
        <v>2558</v>
      </c>
      <c r="C2350" s="8"/>
      <c r="D2350" s="8"/>
      <c r="F2350" s="2"/>
      <c r="G2350" s="2"/>
      <c r="H2350" s="3"/>
      <c r="I2350" s="10"/>
      <c r="J2350" s="10"/>
      <c r="L2350" s="10"/>
      <c r="M2350" s="10"/>
      <c r="O2350" s="10"/>
      <c r="P2350" s="10"/>
      <c r="Q2350" s="18"/>
      <c r="R2350" s="10"/>
      <c r="S2350" s="105"/>
      <c r="T2350" s="107"/>
      <c r="U2350" s="105">
        <v>0.08</v>
      </c>
      <c r="V2350" s="105">
        <v>0.08</v>
      </c>
      <c r="W2350" s="107">
        <f t="shared" si="890"/>
        <v>0.16</v>
      </c>
    </row>
    <row r="2351" spans="1:102" ht="18">
      <c r="A2351" s="13">
        <v>13</v>
      </c>
      <c r="B2351" s="22" t="s">
        <v>1651</v>
      </c>
      <c r="C2351" s="8">
        <v>4500</v>
      </c>
      <c r="D2351" s="8"/>
      <c r="F2351" s="2">
        <v>4500</v>
      </c>
      <c r="G2351" s="2">
        <v>0</v>
      </c>
      <c r="H2351" s="3">
        <f>SUM(F2351:G2351)</f>
        <v>4500</v>
      </c>
      <c r="I2351" s="10">
        <v>500</v>
      </c>
      <c r="J2351" s="10"/>
      <c r="K2351" s="213">
        <f>SUM(I2351:J2351)</f>
        <v>500</v>
      </c>
      <c r="L2351" s="10">
        <v>6930</v>
      </c>
      <c r="M2351" s="10"/>
      <c r="N2351" s="18">
        <f>SUM(L2351:M2351)</f>
        <v>6930</v>
      </c>
      <c r="O2351" s="10">
        <v>2000</v>
      </c>
      <c r="P2351" s="10"/>
      <c r="Q2351" s="18">
        <f>SUM(O2351:P2351)</f>
        <v>2000</v>
      </c>
      <c r="R2351" s="10">
        <v>2000</v>
      </c>
      <c r="S2351" s="105"/>
      <c r="T2351" s="107">
        <f>SUM(R2351:S2351)</f>
        <v>2000</v>
      </c>
      <c r="U2351" s="105">
        <v>2000</v>
      </c>
      <c r="V2351" s="105"/>
      <c r="W2351" s="107">
        <f t="shared" si="890"/>
        <v>2000</v>
      </c>
    </row>
    <row r="2352" spans="1:102" ht="18">
      <c r="A2352" s="13">
        <v>14</v>
      </c>
      <c r="B2352" s="5" t="s">
        <v>1631</v>
      </c>
      <c r="C2352" s="8">
        <v>0.08</v>
      </c>
      <c r="D2352" s="8">
        <v>40000.160000000003</v>
      </c>
      <c r="F2352" s="2">
        <v>54000.06</v>
      </c>
      <c r="G2352" s="2">
        <v>39200.160000000003</v>
      </c>
      <c r="H2352" s="3">
        <f>SUM(F2352:G2352)</f>
        <v>93200.22</v>
      </c>
      <c r="I2352" s="10">
        <v>18000.07</v>
      </c>
      <c r="J2352" s="10">
        <v>29400.17</v>
      </c>
      <c r="K2352" s="213">
        <f>SUM(I2352:J2352)</f>
        <v>47400.24</v>
      </c>
      <c r="L2352" s="10"/>
      <c r="M2352" s="10"/>
      <c r="N2352" s="18">
        <f>SUM(L2352:M2352)</f>
        <v>0</v>
      </c>
      <c r="O2352" s="10">
        <v>0</v>
      </c>
      <c r="P2352" s="10"/>
      <c r="Q2352" s="18">
        <f>SUM(O2352:P2352)</f>
        <v>0</v>
      </c>
      <c r="R2352" s="10">
        <v>0</v>
      </c>
      <c r="S2352" s="105"/>
      <c r="T2352" s="107">
        <f>SUM(R2352:S2352)</f>
        <v>0</v>
      </c>
      <c r="U2352" s="105"/>
      <c r="V2352" s="105"/>
      <c r="W2352" s="107">
        <f t="shared" si="890"/>
        <v>0</v>
      </c>
    </row>
    <row r="2353" spans="1:102" s="186" customFormat="1" ht="18">
      <c r="A2353" s="187"/>
      <c r="B2353" s="181" t="s">
        <v>182</v>
      </c>
      <c r="C2353" s="182">
        <f t="shared" ref="C2353:H2353" si="892">SUM(C2340:C2352)</f>
        <v>17937.11</v>
      </c>
      <c r="D2353" s="182">
        <f t="shared" si="892"/>
        <v>66875.19</v>
      </c>
      <c r="E2353" s="182">
        <f t="shared" si="892"/>
        <v>40312</v>
      </c>
      <c r="F2353" s="182">
        <f t="shared" si="892"/>
        <v>80255.289999999994</v>
      </c>
      <c r="G2353" s="182">
        <f t="shared" si="892"/>
        <v>39200.22</v>
      </c>
      <c r="H2353" s="197">
        <f t="shared" si="892"/>
        <v>119455.51</v>
      </c>
      <c r="I2353" s="184">
        <f>SUM(I2340:I2352)</f>
        <v>32160.07</v>
      </c>
      <c r="J2353" s="184">
        <f>SUM(J2340:J2352)</f>
        <v>35500.17</v>
      </c>
      <c r="K2353" s="212">
        <f>SUM(I2353:J2353)</f>
        <v>67660.239999999991</v>
      </c>
      <c r="L2353" s="184">
        <f>SUM(L2339:L2352)</f>
        <v>184696.34000000003</v>
      </c>
      <c r="M2353" s="184">
        <f>SUM(M2339:M2352)</f>
        <v>159691.37</v>
      </c>
      <c r="N2353" s="184">
        <f>SUM(L2353:M2353)</f>
        <v>344387.71</v>
      </c>
      <c r="O2353" s="184">
        <f>SUM(O2339:O2352)</f>
        <v>243862.18</v>
      </c>
      <c r="P2353" s="184">
        <f>SUM(P2339:P2352)</f>
        <v>246332.37000000002</v>
      </c>
      <c r="Q2353" s="184">
        <f>SUM(O2353:P2353)</f>
        <v>490194.55000000005</v>
      </c>
      <c r="R2353" s="184">
        <f>SUM(R2339:R2352)</f>
        <v>252862.21</v>
      </c>
      <c r="S2353" s="184">
        <f t="shared" ref="S2353:W2353" si="893">SUM(S2339:S2352)</f>
        <v>257131.30000000002</v>
      </c>
      <c r="T2353" s="184">
        <f t="shared" si="893"/>
        <v>509993.51</v>
      </c>
      <c r="U2353" s="184">
        <f t="shared" si="893"/>
        <v>216795.43999999997</v>
      </c>
      <c r="V2353" s="184">
        <f t="shared" si="893"/>
        <v>189663.27999999997</v>
      </c>
      <c r="W2353" s="184">
        <f t="shared" si="893"/>
        <v>406458.72000000009</v>
      </c>
      <c r="X2353" s="264"/>
      <c r="Y2353" s="264"/>
      <c r="Z2353" s="264"/>
      <c r="AA2353" s="264"/>
      <c r="AB2353" s="264"/>
      <c r="AC2353" s="264"/>
      <c r="AD2353" s="264"/>
      <c r="AE2353" s="264"/>
      <c r="AF2353" s="264"/>
      <c r="AG2353" s="264"/>
      <c r="AH2353" s="264"/>
      <c r="AI2353" s="264"/>
      <c r="AJ2353" s="264"/>
      <c r="AK2353" s="264"/>
      <c r="AL2353" s="264"/>
      <c r="AM2353" s="264"/>
      <c r="AN2353" s="264"/>
      <c r="AO2353" s="264"/>
      <c r="AP2353" s="264"/>
      <c r="AQ2353" s="264"/>
      <c r="AR2353" s="264"/>
      <c r="AS2353" s="264"/>
      <c r="AT2353" s="264"/>
      <c r="AU2353" s="264"/>
      <c r="AV2353" s="264"/>
      <c r="AW2353" s="264"/>
      <c r="AX2353" s="264"/>
      <c r="AY2353" s="264"/>
      <c r="AZ2353" s="264"/>
      <c r="BA2353" s="264"/>
      <c r="BB2353" s="264"/>
      <c r="BC2353" s="264"/>
      <c r="BD2353" s="264"/>
      <c r="BE2353" s="264"/>
      <c r="BF2353" s="264"/>
      <c r="BG2353" s="264"/>
      <c r="BH2353" s="264"/>
      <c r="BI2353" s="264"/>
      <c r="BJ2353" s="264"/>
      <c r="BK2353" s="264"/>
      <c r="BL2353" s="264"/>
      <c r="BM2353" s="264"/>
      <c r="BN2353" s="264"/>
      <c r="BO2353" s="264"/>
      <c r="BP2353" s="264"/>
      <c r="BQ2353" s="264"/>
      <c r="BR2353" s="264"/>
      <c r="BS2353" s="264"/>
      <c r="BT2353" s="264"/>
      <c r="BU2353" s="264"/>
      <c r="BV2353" s="264"/>
      <c r="BW2353" s="264"/>
      <c r="BX2353" s="264"/>
      <c r="BY2353" s="264"/>
      <c r="BZ2353" s="264"/>
      <c r="CA2353" s="264"/>
      <c r="CB2353" s="264"/>
      <c r="CC2353" s="264"/>
      <c r="CD2353" s="264"/>
      <c r="CE2353" s="264"/>
      <c r="CF2353" s="264"/>
      <c r="CG2353" s="264"/>
      <c r="CH2353" s="264"/>
      <c r="CI2353" s="264"/>
      <c r="CJ2353" s="264"/>
      <c r="CK2353" s="264"/>
      <c r="CL2353" s="264"/>
      <c r="CM2353" s="264"/>
      <c r="CN2353" s="264"/>
      <c r="CO2353" s="264"/>
      <c r="CP2353" s="264"/>
      <c r="CQ2353" s="264"/>
      <c r="CR2353" s="264"/>
      <c r="CS2353" s="264"/>
      <c r="CT2353" s="264"/>
      <c r="CU2353" s="264"/>
      <c r="CV2353" s="264"/>
      <c r="CW2353" s="264"/>
      <c r="CX2353" s="264"/>
    </row>
    <row r="2354" spans="1:102" s="221" customFormat="1" ht="18">
      <c r="B2354" s="215" t="s">
        <v>183</v>
      </c>
      <c r="C2354" s="236">
        <f t="shared" ref="C2354:K2354" si="894">C2353+C2337+C2309+C2305+C2301+C2296+C2281+C2262+C2258+C2248+C2245+C2239+C2228+C2223+C2217+C2208+C2197+C2193+C2182+C2293+C2290+C2287+C2278+C2275+C2251+C2214</f>
        <v>387468.00000000006</v>
      </c>
      <c r="D2354" s="236">
        <f t="shared" si="894"/>
        <v>159990.20000000001</v>
      </c>
      <c r="E2354" s="236">
        <f t="shared" si="894"/>
        <v>502957.90000000008</v>
      </c>
      <c r="F2354" s="236">
        <f t="shared" si="894"/>
        <v>507493.41000000003</v>
      </c>
      <c r="G2354" s="236">
        <f t="shared" si="894"/>
        <v>193395.89</v>
      </c>
      <c r="H2354" s="236">
        <f t="shared" si="894"/>
        <v>700889.3</v>
      </c>
      <c r="I2354" s="236">
        <f t="shared" si="894"/>
        <v>524314.37000000011</v>
      </c>
      <c r="J2354" s="236">
        <f t="shared" si="894"/>
        <v>194695.3</v>
      </c>
      <c r="K2354" s="236">
        <f t="shared" si="894"/>
        <v>719009.67000000027</v>
      </c>
      <c r="L2354" s="236">
        <f>L2353+L2337+L2309+L2305+L2301+L2296+L2281+L2262+L2258+L2248+L2245+L2239+L2228+L2223+L2217+L2208+L2197+L2193+L2182+L2293+L2290+L2287+L2278+L2275+L2251+L2214+L2284+L2242+L2203+L2188</f>
        <v>919852.4100000005</v>
      </c>
      <c r="M2354" s="236">
        <f>M2353+M2337+M2309+M2305+M2301+M2296+M2281+M2262+M2258+M2248+M2245+M2239+M2228+M2223+M2217+M2208+M2197+M2193+M2182+M2293+M2290+M2287+M2278+M2275+M2251+M2214+M2284+M2242+M2203+M2188</f>
        <v>445863.76</v>
      </c>
      <c r="N2354" s="236">
        <f>N2353+N2337+N2309+N2305+N2301+N2296+N2281+N2262+N2258+N2248+N2245+N2239+N2228+N2223+N2217+N2208+N2197+N2193+N2182+N2293+N2290+N2287+N2278+N2275+N2251+N2214+N2284+N2242+N2203+N2188</f>
        <v>1365716.1700000004</v>
      </c>
      <c r="O2354" s="237">
        <f t="shared" ref="O2354:T2354" si="895">O2353+O2337+O2309+O2305+O2301+O2296+O2281+O2262+O2258+O2248+O2245+O2239+O2228++O2272+O2266+O2211+O2223+O2217+O2208+O2197+O2193+O2182+O2293+O2290+O2287+O2278+O2275+O2251+O2214+O2284+O2242+O2203+O2188</f>
        <v>1088647.2300000002</v>
      </c>
      <c r="P2354" s="237">
        <f t="shared" si="895"/>
        <v>522640.53</v>
      </c>
      <c r="Q2354" s="237">
        <f t="shared" si="895"/>
        <v>1611287.7600000002</v>
      </c>
      <c r="R2354" s="237">
        <f t="shared" si="895"/>
        <v>1136835.5100000002</v>
      </c>
      <c r="S2354" s="237">
        <f t="shared" si="895"/>
        <v>601990.25</v>
      </c>
      <c r="T2354" s="237">
        <f t="shared" si="895"/>
        <v>1738825.7600000005</v>
      </c>
      <c r="U2354" s="237">
        <f>U2353+U2337+U2309+U2305+U2301+U2296+U2281+U2262+U2258+U2248+U2245+U2239+U2228++U2272+U2266+U2211+U2223+U2217+U2208+U2197+U2193+U2182+U2293+U2290+U2287+U2278+U2275+U2251+U2214+U2284+U2242+U2203+U2188+U2269+U2200+U2185</f>
        <v>1273887.3300000003</v>
      </c>
      <c r="V2354" s="237">
        <f>V2353+V2337+V2309+V2305+V2301+V2296+V2281+V2262+V2258+V2248+V2245+V2239+V2228++V2272+V2266+V2211+V2223+V2217+V2208+V2197+V2193+V2182+V2293+V2290+V2287+V2278+V2275+V2251+V2214+V2284+V2242+V2203+V2188+V2269+V2200+V2185</f>
        <v>472811.56000000006</v>
      </c>
      <c r="W2354" s="237">
        <f>W2353+W2337+W2309+W2305+W2301+W2296+W2281+W2262+W2258+W2248+W2245+W2239+W2228++W2272+W2266+W2211+W2223+W2217+W2208+W2197+W2193+W2182+W2293+W2290+W2287+W2278+W2275+W2251+W2214+W2284+W2242+W2203+W2188+W2269+W2200+W2185</f>
        <v>1746698.7700000003</v>
      </c>
      <c r="X2354" s="252"/>
      <c r="Y2354" s="252"/>
      <c r="Z2354" s="252"/>
      <c r="AA2354" s="252"/>
      <c r="AB2354" s="252"/>
      <c r="AC2354" s="252"/>
      <c r="AD2354" s="252"/>
      <c r="AE2354" s="252"/>
      <c r="AF2354" s="252"/>
      <c r="AG2354" s="252"/>
      <c r="AH2354" s="252"/>
      <c r="AI2354" s="252"/>
      <c r="AJ2354" s="252"/>
      <c r="AK2354" s="252"/>
      <c r="AL2354" s="252"/>
      <c r="AM2354" s="252"/>
      <c r="AN2354" s="252"/>
      <c r="AO2354" s="252"/>
      <c r="AP2354" s="252"/>
      <c r="AQ2354" s="252"/>
      <c r="AR2354" s="252"/>
      <c r="AS2354" s="252"/>
      <c r="AT2354" s="252"/>
      <c r="AU2354" s="252"/>
      <c r="AV2354" s="252"/>
      <c r="AW2354" s="252"/>
      <c r="AX2354" s="252"/>
      <c r="AY2354" s="252"/>
      <c r="AZ2354" s="252"/>
      <c r="BA2354" s="252"/>
      <c r="BB2354" s="252"/>
      <c r="BC2354" s="252"/>
      <c r="BD2354" s="252"/>
      <c r="BE2354" s="252"/>
      <c r="BF2354" s="252"/>
      <c r="BG2354" s="252"/>
      <c r="BH2354" s="252"/>
      <c r="BI2354" s="252"/>
      <c r="BJ2354" s="252"/>
      <c r="BK2354" s="252"/>
      <c r="BL2354" s="252"/>
      <c r="BM2354" s="252"/>
      <c r="BN2354" s="252"/>
      <c r="BO2354" s="252"/>
      <c r="BP2354" s="252"/>
      <c r="BQ2354" s="252"/>
      <c r="BR2354" s="252"/>
      <c r="BS2354" s="252"/>
      <c r="BT2354" s="252"/>
      <c r="BU2354" s="252"/>
      <c r="BV2354" s="252"/>
      <c r="BW2354" s="252"/>
      <c r="BX2354" s="252"/>
      <c r="BY2354" s="252"/>
      <c r="BZ2354" s="252"/>
      <c r="CA2354" s="252"/>
      <c r="CB2354" s="252"/>
      <c r="CC2354" s="252"/>
      <c r="CD2354" s="252"/>
      <c r="CE2354" s="252"/>
      <c r="CF2354" s="252"/>
      <c r="CG2354" s="252"/>
      <c r="CH2354" s="252"/>
      <c r="CI2354" s="252"/>
      <c r="CJ2354" s="252"/>
      <c r="CK2354" s="252"/>
      <c r="CL2354" s="252"/>
      <c r="CM2354" s="252"/>
      <c r="CN2354" s="252"/>
      <c r="CO2354" s="252"/>
      <c r="CP2354" s="252"/>
      <c r="CQ2354" s="252"/>
      <c r="CR2354" s="252"/>
      <c r="CS2354" s="252"/>
      <c r="CT2354" s="252"/>
      <c r="CU2354" s="252"/>
      <c r="CV2354" s="252"/>
      <c r="CW2354" s="252"/>
      <c r="CX2354" s="252"/>
    </row>
    <row r="2355" spans="1:102" ht="18">
      <c r="A2355" s="13"/>
      <c r="B2355" s="5"/>
      <c r="C2355" s="8"/>
      <c r="D2355" s="8"/>
      <c r="F2355" s="8"/>
      <c r="G2355" s="8"/>
      <c r="I2355" s="10"/>
      <c r="J2355" s="10"/>
      <c r="L2355" s="10"/>
      <c r="M2355" s="10"/>
      <c r="O2355" s="10"/>
      <c r="P2355" s="10"/>
      <c r="Q2355" s="18"/>
      <c r="R2355" s="10"/>
      <c r="S2355" s="105"/>
      <c r="T2355" s="107"/>
      <c r="U2355" s="105"/>
      <c r="V2355" s="105"/>
      <c r="W2355" s="107"/>
    </row>
    <row r="2356" spans="1:102" s="221" customFormat="1" ht="18">
      <c r="A2356" s="214">
        <v>12</v>
      </c>
      <c r="B2356" s="215" t="s">
        <v>1632</v>
      </c>
      <c r="C2356" s="224"/>
      <c r="D2356" s="224"/>
      <c r="E2356" s="224"/>
      <c r="F2356" s="224"/>
      <c r="G2356" s="224"/>
      <c r="H2356" s="224"/>
      <c r="I2356" s="224"/>
      <c r="J2356" s="224"/>
      <c r="K2356" s="224"/>
      <c r="L2356" s="224"/>
      <c r="M2356" s="224"/>
      <c r="N2356" s="224"/>
      <c r="O2356" s="217"/>
      <c r="P2356" s="217"/>
      <c r="Q2356" s="218"/>
      <c r="R2356" s="217"/>
      <c r="S2356" s="219"/>
      <c r="T2356" s="220"/>
      <c r="U2356" s="219"/>
      <c r="V2356" s="219"/>
      <c r="W2356" s="220"/>
      <c r="X2356" s="252"/>
      <c r="Y2356" s="252"/>
      <c r="Z2356" s="252"/>
      <c r="AA2356" s="252"/>
      <c r="AB2356" s="252"/>
      <c r="AC2356" s="252"/>
      <c r="AD2356" s="252"/>
      <c r="AE2356" s="252"/>
      <c r="AF2356" s="252"/>
      <c r="AG2356" s="252"/>
      <c r="AH2356" s="252"/>
      <c r="AI2356" s="252"/>
      <c r="AJ2356" s="252"/>
      <c r="AK2356" s="252"/>
      <c r="AL2356" s="252"/>
      <c r="AM2356" s="252"/>
      <c r="AN2356" s="252"/>
      <c r="AO2356" s="252"/>
      <c r="AP2356" s="252"/>
      <c r="AQ2356" s="252"/>
      <c r="AR2356" s="252"/>
      <c r="AS2356" s="252"/>
      <c r="AT2356" s="252"/>
      <c r="AU2356" s="252"/>
      <c r="AV2356" s="252"/>
      <c r="AW2356" s="252"/>
      <c r="AX2356" s="252"/>
      <c r="AY2356" s="252"/>
      <c r="AZ2356" s="252"/>
      <c r="BA2356" s="252"/>
      <c r="BB2356" s="252"/>
      <c r="BC2356" s="252"/>
      <c r="BD2356" s="252"/>
      <c r="BE2356" s="252"/>
      <c r="BF2356" s="252"/>
      <c r="BG2356" s="252"/>
      <c r="BH2356" s="252"/>
      <c r="BI2356" s="252"/>
      <c r="BJ2356" s="252"/>
      <c r="BK2356" s="252"/>
      <c r="BL2356" s="252"/>
      <c r="BM2356" s="252"/>
      <c r="BN2356" s="252"/>
      <c r="BO2356" s="252"/>
      <c r="BP2356" s="252"/>
      <c r="BQ2356" s="252"/>
      <c r="BR2356" s="252"/>
      <c r="BS2356" s="252"/>
      <c r="BT2356" s="252"/>
      <c r="BU2356" s="252"/>
      <c r="BV2356" s="252"/>
      <c r="BW2356" s="252"/>
      <c r="BX2356" s="252"/>
      <c r="BY2356" s="252"/>
      <c r="BZ2356" s="252"/>
      <c r="CA2356" s="252"/>
      <c r="CB2356" s="252"/>
      <c r="CC2356" s="252"/>
      <c r="CD2356" s="252"/>
      <c r="CE2356" s="252"/>
      <c r="CF2356" s="252"/>
      <c r="CG2356" s="252"/>
      <c r="CH2356" s="252"/>
      <c r="CI2356" s="252"/>
      <c r="CJ2356" s="252"/>
      <c r="CK2356" s="252"/>
      <c r="CL2356" s="252"/>
      <c r="CM2356" s="252"/>
      <c r="CN2356" s="252"/>
      <c r="CO2356" s="252"/>
      <c r="CP2356" s="252"/>
      <c r="CQ2356" s="252"/>
      <c r="CR2356" s="252"/>
      <c r="CS2356" s="252"/>
      <c r="CT2356" s="252"/>
      <c r="CU2356" s="252"/>
      <c r="CV2356" s="252"/>
      <c r="CW2356" s="252"/>
      <c r="CX2356" s="252"/>
    </row>
    <row r="2357" spans="1:102" s="24" customFormat="1" ht="18">
      <c r="A2357" s="17">
        <v>1</v>
      </c>
      <c r="B2357" s="7" t="s">
        <v>1633</v>
      </c>
      <c r="C2357" s="9"/>
      <c r="D2357" s="9"/>
      <c r="E2357" s="9"/>
      <c r="F2357" s="6"/>
      <c r="G2357" s="6"/>
      <c r="H2357" s="3"/>
      <c r="I2357" s="18"/>
      <c r="J2357" s="18"/>
      <c r="K2357" s="213"/>
      <c r="L2357" s="18"/>
      <c r="M2357" s="18"/>
      <c r="N2357" s="18"/>
      <c r="O2357" s="18"/>
      <c r="P2357" s="18"/>
      <c r="Q2357" s="18"/>
      <c r="R2357" s="18"/>
      <c r="S2357" s="107"/>
      <c r="T2357" s="107"/>
      <c r="U2357" s="107"/>
      <c r="V2357" s="107"/>
      <c r="W2357" s="107"/>
      <c r="X2357" s="258"/>
      <c r="Y2357" s="258"/>
      <c r="Z2357" s="258"/>
      <c r="AA2357" s="258"/>
      <c r="AB2357" s="258"/>
      <c r="AC2357" s="258"/>
      <c r="AD2357" s="258"/>
      <c r="AE2357" s="258"/>
      <c r="AF2357" s="258"/>
      <c r="AG2357" s="258"/>
      <c r="AH2357" s="258"/>
      <c r="AI2357" s="258"/>
      <c r="AJ2357" s="258"/>
      <c r="AK2357" s="258"/>
      <c r="AL2357" s="258"/>
      <c r="AM2357" s="258"/>
      <c r="AN2357" s="258"/>
      <c r="AO2357" s="258"/>
      <c r="AP2357" s="258"/>
      <c r="AQ2357" s="258"/>
      <c r="AR2357" s="258"/>
      <c r="AS2357" s="258"/>
      <c r="AT2357" s="258"/>
      <c r="AU2357" s="258"/>
      <c r="AV2357" s="258"/>
      <c r="AW2357" s="258"/>
      <c r="AX2357" s="258"/>
      <c r="AY2357" s="258"/>
      <c r="AZ2357" s="258"/>
      <c r="BA2357" s="258"/>
      <c r="BB2357" s="258"/>
      <c r="BC2357" s="258"/>
      <c r="BD2357" s="258"/>
      <c r="BE2357" s="258"/>
      <c r="BF2357" s="258"/>
      <c r="BG2357" s="258"/>
      <c r="BH2357" s="258"/>
      <c r="BI2357" s="258"/>
      <c r="BJ2357" s="258"/>
      <c r="BK2357" s="258"/>
      <c r="BL2357" s="258"/>
      <c r="BM2357" s="258"/>
      <c r="BN2357" s="258"/>
      <c r="BO2357" s="258"/>
      <c r="BP2357" s="258"/>
      <c r="BQ2357" s="258"/>
      <c r="BR2357" s="258"/>
      <c r="BS2357" s="258"/>
      <c r="BT2357" s="258"/>
      <c r="BU2357" s="258"/>
      <c r="BV2357" s="258"/>
      <c r="BW2357" s="258"/>
      <c r="BX2357" s="258"/>
      <c r="BY2357" s="258"/>
      <c r="BZ2357" s="258"/>
      <c r="CA2357" s="258"/>
      <c r="CB2357" s="258"/>
      <c r="CC2357" s="258"/>
      <c r="CD2357" s="258"/>
      <c r="CE2357" s="258"/>
      <c r="CF2357" s="258"/>
      <c r="CG2357" s="258"/>
      <c r="CH2357" s="258"/>
      <c r="CI2357" s="258"/>
      <c r="CJ2357" s="258"/>
      <c r="CK2357" s="258"/>
      <c r="CL2357" s="258"/>
      <c r="CM2357" s="258"/>
      <c r="CN2357" s="258"/>
      <c r="CO2357" s="258"/>
      <c r="CP2357" s="258"/>
      <c r="CQ2357" s="258"/>
      <c r="CR2357" s="258"/>
      <c r="CS2357" s="258"/>
      <c r="CT2357" s="258"/>
      <c r="CU2357" s="258"/>
      <c r="CV2357" s="258"/>
      <c r="CW2357" s="258"/>
      <c r="CX2357" s="258"/>
    </row>
    <row r="2358" spans="1:102" ht="18">
      <c r="A2358" s="13">
        <v>1</v>
      </c>
      <c r="B2358" s="5" t="s">
        <v>1634</v>
      </c>
      <c r="C2358" s="20">
        <v>2550</v>
      </c>
      <c r="D2358" s="20"/>
      <c r="E2358" s="21">
        <f>SUM(C2358:D2358)</f>
        <v>2550</v>
      </c>
      <c r="F2358" s="2">
        <v>2825</v>
      </c>
      <c r="G2358" s="2">
        <v>0</v>
      </c>
      <c r="H2358" s="3">
        <f>SUM(F2358:G2358)</f>
        <v>2825</v>
      </c>
      <c r="I2358" s="10">
        <v>700</v>
      </c>
      <c r="J2358" s="10"/>
      <c r="K2358" s="213">
        <f>SUM(I2358:J2358)</f>
        <v>700</v>
      </c>
      <c r="L2358" s="10">
        <v>0.03</v>
      </c>
      <c r="M2358" s="10"/>
      <c r="N2358" s="18">
        <f>SUM(L2358:M2358)</f>
        <v>0.03</v>
      </c>
      <c r="O2358" s="10"/>
      <c r="P2358" s="10"/>
      <c r="Q2358" s="18">
        <f>SUM(O2358:P2358)</f>
        <v>0</v>
      </c>
      <c r="R2358" s="10"/>
      <c r="S2358" s="105"/>
      <c r="T2358" s="107">
        <f>SUM(R2358:S2358)</f>
        <v>0</v>
      </c>
      <c r="U2358" s="105"/>
      <c r="V2358" s="105"/>
      <c r="W2358" s="107">
        <f>SUM(U2358:V2358)</f>
        <v>0</v>
      </c>
    </row>
    <row r="2359" spans="1:102" s="186" customFormat="1" ht="18">
      <c r="A2359" s="187"/>
      <c r="B2359" s="181" t="s">
        <v>21</v>
      </c>
      <c r="C2359" s="192">
        <f>SUM(C2358)</f>
        <v>2550</v>
      </c>
      <c r="D2359" s="192"/>
      <c r="E2359" s="192">
        <f>SUM(C2359:D2359)</f>
        <v>2550</v>
      </c>
      <c r="F2359" s="183">
        <v>2825</v>
      </c>
      <c r="G2359" s="183">
        <v>0</v>
      </c>
      <c r="H2359" s="194">
        <f>SUM(F2359:G2359)</f>
        <v>2825</v>
      </c>
      <c r="I2359" s="184">
        <f>SUM(I2358)</f>
        <v>700</v>
      </c>
      <c r="J2359" s="184"/>
      <c r="K2359" s="212">
        <f>SUM(I2359:J2359)</f>
        <v>700</v>
      </c>
      <c r="L2359" s="184">
        <f>SUM(L2358)</f>
        <v>0.03</v>
      </c>
      <c r="M2359" s="184"/>
      <c r="N2359" s="184">
        <f>SUM(L2359:M2359)</f>
        <v>0.03</v>
      </c>
      <c r="O2359" s="184"/>
      <c r="P2359" s="184"/>
      <c r="Q2359" s="184">
        <f>SUM(O2359:P2359)</f>
        <v>0</v>
      </c>
      <c r="R2359" s="184"/>
      <c r="S2359" s="185"/>
      <c r="T2359" s="185">
        <f>SUM(R2359:S2359)</f>
        <v>0</v>
      </c>
      <c r="U2359" s="185"/>
      <c r="V2359" s="185"/>
      <c r="W2359" s="185">
        <f>SUM(U2359:V2359)</f>
        <v>0</v>
      </c>
      <c r="X2359" s="264"/>
      <c r="Y2359" s="264"/>
      <c r="Z2359" s="264"/>
      <c r="AA2359" s="264"/>
      <c r="AB2359" s="264"/>
      <c r="AC2359" s="264"/>
      <c r="AD2359" s="264"/>
      <c r="AE2359" s="264"/>
      <c r="AF2359" s="264"/>
      <c r="AG2359" s="264"/>
      <c r="AH2359" s="264"/>
      <c r="AI2359" s="264"/>
      <c r="AJ2359" s="264"/>
      <c r="AK2359" s="264"/>
      <c r="AL2359" s="264"/>
      <c r="AM2359" s="264"/>
      <c r="AN2359" s="264"/>
      <c r="AO2359" s="264"/>
      <c r="AP2359" s="264"/>
      <c r="AQ2359" s="264"/>
      <c r="AR2359" s="264"/>
      <c r="AS2359" s="264"/>
      <c r="AT2359" s="264"/>
      <c r="AU2359" s="264"/>
      <c r="AV2359" s="264"/>
      <c r="AW2359" s="264"/>
      <c r="AX2359" s="264"/>
      <c r="AY2359" s="264"/>
      <c r="AZ2359" s="264"/>
      <c r="BA2359" s="264"/>
      <c r="BB2359" s="264"/>
      <c r="BC2359" s="264"/>
      <c r="BD2359" s="264"/>
      <c r="BE2359" s="264"/>
      <c r="BF2359" s="264"/>
      <c r="BG2359" s="264"/>
      <c r="BH2359" s="264"/>
      <c r="BI2359" s="264"/>
      <c r="BJ2359" s="264"/>
      <c r="BK2359" s="264"/>
      <c r="BL2359" s="264"/>
      <c r="BM2359" s="264"/>
      <c r="BN2359" s="264"/>
      <c r="BO2359" s="264"/>
      <c r="BP2359" s="264"/>
      <c r="BQ2359" s="264"/>
      <c r="BR2359" s="264"/>
      <c r="BS2359" s="264"/>
      <c r="BT2359" s="264"/>
      <c r="BU2359" s="264"/>
      <c r="BV2359" s="264"/>
      <c r="BW2359" s="264"/>
      <c r="BX2359" s="264"/>
      <c r="BY2359" s="264"/>
      <c r="BZ2359" s="264"/>
      <c r="CA2359" s="264"/>
      <c r="CB2359" s="264"/>
      <c r="CC2359" s="264"/>
      <c r="CD2359" s="264"/>
      <c r="CE2359" s="264"/>
      <c r="CF2359" s="264"/>
      <c r="CG2359" s="264"/>
      <c r="CH2359" s="264"/>
      <c r="CI2359" s="264"/>
      <c r="CJ2359" s="264"/>
      <c r="CK2359" s="264"/>
      <c r="CL2359" s="264"/>
      <c r="CM2359" s="264"/>
      <c r="CN2359" s="264"/>
      <c r="CO2359" s="264"/>
      <c r="CP2359" s="264"/>
      <c r="CQ2359" s="264"/>
      <c r="CR2359" s="264"/>
      <c r="CS2359" s="264"/>
      <c r="CT2359" s="264"/>
      <c r="CU2359" s="264"/>
      <c r="CV2359" s="264"/>
      <c r="CW2359" s="264"/>
      <c r="CX2359" s="264"/>
    </row>
    <row r="2360" spans="1:102" ht="18">
      <c r="A2360" s="13"/>
      <c r="B2360" s="7" t="s">
        <v>2407</v>
      </c>
      <c r="C2360" s="21"/>
      <c r="D2360" s="20"/>
      <c r="E2360" s="21"/>
      <c r="F2360" s="6"/>
      <c r="G2360" s="6"/>
      <c r="H2360" s="3"/>
      <c r="I2360" s="10"/>
      <c r="J2360" s="10"/>
      <c r="L2360" s="18"/>
      <c r="M2360" s="10"/>
      <c r="O2360" s="18"/>
      <c r="P2360" s="10"/>
      <c r="Q2360" s="18"/>
      <c r="R2360" s="18"/>
      <c r="S2360" s="105"/>
      <c r="T2360" s="107"/>
      <c r="U2360" s="107"/>
      <c r="V2360" s="105"/>
      <c r="W2360" s="107"/>
    </row>
    <row r="2361" spans="1:102" ht="18">
      <c r="A2361" s="13">
        <v>1</v>
      </c>
      <c r="B2361" s="5" t="s">
        <v>2320</v>
      </c>
      <c r="C2361" s="21"/>
      <c r="D2361" s="20"/>
      <c r="E2361" s="21"/>
      <c r="F2361" s="6"/>
      <c r="G2361" s="6"/>
      <c r="H2361" s="3"/>
      <c r="I2361" s="10"/>
      <c r="J2361" s="10"/>
      <c r="L2361" s="18"/>
      <c r="M2361" s="10"/>
      <c r="O2361" s="18">
        <v>0.03</v>
      </c>
      <c r="P2361" s="10">
        <v>0</v>
      </c>
      <c r="Q2361" s="18">
        <f>SUM(O2361:P2361)</f>
        <v>0.03</v>
      </c>
      <c r="R2361" s="18">
        <v>0.03</v>
      </c>
      <c r="S2361" s="105">
        <v>0</v>
      </c>
      <c r="T2361" s="107">
        <f>SUM(R2361:S2361)</f>
        <v>0.03</v>
      </c>
      <c r="U2361" s="107">
        <v>0.03</v>
      </c>
      <c r="V2361" s="105"/>
      <c r="W2361" s="107">
        <f>SUM(U2361:V2361)</f>
        <v>0.03</v>
      </c>
    </row>
    <row r="2362" spans="1:102" s="186" customFormat="1" ht="18">
      <c r="A2362" s="187"/>
      <c r="B2362" s="181" t="s">
        <v>2408</v>
      </c>
      <c r="C2362" s="192"/>
      <c r="D2362" s="192"/>
      <c r="E2362" s="192"/>
      <c r="F2362" s="183"/>
      <c r="G2362" s="183"/>
      <c r="H2362" s="194"/>
      <c r="I2362" s="184"/>
      <c r="J2362" s="184"/>
      <c r="K2362" s="212"/>
      <c r="L2362" s="184"/>
      <c r="M2362" s="184"/>
      <c r="N2362" s="184"/>
      <c r="O2362" s="184">
        <f>SUM(O2361)</f>
        <v>0.03</v>
      </c>
      <c r="P2362" s="184"/>
      <c r="Q2362" s="184">
        <f>SUM(Q2361)</f>
        <v>0.03</v>
      </c>
      <c r="R2362" s="184">
        <f>SUM(R2361)</f>
        <v>0.03</v>
      </c>
      <c r="S2362" s="184">
        <f t="shared" ref="S2362:V2362" si="896">SUM(S2361)</f>
        <v>0</v>
      </c>
      <c r="T2362" s="184">
        <f t="shared" si="896"/>
        <v>0.03</v>
      </c>
      <c r="U2362" s="184">
        <f t="shared" si="896"/>
        <v>0.03</v>
      </c>
      <c r="V2362" s="184">
        <f t="shared" si="896"/>
        <v>0</v>
      </c>
      <c r="W2362" s="185">
        <f>SUM(W2361)</f>
        <v>0.03</v>
      </c>
      <c r="X2362" s="264"/>
      <c r="Y2362" s="264"/>
      <c r="Z2362" s="264"/>
      <c r="AA2362" s="264"/>
      <c r="AB2362" s="264"/>
      <c r="AC2362" s="264"/>
      <c r="AD2362" s="264"/>
      <c r="AE2362" s="264"/>
      <c r="AF2362" s="264"/>
      <c r="AG2362" s="264"/>
      <c r="AH2362" s="264"/>
      <c r="AI2362" s="264"/>
      <c r="AJ2362" s="264"/>
      <c r="AK2362" s="264"/>
      <c r="AL2362" s="264"/>
      <c r="AM2362" s="264"/>
      <c r="AN2362" s="264"/>
      <c r="AO2362" s="264"/>
      <c r="AP2362" s="264"/>
      <c r="AQ2362" s="264"/>
      <c r="AR2362" s="264"/>
      <c r="AS2362" s="264"/>
      <c r="AT2362" s="264"/>
      <c r="AU2362" s="264"/>
      <c r="AV2362" s="264"/>
      <c r="AW2362" s="264"/>
      <c r="AX2362" s="264"/>
      <c r="AY2362" s="264"/>
      <c r="AZ2362" s="264"/>
      <c r="BA2362" s="264"/>
      <c r="BB2362" s="264"/>
      <c r="BC2362" s="264"/>
      <c r="BD2362" s="264"/>
      <c r="BE2362" s="264"/>
      <c r="BF2362" s="264"/>
      <c r="BG2362" s="264"/>
      <c r="BH2362" s="264"/>
      <c r="BI2362" s="264"/>
      <c r="BJ2362" s="264"/>
      <c r="BK2362" s="264"/>
      <c r="BL2362" s="264"/>
      <c r="BM2362" s="264"/>
      <c r="BN2362" s="264"/>
      <c r="BO2362" s="264"/>
      <c r="BP2362" s="264"/>
      <c r="BQ2362" s="264"/>
      <c r="BR2362" s="264"/>
      <c r="BS2362" s="264"/>
      <c r="BT2362" s="264"/>
      <c r="BU2362" s="264"/>
      <c r="BV2362" s="264"/>
      <c r="BW2362" s="264"/>
      <c r="BX2362" s="264"/>
      <c r="BY2362" s="264"/>
      <c r="BZ2362" s="264"/>
      <c r="CA2362" s="264"/>
      <c r="CB2362" s="264"/>
      <c r="CC2362" s="264"/>
      <c r="CD2362" s="264"/>
      <c r="CE2362" s="264"/>
      <c r="CF2362" s="264"/>
      <c r="CG2362" s="264"/>
      <c r="CH2362" s="264"/>
      <c r="CI2362" s="264"/>
      <c r="CJ2362" s="264"/>
      <c r="CK2362" s="264"/>
      <c r="CL2362" s="264"/>
      <c r="CM2362" s="264"/>
      <c r="CN2362" s="264"/>
      <c r="CO2362" s="264"/>
      <c r="CP2362" s="264"/>
      <c r="CQ2362" s="264"/>
      <c r="CR2362" s="264"/>
      <c r="CS2362" s="264"/>
      <c r="CT2362" s="264"/>
      <c r="CU2362" s="264"/>
      <c r="CV2362" s="264"/>
      <c r="CW2362" s="264"/>
      <c r="CX2362" s="264"/>
    </row>
    <row r="2363" spans="1:102" s="24" customFormat="1" ht="18">
      <c r="A2363" s="17">
        <v>2</v>
      </c>
      <c r="B2363" s="7" t="s">
        <v>797</v>
      </c>
      <c r="C2363" s="9"/>
      <c r="D2363" s="9"/>
      <c r="E2363" s="9"/>
      <c r="F2363" s="6"/>
      <c r="G2363" s="6"/>
      <c r="H2363" s="3"/>
      <c r="I2363" s="18"/>
      <c r="J2363" s="18"/>
      <c r="K2363" s="213"/>
      <c r="L2363" s="18"/>
      <c r="M2363" s="18"/>
      <c r="N2363" s="18"/>
      <c r="O2363" s="18"/>
      <c r="P2363" s="18"/>
      <c r="Q2363" s="18"/>
      <c r="R2363" s="18"/>
      <c r="S2363" s="107"/>
      <c r="T2363" s="107"/>
      <c r="U2363" s="107"/>
      <c r="V2363" s="107"/>
      <c r="W2363" s="107"/>
      <c r="X2363" s="258"/>
      <c r="Y2363" s="258"/>
      <c r="Z2363" s="258"/>
      <c r="AA2363" s="258"/>
      <c r="AB2363" s="258"/>
      <c r="AC2363" s="258"/>
      <c r="AD2363" s="258"/>
      <c r="AE2363" s="258"/>
      <c r="AF2363" s="258"/>
      <c r="AG2363" s="258"/>
      <c r="AH2363" s="258"/>
      <c r="AI2363" s="258"/>
      <c r="AJ2363" s="258"/>
      <c r="AK2363" s="258"/>
      <c r="AL2363" s="258"/>
      <c r="AM2363" s="258"/>
      <c r="AN2363" s="258"/>
      <c r="AO2363" s="258"/>
      <c r="AP2363" s="258"/>
      <c r="AQ2363" s="258"/>
      <c r="AR2363" s="258"/>
      <c r="AS2363" s="258"/>
      <c r="AT2363" s="258"/>
      <c r="AU2363" s="258"/>
      <c r="AV2363" s="258"/>
      <c r="AW2363" s="258"/>
      <c r="AX2363" s="258"/>
      <c r="AY2363" s="258"/>
      <c r="AZ2363" s="258"/>
      <c r="BA2363" s="258"/>
      <c r="BB2363" s="258"/>
      <c r="BC2363" s="258"/>
      <c r="BD2363" s="258"/>
      <c r="BE2363" s="258"/>
      <c r="BF2363" s="258"/>
      <c r="BG2363" s="258"/>
      <c r="BH2363" s="258"/>
      <c r="BI2363" s="258"/>
      <c r="BJ2363" s="258"/>
      <c r="BK2363" s="258"/>
      <c r="BL2363" s="258"/>
      <c r="BM2363" s="258"/>
      <c r="BN2363" s="258"/>
      <c r="BO2363" s="258"/>
      <c r="BP2363" s="258"/>
      <c r="BQ2363" s="258"/>
      <c r="BR2363" s="258"/>
      <c r="BS2363" s="258"/>
      <c r="BT2363" s="258"/>
      <c r="BU2363" s="258"/>
      <c r="BV2363" s="258"/>
      <c r="BW2363" s="258"/>
      <c r="BX2363" s="258"/>
      <c r="BY2363" s="258"/>
      <c r="BZ2363" s="258"/>
      <c r="CA2363" s="258"/>
      <c r="CB2363" s="258"/>
      <c r="CC2363" s="258"/>
      <c r="CD2363" s="258"/>
      <c r="CE2363" s="258"/>
      <c r="CF2363" s="258"/>
      <c r="CG2363" s="258"/>
      <c r="CH2363" s="258"/>
      <c r="CI2363" s="258"/>
      <c r="CJ2363" s="258"/>
      <c r="CK2363" s="258"/>
      <c r="CL2363" s="258"/>
      <c r="CM2363" s="258"/>
      <c r="CN2363" s="258"/>
      <c r="CO2363" s="258"/>
      <c r="CP2363" s="258"/>
      <c r="CQ2363" s="258"/>
      <c r="CR2363" s="258"/>
      <c r="CS2363" s="258"/>
      <c r="CT2363" s="258"/>
      <c r="CU2363" s="258"/>
      <c r="CV2363" s="258"/>
      <c r="CW2363" s="258"/>
      <c r="CX2363" s="258"/>
    </row>
    <row r="2364" spans="1:102" ht="18">
      <c r="A2364" s="13">
        <v>1</v>
      </c>
      <c r="B2364" s="5" t="s">
        <v>1635</v>
      </c>
      <c r="C2364" s="20">
        <v>5000</v>
      </c>
      <c r="D2364" s="20"/>
      <c r="E2364" s="21">
        <f>SUM(C2364:D2364)</f>
        <v>5000</v>
      </c>
      <c r="F2364" s="2">
        <v>5000</v>
      </c>
      <c r="G2364" s="2">
        <v>0</v>
      </c>
      <c r="H2364" s="3">
        <f>SUM(F2364:G2364)</f>
        <v>5000</v>
      </c>
      <c r="I2364" s="10">
        <v>6000</v>
      </c>
      <c r="J2364" s="10"/>
      <c r="K2364" s="213">
        <f>SUM(I2364:J2364)</f>
        <v>6000</v>
      </c>
      <c r="L2364" s="10">
        <v>1500</v>
      </c>
      <c r="M2364" s="10"/>
      <c r="N2364" s="18">
        <f>SUM(L2364:M2364)</f>
        <v>1500</v>
      </c>
      <c r="O2364" s="10">
        <v>630</v>
      </c>
      <c r="P2364" s="10"/>
      <c r="Q2364" s="18">
        <f>SUM(O2364:P2364)</f>
        <v>630</v>
      </c>
      <c r="R2364" s="10">
        <v>6567</v>
      </c>
      <c r="S2364" s="105"/>
      <c r="T2364" s="107">
        <f>SUM(R2364:S2364)</f>
        <v>6567</v>
      </c>
      <c r="U2364" s="105">
        <v>800</v>
      </c>
      <c r="V2364" s="105"/>
      <c r="W2364" s="107">
        <f>SUM(U2364:V2364)</f>
        <v>800</v>
      </c>
    </row>
    <row r="2365" spans="1:102" s="186" customFormat="1" ht="18">
      <c r="A2365" s="187"/>
      <c r="B2365" s="181" t="s">
        <v>184</v>
      </c>
      <c r="C2365" s="192">
        <f>SUM(C2364)</f>
        <v>5000</v>
      </c>
      <c r="D2365" s="192"/>
      <c r="E2365" s="192">
        <f>SUM(C2365:D2365)</f>
        <v>5000</v>
      </c>
      <c r="F2365" s="183">
        <v>5000</v>
      </c>
      <c r="G2365" s="183">
        <v>0</v>
      </c>
      <c r="H2365" s="194">
        <f>SUM(F2365:G2365)</f>
        <v>5000</v>
      </c>
      <c r="I2365" s="184">
        <f>SUM(I2364)</f>
        <v>6000</v>
      </c>
      <c r="J2365" s="184"/>
      <c r="K2365" s="212">
        <f>SUM(I2365:J2365)</f>
        <v>6000</v>
      </c>
      <c r="L2365" s="184">
        <f>SUM(L2364)</f>
        <v>1500</v>
      </c>
      <c r="M2365" s="184"/>
      <c r="N2365" s="184">
        <f>SUM(L2365:M2365)</f>
        <v>1500</v>
      </c>
      <c r="O2365" s="184">
        <f>SUM(O2364)</f>
        <v>630</v>
      </c>
      <c r="P2365" s="184"/>
      <c r="Q2365" s="184">
        <f>SUM(O2365:P2365)</f>
        <v>630</v>
      </c>
      <c r="R2365" s="184">
        <f>SUM(R2364)</f>
        <v>6567</v>
      </c>
      <c r="S2365" s="184">
        <f t="shared" ref="S2365:V2365" si="897">SUM(S2364)</f>
        <v>0</v>
      </c>
      <c r="T2365" s="184">
        <f t="shared" si="897"/>
        <v>6567</v>
      </c>
      <c r="U2365" s="184">
        <f t="shared" si="897"/>
        <v>800</v>
      </c>
      <c r="V2365" s="184">
        <f t="shared" si="897"/>
        <v>0</v>
      </c>
      <c r="W2365" s="185">
        <f>SUM(U2365:V2365)</f>
        <v>800</v>
      </c>
      <c r="X2365" s="264"/>
      <c r="Y2365" s="264"/>
      <c r="Z2365" s="264"/>
      <c r="AA2365" s="264"/>
      <c r="AB2365" s="264"/>
      <c r="AC2365" s="264"/>
      <c r="AD2365" s="264"/>
      <c r="AE2365" s="264"/>
      <c r="AF2365" s="264"/>
      <c r="AG2365" s="264"/>
      <c r="AH2365" s="264"/>
      <c r="AI2365" s="264"/>
      <c r="AJ2365" s="264"/>
      <c r="AK2365" s="264"/>
      <c r="AL2365" s="264"/>
      <c r="AM2365" s="264"/>
      <c r="AN2365" s="264"/>
      <c r="AO2365" s="264"/>
      <c r="AP2365" s="264"/>
      <c r="AQ2365" s="264"/>
      <c r="AR2365" s="264"/>
      <c r="AS2365" s="264"/>
      <c r="AT2365" s="264"/>
      <c r="AU2365" s="264"/>
      <c r="AV2365" s="264"/>
      <c r="AW2365" s="264"/>
      <c r="AX2365" s="264"/>
      <c r="AY2365" s="264"/>
      <c r="AZ2365" s="264"/>
      <c r="BA2365" s="264"/>
      <c r="BB2365" s="264"/>
      <c r="BC2365" s="264"/>
      <c r="BD2365" s="264"/>
      <c r="BE2365" s="264"/>
      <c r="BF2365" s="264"/>
      <c r="BG2365" s="264"/>
      <c r="BH2365" s="264"/>
      <c r="BI2365" s="264"/>
      <c r="BJ2365" s="264"/>
      <c r="BK2365" s="264"/>
      <c r="BL2365" s="264"/>
      <c r="BM2365" s="264"/>
      <c r="BN2365" s="264"/>
      <c r="BO2365" s="264"/>
      <c r="BP2365" s="264"/>
      <c r="BQ2365" s="264"/>
      <c r="BR2365" s="264"/>
      <c r="BS2365" s="264"/>
      <c r="BT2365" s="264"/>
      <c r="BU2365" s="264"/>
      <c r="BV2365" s="264"/>
      <c r="BW2365" s="264"/>
      <c r="BX2365" s="264"/>
      <c r="BY2365" s="264"/>
      <c r="BZ2365" s="264"/>
      <c r="CA2365" s="264"/>
      <c r="CB2365" s="264"/>
      <c r="CC2365" s="264"/>
      <c r="CD2365" s="264"/>
      <c r="CE2365" s="264"/>
      <c r="CF2365" s="264"/>
      <c r="CG2365" s="264"/>
      <c r="CH2365" s="264"/>
      <c r="CI2365" s="264"/>
      <c r="CJ2365" s="264"/>
      <c r="CK2365" s="264"/>
      <c r="CL2365" s="264"/>
      <c r="CM2365" s="264"/>
      <c r="CN2365" s="264"/>
      <c r="CO2365" s="264"/>
      <c r="CP2365" s="264"/>
      <c r="CQ2365" s="264"/>
      <c r="CR2365" s="264"/>
      <c r="CS2365" s="264"/>
      <c r="CT2365" s="264"/>
      <c r="CU2365" s="264"/>
      <c r="CV2365" s="264"/>
      <c r="CW2365" s="264"/>
      <c r="CX2365" s="264"/>
    </row>
    <row r="2366" spans="1:102" s="24" customFormat="1" ht="18">
      <c r="A2366" s="17"/>
      <c r="B2366" s="7" t="s">
        <v>2560</v>
      </c>
      <c r="C2366" s="21"/>
      <c r="D2366" s="21"/>
      <c r="E2366" s="21"/>
      <c r="F2366" s="6"/>
      <c r="G2366" s="6"/>
      <c r="H2366" s="3"/>
      <c r="I2366" s="18"/>
      <c r="J2366" s="18"/>
      <c r="K2366" s="213"/>
      <c r="L2366" s="18"/>
      <c r="M2366" s="18"/>
      <c r="N2366" s="18"/>
      <c r="O2366" s="18"/>
      <c r="P2366" s="18"/>
      <c r="Q2366" s="18"/>
      <c r="R2366" s="18"/>
      <c r="S2366" s="18"/>
      <c r="T2366" s="18"/>
      <c r="U2366" s="18"/>
      <c r="V2366" s="18"/>
      <c r="W2366" s="107"/>
      <c r="X2366" s="258"/>
      <c r="Y2366" s="258"/>
      <c r="Z2366" s="258"/>
      <c r="AA2366" s="258"/>
      <c r="AB2366" s="258"/>
      <c r="AC2366" s="258"/>
      <c r="AD2366" s="258"/>
      <c r="AE2366" s="258"/>
      <c r="AF2366" s="258"/>
      <c r="AG2366" s="258"/>
      <c r="AH2366" s="258"/>
      <c r="AI2366" s="258"/>
      <c r="AJ2366" s="258"/>
      <c r="AK2366" s="258"/>
      <c r="AL2366" s="258"/>
      <c r="AM2366" s="258"/>
      <c r="AN2366" s="258"/>
      <c r="AO2366" s="258"/>
      <c r="AP2366" s="258"/>
      <c r="AQ2366" s="258"/>
      <c r="AR2366" s="258"/>
      <c r="AS2366" s="258"/>
      <c r="AT2366" s="258"/>
      <c r="AU2366" s="258"/>
      <c r="AV2366" s="258"/>
      <c r="AW2366" s="258"/>
      <c r="AX2366" s="258"/>
      <c r="AY2366" s="258"/>
      <c r="AZ2366" s="258"/>
      <c r="BA2366" s="258"/>
      <c r="BB2366" s="258"/>
      <c r="BC2366" s="258"/>
      <c r="BD2366" s="258"/>
      <c r="BE2366" s="258"/>
      <c r="BF2366" s="258"/>
      <c r="BG2366" s="258"/>
      <c r="BH2366" s="258"/>
      <c r="BI2366" s="258"/>
      <c r="BJ2366" s="258"/>
      <c r="BK2366" s="258"/>
      <c r="BL2366" s="258"/>
      <c r="BM2366" s="258"/>
      <c r="BN2366" s="258"/>
      <c r="BO2366" s="258"/>
      <c r="BP2366" s="258"/>
      <c r="BQ2366" s="258"/>
      <c r="BR2366" s="258"/>
      <c r="BS2366" s="258"/>
      <c r="BT2366" s="258"/>
      <c r="BU2366" s="258"/>
      <c r="BV2366" s="258"/>
      <c r="BW2366" s="258"/>
      <c r="BX2366" s="258"/>
      <c r="BY2366" s="258"/>
      <c r="BZ2366" s="258"/>
      <c r="CA2366" s="258"/>
      <c r="CB2366" s="258"/>
      <c r="CC2366" s="258"/>
      <c r="CD2366" s="258"/>
      <c r="CE2366" s="258"/>
      <c r="CF2366" s="258"/>
      <c r="CG2366" s="258"/>
      <c r="CH2366" s="258"/>
      <c r="CI2366" s="258"/>
      <c r="CJ2366" s="258"/>
      <c r="CK2366" s="258"/>
      <c r="CL2366" s="258"/>
      <c r="CM2366" s="258"/>
      <c r="CN2366" s="258"/>
      <c r="CO2366" s="258"/>
      <c r="CP2366" s="258"/>
      <c r="CQ2366" s="258"/>
      <c r="CR2366" s="258"/>
      <c r="CS2366" s="258"/>
      <c r="CT2366" s="258"/>
      <c r="CU2366" s="258"/>
      <c r="CV2366" s="258"/>
      <c r="CW2366" s="258"/>
      <c r="CX2366" s="258"/>
    </row>
    <row r="2367" spans="1:102" ht="18">
      <c r="A2367" s="13"/>
      <c r="B2367" s="5" t="s">
        <v>2562</v>
      </c>
      <c r="C2367" s="20"/>
      <c r="D2367" s="20"/>
      <c r="E2367" s="20"/>
      <c r="F2367" s="2"/>
      <c r="G2367" s="2"/>
      <c r="H2367" s="4"/>
      <c r="I2367" s="10"/>
      <c r="J2367" s="10"/>
      <c r="K2367" s="59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>
        <v>3250</v>
      </c>
      <c r="V2367" s="10"/>
      <c r="W2367" s="107">
        <f>SUM(U2367:V2367)</f>
        <v>3250</v>
      </c>
    </row>
    <row r="2368" spans="1:102" s="186" customFormat="1" ht="18">
      <c r="A2368" s="187"/>
      <c r="B2368" s="181" t="s">
        <v>2561</v>
      </c>
      <c r="C2368" s="192"/>
      <c r="D2368" s="192"/>
      <c r="E2368" s="192"/>
      <c r="F2368" s="183"/>
      <c r="G2368" s="183"/>
      <c r="H2368" s="194"/>
      <c r="I2368" s="184"/>
      <c r="J2368" s="184"/>
      <c r="K2368" s="212"/>
      <c r="L2368" s="184"/>
      <c r="M2368" s="184"/>
      <c r="N2368" s="184"/>
      <c r="O2368" s="184"/>
      <c r="P2368" s="184"/>
      <c r="Q2368" s="184"/>
      <c r="R2368" s="184"/>
      <c r="S2368" s="184"/>
      <c r="T2368" s="184"/>
      <c r="U2368" s="184">
        <f>SUM(U2367)</f>
        <v>3250</v>
      </c>
      <c r="V2368" s="184"/>
      <c r="W2368" s="185">
        <f>SUM(U2368:V2368)</f>
        <v>3250</v>
      </c>
      <c r="X2368" s="264"/>
      <c r="Y2368" s="264"/>
      <c r="Z2368" s="264"/>
      <c r="AA2368" s="264"/>
      <c r="AB2368" s="264"/>
      <c r="AC2368" s="264"/>
      <c r="AD2368" s="264"/>
      <c r="AE2368" s="264"/>
      <c r="AF2368" s="264"/>
      <c r="AG2368" s="264"/>
      <c r="AH2368" s="264"/>
      <c r="AI2368" s="264"/>
      <c r="AJ2368" s="264"/>
      <c r="AK2368" s="264"/>
      <c r="AL2368" s="264"/>
      <c r="AM2368" s="264"/>
      <c r="AN2368" s="264"/>
      <c r="AO2368" s="264"/>
      <c r="AP2368" s="264"/>
      <c r="AQ2368" s="264"/>
      <c r="AR2368" s="264"/>
      <c r="AS2368" s="264"/>
      <c r="AT2368" s="264"/>
      <c r="AU2368" s="264"/>
      <c r="AV2368" s="264"/>
      <c r="AW2368" s="264"/>
      <c r="AX2368" s="264"/>
      <c r="AY2368" s="264"/>
      <c r="AZ2368" s="264"/>
      <c r="BA2368" s="264"/>
      <c r="BB2368" s="264"/>
      <c r="BC2368" s="264"/>
      <c r="BD2368" s="264"/>
      <c r="BE2368" s="264"/>
      <c r="BF2368" s="264"/>
      <c r="BG2368" s="264"/>
      <c r="BH2368" s="264"/>
      <c r="BI2368" s="264"/>
      <c r="BJ2368" s="264"/>
      <c r="BK2368" s="264"/>
      <c r="BL2368" s="264"/>
      <c r="BM2368" s="264"/>
      <c r="BN2368" s="264"/>
      <c r="BO2368" s="264"/>
      <c r="BP2368" s="264"/>
      <c r="BQ2368" s="264"/>
      <c r="BR2368" s="264"/>
      <c r="BS2368" s="264"/>
      <c r="BT2368" s="264"/>
      <c r="BU2368" s="264"/>
      <c r="BV2368" s="264"/>
      <c r="BW2368" s="264"/>
      <c r="BX2368" s="264"/>
      <c r="BY2368" s="264"/>
      <c r="BZ2368" s="264"/>
      <c r="CA2368" s="264"/>
      <c r="CB2368" s="264"/>
      <c r="CC2368" s="264"/>
      <c r="CD2368" s="264"/>
      <c r="CE2368" s="264"/>
      <c r="CF2368" s="264"/>
      <c r="CG2368" s="264"/>
      <c r="CH2368" s="264"/>
      <c r="CI2368" s="264"/>
      <c r="CJ2368" s="264"/>
      <c r="CK2368" s="264"/>
      <c r="CL2368" s="264"/>
      <c r="CM2368" s="264"/>
      <c r="CN2368" s="264"/>
      <c r="CO2368" s="264"/>
      <c r="CP2368" s="264"/>
      <c r="CQ2368" s="264"/>
      <c r="CR2368" s="264"/>
      <c r="CS2368" s="264"/>
      <c r="CT2368" s="264"/>
      <c r="CU2368" s="264"/>
      <c r="CV2368" s="264"/>
      <c r="CW2368" s="264"/>
      <c r="CX2368" s="264"/>
    </row>
    <row r="2369" spans="1:102" s="24" customFormat="1" ht="18">
      <c r="A2369" s="17">
        <v>3</v>
      </c>
      <c r="B2369" s="7" t="s">
        <v>1636</v>
      </c>
      <c r="C2369" s="9"/>
      <c r="D2369" s="9"/>
      <c r="E2369" s="9"/>
      <c r="F2369" s="6"/>
      <c r="G2369" s="6"/>
      <c r="H2369" s="3"/>
      <c r="I2369" s="18"/>
      <c r="J2369" s="18"/>
      <c r="K2369" s="213"/>
      <c r="L2369" s="18"/>
      <c r="M2369" s="18"/>
      <c r="N2369" s="18"/>
      <c r="O2369" s="18"/>
      <c r="P2369" s="18"/>
      <c r="Q2369" s="18"/>
      <c r="R2369" s="18"/>
      <c r="S2369" s="107"/>
      <c r="T2369" s="107"/>
      <c r="U2369" s="107"/>
      <c r="V2369" s="107"/>
      <c r="W2369" s="107"/>
      <c r="X2369" s="258"/>
      <c r="Y2369" s="258"/>
      <c r="Z2369" s="258"/>
      <c r="AA2369" s="258"/>
      <c r="AB2369" s="258"/>
      <c r="AC2369" s="258"/>
      <c r="AD2369" s="258"/>
      <c r="AE2369" s="258"/>
      <c r="AF2369" s="258"/>
      <c r="AG2369" s="258"/>
      <c r="AH2369" s="258"/>
      <c r="AI2369" s="258"/>
      <c r="AJ2369" s="258"/>
      <c r="AK2369" s="258"/>
      <c r="AL2369" s="258"/>
      <c r="AM2369" s="258"/>
      <c r="AN2369" s="258"/>
      <c r="AO2369" s="258"/>
      <c r="AP2369" s="258"/>
      <c r="AQ2369" s="258"/>
      <c r="AR2369" s="258"/>
      <c r="AS2369" s="258"/>
      <c r="AT2369" s="258"/>
      <c r="AU2369" s="258"/>
      <c r="AV2369" s="258"/>
      <c r="AW2369" s="258"/>
      <c r="AX2369" s="258"/>
      <c r="AY2369" s="258"/>
      <c r="AZ2369" s="258"/>
      <c r="BA2369" s="258"/>
      <c r="BB2369" s="258"/>
      <c r="BC2369" s="258"/>
      <c r="BD2369" s="258"/>
      <c r="BE2369" s="258"/>
      <c r="BF2369" s="258"/>
      <c r="BG2369" s="258"/>
      <c r="BH2369" s="258"/>
      <c r="BI2369" s="258"/>
      <c r="BJ2369" s="258"/>
      <c r="BK2369" s="258"/>
      <c r="BL2369" s="258"/>
      <c r="BM2369" s="258"/>
      <c r="BN2369" s="258"/>
      <c r="BO2369" s="258"/>
      <c r="BP2369" s="258"/>
      <c r="BQ2369" s="258"/>
      <c r="BR2369" s="258"/>
      <c r="BS2369" s="258"/>
      <c r="BT2369" s="258"/>
      <c r="BU2369" s="258"/>
      <c r="BV2369" s="258"/>
      <c r="BW2369" s="258"/>
      <c r="BX2369" s="258"/>
      <c r="BY2369" s="258"/>
      <c r="BZ2369" s="258"/>
      <c r="CA2369" s="258"/>
      <c r="CB2369" s="258"/>
      <c r="CC2369" s="258"/>
      <c r="CD2369" s="258"/>
      <c r="CE2369" s="258"/>
      <c r="CF2369" s="258"/>
      <c r="CG2369" s="258"/>
      <c r="CH2369" s="258"/>
      <c r="CI2369" s="258"/>
      <c r="CJ2369" s="258"/>
      <c r="CK2369" s="258"/>
      <c r="CL2369" s="258"/>
      <c r="CM2369" s="258"/>
      <c r="CN2369" s="258"/>
      <c r="CO2369" s="258"/>
      <c r="CP2369" s="258"/>
      <c r="CQ2369" s="258"/>
      <c r="CR2369" s="258"/>
      <c r="CS2369" s="258"/>
      <c r="CT2369" s="258"/>
      <c r="CU2369" s="258"/>
      <c r="CV2369" s="258"/>
      <c r="CW2369" s="258"/>
      <c r="CX2369" s="258"/>
    </row>
    <row r="2370" spans="1:102" s="24" customFormat="1" ht="18">
      <c r="A2370" s="13">
        <v>1</v>
      </c>
      <c r="B2370" s="5" t="s">
        <v>1670</v>
      </c>
      <c r="C2370" s="9"/>
      <c r="D2370" s="9"/>
      <c r="E2370" s="9"/>
      <c r="F2370" s="6"/>
      <c r="G2370" s="6"/>
      <c r="H2370" s="3"/>
      <c r="I2370" s="10">
        <v>0.04</v>
      </c>
      <c r="J2370" s="18"/>
      <c r="K2370" s="213">
        <f>SUM(I2370:J2370)</f>
        <v>0.04</v>
      </c>
      <c r="L2370" s="10">
        <v>0.04</v>
      </c>
      <c r="M2370" s="18"/>
      <c r="N2370" s="18">
        <f>SUM(L2370:M2370)</f>
        <v>0.04</v>
      </c>
      <c r="O2370" s="10">
        <v>0.04</v>
      </c>
      <c r="P2370" s="18"/>
      <c r="Q2370" s="18">
        <f>SUM(O2370:P2370)</f>
        <v>0.04</v>
      </c>
      <c r="R2370" s="10">
        <v>0.04</v>
      </c>
      <c r="S2370" s="107"/>
      <c r="T2370" s="107">
        <f>SUM(R2370:S2370)</f>
        <v>0.04</v>
      </c>
      <c r="U2370" s="105">
        <v>0.04</v>
      </c>
      <c r="V2370" s="107"/>
      <c r="W2370" s="107">
        <f>SUM(U2370:V2370)</f>
        <v>0.04</v>
      </c>
      <c r="X2370" s="258"/>
      <c r="Y2370" s="258"/>
      <c r="Z2370" s="258"/>
      <c r="AA2370" s="258"/>
      <c r="AB2370" s="258"/>
      <c r="AC2370" s="258"/>
      <c r="AD2370" s="258"/>
      <c r="AE2370" s="258"/>
      <c r="AF2370" s="258"/>
      <c r="AG2370" s="258"/>
      <c r="AH2370" s="258"/>
      <c r="AI2370" s="258"/>
      <c r="AJ2370" s="258"/>
      <c r="AK2370" s="258"/>
      <c r="AL2370" s="258"/>
      <c r="AM2370" s="258"/>
      <c r="AN2370" s="258"/>
      <c r="AO2370" s="258"/>
      <c r="AP2370" s="258"/>
      <c r="AQ2370" s="258"/>
      <c r="AR2370" s="258"/>
      <c r="AS2370" s="258"/>
      <c r="AT2370" s="258"/>
      <c r="AU2370" s="258"/>
      <c r="AV2370" s="258"/>
      <c r="AW2370" s="258"/>
      <c r="AX2370" s="258"/>
      <c r="AY2370" s="258"/>
      <c r="AZ2370" s="258"/>
      <c r="BA2370" s="258"/>
      <c r="BB2370" s="258"/>
      <c r="BC2370" s="258"/>
      <c r="BD2370" s="258"/>
      <c r="BE2370" s="258"/>
      <c r="BF2370" s="258"/>
      <c r="BG2370" s="258"/>
      <c r="BH2370" s="258"/>
      <c r="BI2370" s="258"/>
      <c r="BJ2370" s="258"/>
      <c r="BK2370" s="258"/>
      <c r="BL2370" s="258"/>
      <c r="BM2370" s="258"/>
      <c r="BN2370" s="258"/>
      <c r="BO2370" s="258"/>
      <c r="BP2370" s="258"/>
      <c r="BQ2370" s="258"/>
      <c r="BR2370" s="258"/>
      <c r="BS2370" s="258"/>
      <c r="BT2370" s="258"/>
      <c r="BU2370" s="258"/>
      <c r="BV2370" s="258"/>
      <c r="BW2370" s="258"/>
      <c r="BX2370" s="258"/>
      <c r="BY2370" s="258"/>
      <c r="BZ2370" s="258"/>
      <c r="CA2370" s="258"/>
      <c r="CB2370" s="258"/>
      <c r="CC2370" s="258"/>
      <c r="CD2370" s="258"/>
      <c r="CE2370" s="258"/>
      <c r="CF2370" s="258"/>
      <c r="CG2370" s="258"/>
      <c r="CH2370" s="258"/>
      <c r="CI2370" s="258"/>
      <c r="CJ2370" s="258"/>
      <c r="CK2370" s="258"/>
      <c r="CL2370" s="258"/>
      <c r="CM2370" s="258"/>
      <c r="CN2370" s="258"/>
      <c r="CO2370" s="258"/>
      <c r="CP2370" s="258"/>
      <c r="CQ2370" s="258"/>
      <c r="CR2370" s="258"/>
      <c r="CS2370" s="258"/>
      <c r="CT2370" s="258"/>
      <c r="CU2370" s="258"/>
      <c r="CV2370" s="258"/>
      <c r="CW2370" s="258"/>
      <c r="CX2370" s="258"/>
    </row>
    <row r="2371" spans="1:102" ht="18">
      <c r="A2371" s="13">
        <v>2</v>
      </c>
      <c r="B2371" s="5" t="s">
        <v>1637</v>
      </c>
      <c r="C2371" s="20">
        <v>128</v>
      </c>
      <c r="D2371" s="20"/>
      <c r="E2371" s="21">
        <f>SUM(C2371:D2371)</f>
        <v>128</v>
      </c>
      <c r="F2371" s="2">
        <v>337.02</v>
      </c>
      <c r="G2371" s="2">
        <v>0</v>
      </c>
      <c r="H2371" s="3">
        <f>SUM(F2371:G2371)</f>
        <v>337.02</v>
      </c>
      <c r="I2371" s="10">
        <v>196.27</v>
      </c>
      <c r="J2371" s="10"/>
      <c r="K2371" s="213">
        <f>SUM(I2371:J2371)</f>
        <v>196.27</v>
      </c>
      <c r="L2371" s="10">
        <v>125.52</v>
      </c>
      <c r="M2371" s="10"/>
      <c r="N2371" s="18">
        <f>SUM(L2371:M2371)</f>
        <v>125.52</v>
      </c>
      <c r="O2371" s="10">
        <v>117.04</v>
      </c>
      <c r="P2371" s="10"/>
      <c r="Q2371" s="18">
        <f>SUM(O2371:P2371)</f>
        <v>117.04</v>
      </c>
      <c r="R2371" s="10">
        <v>142.03</v>
      </c>
      <c r="S2371" s="105"/>
      <c r="T2371" s="107">
        <f>SUM(R2371:S2371)</f>
        <v>142.03</v>
      </c>
      <c r="U2371" s="105">
        <v>152.03</v>
      </c>
      <c r="V2371" s="105"/>
      <c r="W2371" s="107">
        <f>SUM(U2371:V2371)</f>
        <v>152.03</v>
      </c>
    </row>
    <row r="2372" spans="1:102" s="186" customFormat="1" ht="18">
      <c r="A2372" s="187"/>
      <c r="B2372" s="181" t="s">
        <v>185</v>
      </c>
      <c r="C2372" s="192">
        <f>SUM(C2371)</f>
        <v>128</v>
      </c>
      <c r="D2372" s="192"/>
      <c r="E2372" s="192">
        <f>SUM(C2372:D2372)</f>
        <v>128</v>
      </c>
      <c r="F2372" s="183">
        <v>337.02</v>
      </c>
      <c r="G2372" s="183">
        <v>0</v>
      </c>
      <c r="H2372" s="194">
        <f>SUM(F2372:G2372)</f>
        <v>337.02</v>
      </c>
      <c r="I2372" s="184">
        <f>SUM(I2370:I2371)</f>
        <v>196.31</v>
      </c>
      <c r="J2372" s="184"/>
      <c r="K2372" s="212">
        <f>SUM(I2372:J2372)</f>
        <v>196.31</v>
      </c>
      <c r="L2372" s="184">
        <f>SUM(L2370:L2371)</f>
        <v>125.56</v>
      </c>
      <c r="M2372" s="184"/>
      <c r="N2372" s="184">
        <f>SUM(L2372:M2372)</f>
        <v>125.56</v>
      </c>
      <c r="O2372" s="184">
        <f>SUM(O2370:O2371)</f>
        <v>117.08000000000001</v>
      </c>
      <c r="P2372" s="184"/>
      <c r="Q2372" s="184">
        <f>SUM(O2372:P2372)</f>
        <v>117.08000000000001</v>
      </c>
      <c r="R2372" s="184">
        <f>SUM(R2370:R2371)</f>
        <v>142.07</v>
      </c>
      <c r="S2372" s="184">
        <f t="shared" ref="S2372:V2372" si="898">SUM(S2370:S2371)</f>
        <v>0</v>
      </c>
      <c r="T2372" s="184">
        <f t="shared" si="898"/>
        <v>142.07</v>
      </c>
      <c r="U2372" s="184">
        <f t="shared" si="898"/>
        <v>152.07</v>
      </c>
      <c r="V2372" s="184">
        <f t="shared" si="898"/>
        <v>0</v>
      </c>
      <c r="W2372" s="185">
        <f>SUM(U2372:V2372)</f>
        <v>152.07</v>
      </c>
      <c r="X2372" s="264"/>
      <c r="Y2372" s="264"/>
      <c r="Z2372" s="264"/>
      <c r="AA2372" s="264"/>
      <c r="AB2372" s="264"/>
      <c r="AC2372" s="264"/>
      <c r="AD2372" s="264"/>
      <c r="AE2372" s="264"/>
      <c r="AF2372" s="264"/>
      <c r="AG2372" s="264"/>
      <c r="AH2372" s="264"/>
      <c r="AI2372" s="264"/>
      <c r="AJ2372" s="264"/>
      <c r="AK2372" s="264"/>
      <c r="AL2372" s="264"/>
      <c r="AM2372" s="264"/>
      <c r="AN2372" s="264"/>
      <c r="AO2372" s="264"/>
      <c r="AP2372" s="264"/>
      <c r="AQ2372" s="264"/>
      <c r="AR2372" s="264"/>
      <c r="AS2372" s="264"/>
      <c r="AT2372" s="264"/>
      <c r="AU2372" s="264"/>
      <c r="AV2372" s="264"/>
      <c r="AW2372" s="264"/>
      <c r="AX2372" s="264"/>
      <c r="AY2372" s="264"/>
      <c r="AZ2372" s="264"/>
      <c r="BA2372" s="264"/>
      <c r="BB2372" s="264"/>
      <c r="BC2372" s="264"/>
      <c r="BD2372" s="264"/>
      <c r="BE2372" s="264"/>
      <c r="BF2372" s="264"/>
      <c r="BG2372" s="264"/>
      <c r="BH2372" s="264"/>
      <c r="BI2372" s="264"/>
      <c r="BJ2372" s="264"/>
      <c r="BK2372" s="264"/>
      <c r="BL2372" s="264"/>
      <c r="BM2372" s="264"/>
      <c r="BN2372" s="264"/>
      <c r="BO2372" s="264"/>
      <c r="BP2372" s="264"/>
      <c r="BQ2372" s="264"/>
      <c r="BR2372" s="264"/>
      <c r="BS2372" s="264"/>
      <c r="BT2372" s="264"/>
      <c r="BU2372" s="264"/>
      <c r="BV2372" s="264"/>
      <c r="BW2372" s="264"/>
      <c r="BX2372" s="264"/>
      <c r="BY2372" s="264"/>
      <c r="BZ2372" s="264"/>
      <c r="CA2372" s="264"/>
      <c r="CB2372" s="264"/>
      <c r="CC2372" s="264"/>
      <c r="CD2372" s="264"/>
      <c r="CE2372" s="264"/>
      <c r="CF2372" s="264"/>
      <c r="CG2372" s="264"/>
      <c r="CH2372" s="264"/>
      <c r="CI2372" s="264"/>
      <c r="CJ2372" s="264"/>
      <c r="CK2372" s="264"/>
      <c r="CL2372" s="264"/>
      <c r="CM2372" s="264"/>
      <c r="CN2372" s="264"/>
      <c r="CO2372" s="264"/>
      <c r="CP2372" s="264"/>
      <c r="CQ2372" s="264"/>
      <c r="CR2372" s="264"/>
      <c r="CS2372" s="264"/>
      <c r="CT2372" s="264"/>
      <c r="CU2372" s="264"/>
      <c r="CV2372" s="264"/>
      <c r="CW2372" s="264"/>
      <c r="CX2372" s="264"/>
    </row>
    <row r="2373" spans="1:102" s="24" customFormat="1" ht="18">
      <c r="A2373" s="17">
        <v>4</v>
      </c>
      <c r="B2373" s="7" t="s">
        <v>1638</v>
      </c>
      <c r="C2373" s="9"/>
      <c r="D2373" s="9"/>
      <c r="E2373" s="9"/>
      <c r="F2373" s="6"/>
      <c r="G2373" s="6"/>
      <c r="H2373" s="3"/>
      <c r="I2373" s="18"/>
      <c r="J2373" s="18"/>
      <c r="K2373" s="213"/>
      <c r="L2373" s="18"/>
      <c r="M2373" s="18"/>
      <c r="N2373" s="18"/>
      <c r="O2373" s="18"/>
      <c r="P2373" s="18"/>
      <c r="Q2373" s="18"/>
      <c r="R2373" s="18"/>
      <c r="S2373" s="107"/>
      <c r="T2373" s="107"/>
      <c r="U2373" s="107"/>
      <c r="V2373" s="107"/>
      <c r="W2373" s="107"/>
      <c r="X2373" s="258"/>
      <c r="Y2373" s="258"/>
      <c r="Z2373" s="258"/>
      <c r="AA2373" s="258"/>
      <c r="AB2373" s="258"/>
      <c r="AC2373" s="258"/>
      <c r="AD2373" s="258"/>
      <c r="AE2373" s="258"/>
      <c r="AF2373" s="258"/>
      <c r="AG2373" s="258"/>
      <c r="AH2373" s="258"/>
      <c r="AI2373" s="258"/>
      <c r="AJ2373" s="258"/>
      <c r="AK2373" s="258"/>
      <c r="AL2373" s="258"/>
      <c r="AM2373" s="258"/>
      <c r="AN2373" s="258"/>
      <c r="AO2373" s="258"/>
      <c r="AP2373" s="258"/>
      <c r="AQ2373" s="258"/>
      <c r="AR2373" s="258"/>
      <c r="AS2373" s="258"/>
      <c r="AT2373" s="258"/>
      <c r="AU2373" s="258"/>
      <c r="AV2373" s="258"/>
      <c r="AW2373" s="258"/>
      <c r="AX2373" s="258"/>
      <c r="AY2373" s="258"/>
      <c r="AZ2373" s="258"/>
      <c r="BA2373" s="258"/>
      <c r="BB2373" s="258"/>
      <c r="BC2373" s="258"/>
      <c r="BD2373" s="258"/>
      <c r="BE2373" s="258"/>
      <c r="BF2373" s="258"/>
      <c r="BG2373" s="258"/>
      <c r="BH2373" s="258"/>
      <c r="BI2373" s="258"/>
      <c r="BJ2373" s="258"/>
      <c r="BK2373" s="258"/>
      <c r="BL2373" s="258"/>
      <c r="BM2373" s="258"/>
      <c r="BN2373" s="258"/>
      <c r="BO2373" s="258"/>
      <c r="BP2373" s="258"/>
      <c r="BQ2373" s="258"/>
      <c r="BR2373" s="258"/>
      <c r="BS2373" s="258"/>
      <c r="BT2373" s="258"/>
      <c r="BU2373" s="258"/>
      <c r="BV2373" s="258"/>
      <c r="BW2373" s="258"/>
      <c r="BX2373" s="258"/>
      <c r="BY2373" s="258"/>
      <c r="BZ2373" s="258"/>
      <c r="CA2373" s="258"/>
      <c r="CB2373" s="258"/>
      <c r="CC2373" s="258"/>
      <c r="CD2373" s="258"/>
      <c r="CE2373" s="258"/>
      <c r="CF2373" s="258"/>
      <c r="CG2373" s="258"/>
      <c r="CH2373" s="258"/>
      <c r="CI2373" s="258"/>
      <c r="CJ2373" s="258"/>
      <c r="CK2373" s="258"/>
      <c r="CL2373" s="258"/>
      <c r="CM2373" s="258"/>
      <c r="CN2373" s="258"/>
      <c r="CO2373" s="258"/>
      <c r="CP2373" s="258"/>
      <c r="CQ2373" s="258"/>
      <c r="CR2373" s="258"/>
      <c r="CS2373" s="258"/>
      <c r="CT2373" s="258"/>
      <c r="CU2373" s="258"/>
      <c r="CV2373" s="258"/>
      <c r="CW2373" s="258"/>
      <c r="CX2373" s="258"/>
    </row>
    <row r="2374" spans="1:102" ht="18">
      <c r="A2374" s="13">
        <v>1</v>
      </c>
      <c r="B2374" s="5" t="s">
        <v>1639</v>
      </c>
      <c r="C2374" s="20">
        <v>40</v>
      </c>
      <c r="D2374" s="20"/>
      <c r="E2374" s="21">
        <f>SUM(C2374:D2374)</f>
        <v>40</v>
      </c>
      <c r="F2374" s="2">
        <v>32.090000000000003</v>
      </c>
      <c r="G2374" s="2">
        <v>0</v>
      </c>
      <c r="H2374" s="3">
        <f>SUM(F2374:G2374)</f>
        <v>32.090000000000003</v>
      </c>
      <c r="I2374" s="10">
        <v>92.17</v>
      </c>
      <c r="J2374" s="10"/>
      <c r="K2374" s="213">
        <f>SUM(I2374:J2374)</f>
        <v>92.17</v>
      </c>
      <c r="L2374" s="10">
        <v>800</v>
      </c>
      <c r="M2374" s="10"/>
      <c r="N2374" s="18">
        <f>SUM(L2374:M2374)</f>
        <v>800</v>
      </c>
      <c r="O2374" s="10">
        <v>50</v>
      </c>
      <c r="P2374" s="10"/>
      <c r="Q2374" s="18">
        <f>SUM(O2374:P2374)</f>
        <v>50</v>
      </c>
      <c r="R2374" s="10">
        <v>50</v>
      </c>
      <c r="S2374" s="105"/>
      <c r="T2374" s="107">
        <f>SUM(R2374:S2374)</f>
        <v>50</v>
      </c>
      <c r="U2374" s="105">
        <v>48.04</v>
      </c>
      <c r="V2374" s="105"/>
      <c r="W2374" s="107">
        <f>SUM(U2374:V2374)</f>
        <v>48.04</v>
      </c>
    </row>
    <row r="2375" spans="1:102" s="186" customFormat="1" ht="18">
      <c r="A2375" s="187"/>
      <c r="B2375" s="181" t="s">
        <v>186</v>
      </c>
      <c r="C2375" s="192">
        <f>SUM(C2374)</f>
        <v>40</v>
      </c>
      <c r="D2375" s="192"/>
      <c r="E2375" s="192">
        <f>SUM(C2375:D2375)</f>
        <v>40</v>
      </c>
      <c r="F2375" s="183">
        <v>32.090000000000003</v>
      </c>
      <c r="G2375" s="183">
        <v>0</v>
      </c>
      <c r="H2375" s="194">
        <f>SUM(F2375:G2375)</f>
        <v>32.090000000000003</v>
      </c>
      <c r="I2375" s="184">
        <f>SUM(I2374)</f>
        <v>92.17</v>
      </c>
      <c r="J2375" s="184"/>
      <c r="K2375" s="212">
        <f>SUM(I2375:J2375)</f>
        <v>92.17</v>
      </c>
      <c r="L2375" s="184">
        <f>SUM(L2374)</f>
        <v>800</v>
      </c>
      <c r="M2375" s="184"/>
      <c r="N2375" s="184">
        <f>SUM(L2375:M2375)</f>
        <v>800</v>
      </c>
      <c r="O2375" s="184">
        <f>SUM(O2374)</f>
        <v>50</v>
      </c>
      <c r="P2375" s="184"/>
      <c r="Q2375" s="184">
        <f>SUM(O2375:P2375)</f>
        <v>50</v>
      </c>
      <c r="R2375" s="184">
        <f>SUM(R2374)</f>
        <v>50</v>
      </c>
      <c r="S2375" s="184">
        <f t="shared" ref="S2375:V2375" si="899">SUM(S2374)</f>
        <v>0</v>
      </c>
      <c r="T2375" s="184">
        <f t="shared" si="899"/>
        <v>50</v>
      </c>
      <c r="U2375" s="184">
        <f t="shared" si="899"/>
        <v>48.04</v>
      </c>
      <c r="V2375" s="184">
        <f t="shared" si="899"/>
        <v>0</v>
      </c>
      <c r="W2375" s="185">
        <f>SUM(U2375:V2375)</f>
        <v>48.04</v>
      </c>
      <c r="X2375" s="264"/>
      <c r="Y2375" s="264"/>
      <c r="Z2375" s="264"/>
      <c r="AA2375" s="264"/>
      <c r="AB2375" s="264"/>
      <c r="AC2375" s="264"/>
      <c r="AD2375" s="264"/>
      <c r="AE2375" s="264"/>
      <c r="AF2375" s="264"/>
      <c r="AG2375" s="264"/>
      <c r="AH2375" s="264"/>
      <c r="AI2375" s="264"/>
      <c r="AJ2375" s="264"/>
      <c r="AK2375" s="264"/>
      <c r="AL2375" s="264"/>
      <c r="AM2375" s="264"/>
      <c r="AN2375" s="264"/>
      <c r="AO2375" s="264"/>
      <c r="AP2375" s="264"/>
      <c r="AQ2375" s="264"/>
      <c r="AR2375" s="264"/>
      <c r="AS2375" s="264"/>
      <c r="AT2375" s="264"/>
      <c r="AU2375" s="264"/>
      <c r="AV2375" s="264"/>
      <c r="AW2375" s="264"/>
      <c r="AX2375" s="264"/>
      <c r="AY2375" s="264"/>
      <c r="AZ2375" s="264"/>
      <c r="BA2375" s="264"/>
      <c r="BB2375" s="264"/>
      <c r="BC2375" s="264"/>
      <c r="BD2375" s="264"/>
      <c r="BE2375" s="264"/>
      <c r="BF2375" s="264"/>
      <c r="BG2375" s="264"/>
      <c r="BH2375" s="264"/>
      <c r="BI2375" s="264"/>
      <c r="BJ2375" s="264"/>
      <c r="BK2375" s="264"/>
      <c r="BL2375" s="264"/>
      <c r="BM2375" s="264"/>
      <c r="BN2375" s="264"/>
      <c r="BO2375" s="264"/>
      <c r="BP2375" s="264"/>
      <c r="BQ2375" s="264"/>
      <c r="BR2375" s="264"/>
      <c r="BS2375" s="264"/>
      <c r="BT2375" s="264"/>
      <c r="BU2375" s="264"/>
      <c r="BV2375" s="264"/>
      <c r="BW2375" s="264"/>
      <c r="BX2375" s="264"/>
      <c r="BY2375" s="264"/>
      <c r="BZ2375" s="264"/>
      <c r="CA2375" s="264"/>
      <c r="CB2375" s="264"/>
      <c r="CC2375" s="264"/>
      <c r="CD2375" s="264"/>
      <c r="CE2375" s="264"/>
      <c r="CF2375" s="264"/>
      <c r="CG2375" s="264"/>
      <c r="CH2375" s="264"/>
      <c r="CI2375" s="264"/>
      <c r="CJ2375" s="264"/>
      <c r="CK2375" s="264"/>
      <c r="CL2375" s="264"/>
      <c r="CM2375" s="264"/>
      <c r="CN2375" s="264"/>
      <c r="CO2375" s="264"/>
      <c r="CP2375" s="264"/>
      <c r="CQ2375" s="264"/>
      <c r="CR2375" s="264"/>
      <c r="CS2375" s="264"/>
      <c r="CT2375" s="264"/>
      <c r="CU2375" s="264"/>
      <c r="CV2375" s="264"/>
      <c r="CW2375" s="264"/>
      <c r="CX2375" s="264"/>
    </row>
    <row r="2376" spans="1:102" s="214" customFormat="1" ht="18">
      <c r="B2376" s="215" t="s">
        <v>187</v>
      </c>
      <c r="C2376" s="226">
        <f t="shared" ref="C2376:H2376" si="900">C2375+C2372+C2365+C2359</f>
        <v>7718</v>
      </c>
      <c r="D2376" s="226">
        <f t="shared" si="900"/>
        <v>0</v>
      </c>
      <c r="E2376" s="226">
        <f t="shared" si="900"/>
        <v>7718</v>
      </c>
      <c r="F2376" s="226">
        <f t="shared" si="900"/>
        <v>8194.11</v>
      </c>
      <c r="G2376" s="226">
        <f t="shared" si="900"/>
        <v>0</v>
      </c>
      <c r="H2376" s="226">
        <f t="shared" si="900"/>
        <v>8194.11</v>
      </c>
      <c r="I2376" s="226">
        <f>I2375+I2372+I2365+I2359</f>
        <v>6988.48</v>
      </c>
      <c r="J2376" s="226">
        <f t="shared" ref="J2376:K2376" si="901">J2375+J2372+J2365+J2359</f>
        <v>0</v>
      </c>
      <c r="K2376" s="226">
        <f t="shared" si="901"/>
        <v>6988.48</v>
      </c>
      <c r="L2376" s="226">
        <f>L2375+L2372+L2365+L2359</f>
        <v>2425.59</v>
      </c>
      <c r="M2376" s="226">
        <f t="shared" ref="M2376:N2376" si="902">M2375+M2372+M2365+M2359</f>
        <v>0</v>
      </c>
      <c r="N2376" s="226">
        <f t="shared" si="902"/>
        <v>2425.59</v>
      </c>
      <c r="O2376" s="218">
        <f>O2375+O2372+O2365+O2362</f>
        <v>797.11</v>
      </c>
      <c r="P2376" s="218"/>
      <c r="Q2376" s="218">
        <f>Q2375+Q2372+Q2365+Q2362</f>
        <v>797.11</v>
      </c>
      <c r="R2376" s="218">
        <f>R2375+R2372+R2365+R2362</f>
        <v>6759.0999999999995</v>
      </c>
      <c r="S2376" s="218">
        <f t="shared" ref="S2376:T2376" si="903">S2375+S2372+S2365+S2362</f>
        <v>0</v>
      </c>
      <c r="T2376" s="218">
        <f t="shared" si="903"/>
        <v>6759.0999999999995</v>
      </c>
      <c r="U2376" s="218">
        <f>U2375+U2372+U2365+U2362+U2368</f>
        <v>4250.1400000000003</v>
      </c>
      <c r="V2376" s="218">
        <f t="shared" ref="V2376:W2376" si="904">V2375+V2372+V2365+V2362+V2368</f>
        <v>0</v>
      </c>
      <c r="W2376" s="218">
        <f t="shared" si="904"/>
        <v>4250.1400000000003</v>
      </c>
      <c r="X2376" s="258"/>
      <c r="Y2376" s="258"/>
      <c r="Z2376" s="258"/>
      <c r="AA2376" s="258"/>
      <c r="AB2376" s="258"/>
      <c r="AC2376" s="258"/>
      <c r="AD2376" s="258"/>
      <c r="AE2376" s="258"/>
      <c r="AF2376" s="258"/>
      <c r="AG2376" s="258"/>
      <c r="AH2376" s="258"/>
      <c r="AI2376" s="258"/>
      <c r="AJ2376" s="258"/>
      <c r="AK2376" s="258"/>
      <c r="AL2376" s="258"/>
      <c r="AM2376" s="258"/>
      <c r="AN2376" s="258"/>
      <c r="AO2376" s="258"/>
      <c r="AP2376" s="258"/>
      <c r="AQ2376" s="258"/>
      <c r="AR2376" s="258"/>
      <c r="AS2376" s="258"/>
      <c r="AT2376" s="258"/>
      <c r="AU2376" s="258"/>
      <c r="AV2376" s="258"/>
      <c r="AW2376" s="258"/>
      <c r="AX2376" s="258"/>
      <c r="AY2376" s="258"/>
      <c r="AZ2376" s="258"/>
      <c r="BA2376" s="258"/>
      <c r="BB2376" s="258"/>
      <c r="BC2376" s="258"/>
      <c r="BD2376" s="258"/>
      <c r="BE2376" s="258"/>
      <c r="BF2376" s="258"/>
      <c r="BG2376" s="258"/>
      <c r="BH2376" s="258"/>
      <c r="BI2376" s="258"/>
      <c r="BJ2376" s="258"/>
      <c r="BK2376" s="258"/>
      <c r="BL2376" s="258"/>
      <c r="BM2376" s="258"/>
      <c r="BN2376" s="258"/>
      <c r="BO2376" s="258"/>
      <c r="BP2376" s="258"/>
      <c r="BQ2376" s="258"/>
      <c r="BR2376" s="258"/>
      <c r="BS2376" s="258"/>
      <c r="BT2376" s="258"/>
      <c r="BU2376" s="258"/>
      <c r="BV2376" s="258"/>
      <c r="BW2376" s="258"/>
      <c r="BX2376" s="258"/>
      <c r="BY2376" s="258"/>
      <c r="BZ2376" s="258"/>
      <c r="CA2376" s="258"/>
      <c r="CB2376" s="258"/>
      <c r="CC2376" s="258"/>
      <c r="CD2376" s="258"/>
      <c r="CE2376" s="258"/>
      <c r="CF2376" s="258"/>
      <c r="CG2376" s="258"/>
      <c r="CH2376" s="258"/>
      <c r="CI2376" s="258"/>
      <c r="CJ2376" s="258"/>
      <c r="CK2376" s="258"/>
      <c r="CL2376" s="258"/>
      <c r="CM2376" s="258"/>
      <c r="CN2376" s="258"/>
      <c r="CO2376" s="258"/>
      <c r="CP2376" s="258"/>
      <c r="CQ2376" s="258"/>
      <c r="CR2376" s="258"/>
      <c r="CS2376" s="258"/>
      <c r="CT2376" s="258"/>
      <c r="CU2376" s="258"/>
      <c r="CV2376" s="258"/>
      <c r="CW2376" s="258"/>
      <c r="CX2376" s="258"/>
    </row>
    <row r="2377" spans="1:102" s="24" customFormat="1" ht="18">
      <c r="A2377" s="17"/>
      <c r="B2377" s="7"/>
      <c r="C2377" s="9"/>
      <c r="D2377" s="9"/>
      <c r="E2377" s="9"/>
      <c r="F2377" s="9"/>
      <c r="G2377" s="9"/>
      <c r="H2377" s="23"/>
      <c r="I2377" s="18"/>
      <c r="J2377" s="18"/>
      <c r="K2377" s="213"/>
      <c r="L2377" s="18"/>
      <c r="M2377" s="18"/>
      <c r="N2377" s="18"/>
      <c r="O2377" s="18"/>
      <c r="P2377" s="18"/>
      <c r="Q2377" s="18"/>
      <c r="R2377" s="18"/>
      <c r="S2377" s="107"/>
      <c r="T2377" s="107"/>
      <c r="U2377" s="107"/>
      <c r="V2377" s="107"/>
      <c r="W2377" s="107"/>
      <c r="X2377" s="258"/>
      <c r="Y2377" s="258"/>
      <c r="Z2377" s="258"/>
      <c r="AA2377" s="258"/>
      <c r="AB2377" s="258"/>
      <c r="AC2377" s="258"/>
      <c r="AD2377" s="258"/>
      <c r="AE2377" s="258"/>
      <c r="AF2377" s="258"/>
      <c r="AG2377" s="258"/>
      <c r="AH2377" s="258"/>
      <c r="AI2377" s="258"/>
      <c r="AJ2377" s="258"/>
      <c r="AK2377" s="258"/>
      <c r="AL2377" s="258"/>
      <c r="AM2377" s="258"/>
      <c r="AN2377" s="258"/>
      <c r="AO2377" s="258"/>
      <c r="AP2377" s="258"/>
      <c r="AQ2377" s="258"/>
      <c r="AR2377" s="258"/>
      <c r="AS2377" s="258"/>
      <c r="AT2377" s="258"/>
      <c r="AU2377" s="258"/>
      <c r="AV2377" s="258"/>
      <c r="AW2377" s="258"/>
      <c r="AX2377" s="258"/>
      <c r="AY2377" s="258"/>
      <c r="AZ2377" s="258"/>
      <c r="BA2377" s="258"/>
      <c r="BB2377" s="258"/>
      <c r="BC2377" s="258"/>
      <c r="BD2377" s="258"/>
      <c r="BE2377" s="258"/>
      <c r="BF2377" s="258"/>
      <c r="BG2377" s="258"/>
      <c r="BH2377" s="258"/>
      <c r="BI2377" s="258"/>
      <c r="BJ2377" s="258"/>
      <c r="BK2377" s="258"/>
      <c r="BL2377" s="258"/>
      <c r="BM2377" s="258"/>
      <c r="BN2377" s="258"/>
      <c r="BO2377" s="258"/>
      <c r="BP2377" s="258"/>
      <c r="BQ2377" s="258"/>
      <c r="BR2377" s="258"/>
      <c r="BS2377" s="258"/>
      <c r="BT2377" s="258"/>
      <c r="BU2377" s="258"/>
      <c r="BV2377" s="258"/>
      <c r="BW2377" s="258"/>
      <c r="BX2377" s="258"/>
      <c r="BY2377" s="258"/>
      <c r="BZ2377" s="258"/>
      <c r="CA2377" s="258"/>
      <c r="CB2377" s="258"/>
      <c r="CC2377" s="258"/>
      <c r="CD2377" s="258"/>
      <c r="CE2377" s="258"/>
      <c r="CF2377" s="258"/>
      <c r="CG2377" s="258"/>
      <c r="CH2377" s="258"/>
      <c r="CI2377" s="258"/>
      <c r="CJ2377" s="258"/>
      <c r="CK2377" s="258"/>
      <c r="CL2377" s="258"/>
      <c r="CM2377" s="258"/>
      <c r="CN2377" s="258"/>
      <c r="CO2377" s="258"/>
      <c r="CP2377" s="258"/>
      <c r="CQ2377" s="258"/>
      <c r="CR2377" s="258"/>
      <c r="CS2377" s="258"/>
      <c r="CT2377" s="258"/>
      <c r="CU2377" s="258"/>
      <c r="CV2377" s="258"/>
      <c r="CW2377" s="258"/>
      <c r="CX2377" s="258"/>
    </row>
    <row r="2378" spans="1:102" s="214" customFormat="1" ht="18">
      <c r="A2378" s="214">
        <v>13</v>
      </c>
      <c r="B2378" s="215" t="s">
        <v>1671</v>
      </c>
      <c r="C2378" s="231"/>
      <c r="D2378" s="231"/>
      <c r="E2378" s="9"/>
      <c r="F2378" s="231"/>
      <c r="G2378" s="231"/>
      <c r="H2378" s="23"/>
      <c r="I2378" s="218"/>
      <c r="J2378" s="218"/>
      <c r="K2378" s="213"/>
      <c r="L2378" s="218"/>
      <c r="M2378" s="218"/>
      <c r="N2378" s="18"/>
      <c r="O2378" s="218"/>
      <c r="P2378" s="218"/>
      <c r="Q2378" s="218"/>
      <c r="R2378" s="218"/>
      <c r="S2378" s="220"/>
      <c r="T2378" s="220"/>
      <c r="U2378" s="220"/>
      <c r="V2378" s="220"/>
      <c r="W2378" s="220"/>
      <c r="X2378" s="258"/>
      <c r="Y2378" s="258"/>
      <c r="Z2378" s="258"/>
      <c r="AA2378" s="258"/>
      <c r="AB2378" s="258"/>
      <c r="AC2378" s="258"/>
      <c r="AD2378" s="258"/>
      <c r="AE2378" s="258"/>
      <c r="AF2378" s="258"/>
      <c r="AG2378" s="258"/>
      <c r="AH2378" s="258"/>
      <c r="AI2378" s="258"/>
      <c r="AJ2378" s="258"/>
      <c r="AK2378" s="258"/>
      <c r="AL2378" s="258"/>
      <c r="AM2378" s="258"/>
      <c r="AN2378" s="258"/>
      <c r="AO2378" s="258"/>
      <c r="AP2378" s="258"/>
      <c r="AQ2378" s="258"/>
      <c r="AR2378" s="258"/>
      <c r="AS2378" s="258"/>
      <c r="AT2378" s="258"/>
      <c r="AU2378" s="258"/>
      <c r="AV2378" s="258"/>
      <c r="AW2378" s="258"/>
      <c r="AX2378" s="258"/>
      <c r="AY2378" s="258"/>
      <c r="AZ2378" s="258"/>
      <c r="BA2378" s="258"/>
      <c r="BB2378" s="258"/>
      <c r="BC2378" s="258"/>
      <c r="BD2378" s="258"/>
      <c r="BE2378" s="258"/>
      <c r="BF2378" s="258"/>
      <c r="BG2378" s="258"/>
      <c r="BH2378" s="258"/>
      <c r="BI2378" s="258"/>
      <c r="BJ2378" s="258"/>
      <c r="BK2378" s="258"/>
      <c r="BL2378" s="258"/>
      <c r="BM2378" s="258"/>
      <c r="BN2378" s="258"/>
      <c r="BO2378" s="258"/>
      <c r="BP2378" s="258"/>
      <c r="BQ2378" s="258"/>
      <c r="BR2378" s="258"/>
      <c r="BS2378" s="258"/>
      <c r="BT2378" s="258"/>
      <c r="BU2378" s="258"/>
      <c r="BV2378" s="258"/>
      <c r="BW2378" s="258"/>
      <c r="BX2378" s="258"/>
      <c r="BY2378" s="258"/>
      <c r="BZ2378" s="258"/>
      <c r="CA2378" s="258"/>
      <c r="CB2378" s="258"/>
      <c r="CC2378" s="258"/>
      <c r="CD2378" s="258"/>
      <c r="CE2378" s="258"/>
      <c r="CF2378" s="258"/>
      <c r="CG2378" s="258"/>
      <c r="CH2378" s="258"/>
      <c r="CI2378" s="258"/>
      <c r="CJ2378" s="258"/>
      <c r="CK2378" s="258"/>
      <c r="CL2378" s="258"/>
      <c r="CM2378" s="258"/>
      <c r="CN2378" s="258"/>
      <c r="CO2378" s="258"/>
      <c r="CP2378" s="258"/>
      <c r="CQ2378" s="258"/>
      <c r="CR2378" s="258"/>
      <c r="CS2378" s="258"/>
      <c r="CT2378" s="258"/>
      <c r="CU2378" s="258"/>
      <c r="CV2378" s="258"/>
      <c r="CW2378" s="258"/>
      <c r="CX2378" s="258"/>
    </row>
    <row r="2379" spans="1:102" s="24" customFormat="1" ht="18">
      <c r="A2379" s="17">
        <v>1</v>
      </c>
      <c r="B2379" s="7" t="s">
        <v>1584</v>
      </c>
      <c r="C2379" s="9"/>
      <c r="D2379" s="9"/>
      <c r="E2379" s="9"/>
      <c r="F2379" s="6"/>
      <c r="G2379" s="6"/>
      <c r="H2379" s="3"/>
      <c r="I2379" s="18"/>
      <c r="J2379" s="18"/>
      <c r="K2379" s="213"/>
      <c r="L2379" s="18"/>
      <c r="M2379" s="18"/>
      <c r="N2379" s="18"/>
      <c r="O2379" s="18"/>
      <c r="P2379" s="18"/>
      <c r="Q2379" s="18"/>
      <c r="R2379" s="18"/>
      <c r="S2379" s="107"/>
      <c r="T2379" s="107"/>
      <c r="U2379" s="107"/>
      <c r="V2379" s="107"/>
      <c r="W2379" s="107"/>
      <c r="X2379" s="258"/>
      <c r="Y2379" s="258"/>
      <c r="Z2379" s="258"/>
      <c r="AA2379" s="258"/>
      <c r="AB2379" s="258"/>
      <c r="AC2379" s="258"/>
      <c r="AD2379" s="258"/>
      <c r="AE2379" s="258"/>
      <c r="AF2379" s="258"/>
      <c r="AG2379" s="258"/>
      <c r="AH2379" s="258"/>
      <c r="AI2379" s="258"/>
      <c r="AJ2379" s="258"/>
      <c r="AK2379" s="258"/>
      <c r="AL2379" s="258"/>
      <c r="AM2379" s="258"/>
      <c r="AN2379" s="258"/>
      <c r="AO2379" s="258"/>
      <c r="AP2379" s="258"/>
      <c r="AQ2379" s="258"/>
      <c r="AR2379" s="258"/>
      <c r="AS2379" s="258"/>
      <c r="AT2379" s="258"/>
      <c r="AU2379" s="258"/>
      <c r="AV2379" s="258"/>
      <c r="AW2379" s="258"/>
      <c r="AX2379" s="258"/>
      <c r="AY2379" s="258"/>
      <c r="AZ2379" s="258"/>
      <c r="BA2379" s="258"/>
      <c r="BB2379" s="258"/>
      <c r="BC2379" s="258"/>
      <c r="BD2379" s="258"/>
      <c r="BE2379" s="258"/>
      <c r="BF2379" s="258"/>
      <c r="BG2379" s="258"/>
      <c r="BH2379" s="258"/>
      <c r="BI2379" s="258"/>
      <c r="BJ2379" s="258"/>
      <c r="BK2379" s="258"/>
      <c r="BL2379" s="258"/>
      <c r="BM2379" s="258"/>
      <c r="BN2379" s="258"/>
      <c r="BO2379" s="258"/>
      <c r="BP2379" s="258"/>
      <c r="BQ2379" s="258"/>
      <c r="BR2379" s="258"/>
      <c r="BS2379" s="258"/>
      <c r="BT2379" s="258"/>
      <c r="BU2379" s="258"/>
      <c r="BV2379" s="258"/>
      <c r="BW2379" s="258"/>
      <c r="BX2379" s="258"/>
      <c r="BY2379" s="258"/>
      <c r="BZ2379" s="258"/>
      <c r="CA2379" s="258"/>
      <c r="CB2379" s="258"/>
      <c r="CC2379" s="258"/>
      <c r="CD2379" s="258"/>
      <c r="CE2379" s="258"/>
      <c r="CF2379" s="258"/>
      <c r="CG2379" s="258"/>
      <c r="CH2379" s="258"/>
      <c r="CI2379" s="258"/>
      <c r="CJ2379" s="258"/>
      <c r="CK2379" s="258"/>
      <c r="CL2379" s="258"/>
      <c r="CM2379" s="258"/>
      <c r="CN2379" s="258"/>
      <c r="CO2379" s="258"/>
      <c r="CP2379" s="258"/>
      <c r="CQ2379" s="258"/>
      <c r="CR2379" s="258"/>
      <c r="CS2379" s="258"/>
      <c r="CT2379" s="258"/>
      <c r="CU2379" s="258"/>
      <c r="CV2379" s="258"/>
      <c r="CW2379" s="258"/>
      <c r="CX2379" s="258"/>
    </row>
    <row r="2380" spans="1:102" ht="18">
      <c r="A2380" s="13">
        <v>1</v>
      </c>
      <c r="B2380" s="5" t="s">
        <v>1672</v>
      </c>
      <c r="C2380" s="8">
        <v>33500</v>
      </c>
      <c r="D2380" s="8">
        <v>100500</v>
      </c>
      <c r="E2380" s="9">
        <f>SUM(C2380:D2380)</f>
        <v>134000</v>
      </c>
      <c r="F2380" s="2">
        <v>49400</v>
      </c>
      <c r="G2380" s="2">
        <v>148100</v>
      </c>
      <c r="H2380" s="3">
        <f>SUM(F2380:G2380)</f>
        <v>197500</v>
      </c>
      <c r="I2380" s="10">
        <v>51800</v>
      </c>
      <c r="J2380" s="10">
        <v>155600</v>
      </c>
      <c r="K2380" s="213">
        <f>SUM(I2380:J2380)</f>
        <v>207400</v>
      </c>
      <c r="L2380" s="10">
        <v>43520</v>
      </c>
      <c r="M2380" s="10">
        <v>130720</v>
      </c>
      <c r="N2380" s="18">
        <f>SUM(L2380:M2380)</f>
        <v>174240</v>
      </c>
      <c r="O2380" s="10">
        <v>45680</v>
      </c>
      <c r="P2380" s="10">
        <v>137200.01999999999</v>
      </c>
      <c r="Q2380" s="18">
        <f>SUM(O2380:P2380)</f>
        <v>182880.02</v>
      </c>
      <c r="R2380" s="10">
        <v>45680</v>
      </c>
      <c r="S2380" s="105">
        <v>137200.01</v>
      </c>
      <c r="T2380" s="107">
        <f>SUM(R2380:S2380)</f>
        <v>182880.01</v>
      </c>
      <c r="U2380" s="105">
        <v>48000</v>
      </c>
      <c r="V2380" s="105">
        <v>144000.01</v>
      </c>
      <c r="W2380" s="107">
        <f>SUM(U2380:V2380)</f>
        <v>192000.01</v>
      </c>
    </row>
    <row r="2381" spans="1:102" s="24" customFormat="1" ht="18">
      <c r="A2381" s="17">
        <v>2</v>
      </c>
      <c r="B2381" s="5" t="s">
        <v>1673</v>
      </c>
      <c r="C2381" s="8"/>
      <c r="D2381" s="8">
        <v>42.03</v>
      </c>
      <c r="E2381" s="9">
        <f>SUM(C2381:D2381)</f>
        <v>42.03</v>
      </c>
      <c r="F2381" s="2">
        <v>0</v>
      </c>
      <c r="G2381" s="2">
        <v>0.04</v>
      </c>
      <c r="H2381" s="3">
        <f>SUM(F2381:G2381)</f>
        <v>0.04</v>
      </c>
      <c r="I2381" s="18"/>
      <c r="J2381" s="10">
        <v>21</v>
      </c>
      <c r="K2381" s="213">
        <f>SUM(I2381:J2381)</f>
        <v>21</v>
      </c>
      <c r="L2381" s="10"/>
      <c r="M2381" s="10">
        <v>21</v>
      </c>
      <c r="N2381" s="18">
        <f>SUM(L2381:M2381)</f>
        <v>21</v>
      </c>
      <c r="O2381" s="10">
        <v>0</v>
      </c>
      <c r="P2381" s="10">
        <v>0.04</v>
      </c>
      <c r="Q2381" s="18">
        <f>SUM(O2381:P2381)</f>
        <v>0.04</v>
      </c>
      <c r="R2381" s="10">
        <v>0</v>
      </c>
      <c r="S2381" s="105">
        <v>0.04</v>
      </c>
      <c r="T2381" s="107">
        <f>SUM(R2381:S2381)</f>
        <v>0.04</v>
      </c>
      <c r="U2381" s="105"/>
      <c r="V2381" s="105">
        <v>0.04</v>
      </c>
      <c r="W2381" s="107">
        <f>SUM(U2381:V2381)</f>
        <v>0.04</v>
      </c>
      <c r="X2381" s="258"/>
      <c r="Y2381" s="258"/>
      <c r="Z2381" s="258"/>
      <c r="AA2381" s="258"/>
      <c r="AB2381" s="258"/>
      <c r="AC2381" s="258"/>
      <c r="AD2381" s="258"/>
      <c r="AE2381" s="258"/>
      <c r="AF2381" s="258"/>
      <c r="AG2381" s="258"/>
      <c r="AH2381" s="258"/>
      <c r="AI2381" s="258"/>
      <c r="AJ2381" s="258"/>
      <c r="AK2381" s="258"/>
      <c r="AL2381" s="258"/>
      <c r="AM2381" s="258"/>
      <c r="AN2381" s="258"/>
      <c r="AO2381" s="258"/>
      <c r="AP2381" s="258"/>
      <c r="AQ2381" s="258"/>
      <c r="AR2381" s="258"/>
      <c r="AS2381" s="258"/>
      <c r="AT2381" s="258"/>
      <c r="AU2381" s="258"/>
      <c r="AV2381" s="258"/>
      <c r="AW2381" s="258"/>
      <c r="AX2381" s="258"/>
      <c r="AY2381" s="258"/>
      <c r="AZ2381" s="258"/>
      <c r="BA2381" s="258"/>
      <c r="BB2381" s="258"/>
      <c r="BC2381" s="258"/>
      <c r="BD2381" s="258"/>
      <c r="BE2381" s="258"/>
      <c r="BF2381" s="258"/>
      <c r="BG2381" s="258"/>
      <c r="BH2381" s="258"/>
      <c r="BI2381" s="258"/>
      <c r="BJ2381" s="258"/>
      <c r="BK2381" s="258"/>
      <c r="BL2381" s="258"/>
      <c r="BM2381" s="258"/>
      <c r="BN2381" s="258"/>
      <c r="BO2381" s="258"/>
      <c r="BP2381" s="258"/>
      <c r="BQ2381" s="258"/>
      <c r="BR2381" s="258"/>
      <c r="BS2381" s="258"/>
      <c r="BT2381" s="258"/>
      <c r="BU2381" s="258"/>
      <c r="BV2381" s="258"/>
      <c r="BW2381" s="258"/>
      <c r="BX2381" s="258"/>
      <c r="BY2381" s="258"/>
      <c r="BZ2381" s="258"/>
      <c r="CA2381" s="258"/>
      <c r="CB2381" s="258"/>
      <c r="CC2381" s="258"/>
      <c r="CD2381" s="258"/>
      <c r="CE2381" s="258"/>
      <c r="CF2381" s="258"/>
      <c r="CG2381" s="258"/>
      <c r="CH2381" s="258"/>
      <c r="CI2381" s="258"/>
      <c r="CJ2381" s="258"/>
      <c r="CK2381" s="258"/>
      <c r="CL2381" s="258"/>
      <c r="CM2381" s="258"/>
      <c r="CN2381" s="258"/>
      <c r="CO2381" s="258"/>
      <c r="CP2381" s="258"/>
      <c r="CQ2381" s="258"/>
      <c r="CR2381" s="258"/>
      <c r="CS2381" s="258"/>
      <c r="CT2381" s="258"/>
      <c r="CU2381" s="258"/>
      <c r="CV2381" s="258"/>
      <c r="CW2381" s="258"/>
      <c r="CX2381" s="258"/>
    </row>
    <row r="2382" spans="1:102" s="186" customFormat="1" ht="18">
      <c r="A2382" s="187"/>
      <c r="B2382" s="181" t="s">
        <v>173</v>
      </c>
      <c r="C2382" s="182">
        <f>SUM(C2380:C2381)</f>
        <v>33500</v>
      </c>
      <c r="D2382" s="182">
        <f>SUM(D2380:D2381)</f>
        <v>100542.03</v>
      </c>
      <c r="E2382" s="182">
        <f>SUM(C2382:D2382)</f>
        <v>134042.03</v>
      </c>
      <c r="F2382" s="183">
        <v>49400</v>
      </c>
      <c r="G2382" s="183">
        <v>148100.04</v>
      </c>
      <c r="H2382" s="194">
        <f>SUM(F2382:G2382)</f>
        <v>197500.04</v>
      </c>
      <c r="I2382" s="184">
        <f>SUM(I2380:I2381)</f>
        <v>51800</v>
      </c>
      <c r="J2382" s="184">
        <f>SUM(J2380:J2381)</f>
        <v>155621</v>
      </c>
      <c r="K2382" s="212">
        <f>SUM(I2382:J2382)</f>
        <v>207421</v>
      </c>
      <c r="L2382" s="184">
        <f>SUM(L2380:L2381)</f>
        <v>43520</v>
      </c>
      <c r="M2382" s="184">
        <f>SUM(M2380:M2381)</f>
        <v>130741</v>
      </c>
      <c r="N2382" s="184">
        <f>SUM(L2382:M2382)</f>
        <v>174261</v>
      </c>
      <c r="O2382" s="184">
        <f>SUM(O2380:O2381)</f>
        <v>45680</v>
      </c>
      <c r="P2382" s="184">
        <f>SUM(P2380:P2381)</f>
        <v>137200.06</v>
      </c>
      <c r="Q2382" s="184">
        <f>SUM(O2382:P2382)</f>
        <v>182880.06</v>
      </c>
      <c r="R2382" s="184">
        <f>SUM(R2380:R2381)</f>
        <v>45680</v>
      </c>
      <c r="S2382" s="184">
        <f t="shared" ref="S2382:V2382" si="905">SUM(S2380:S2381)</f>
        <v>137200.05000000002</v>
      </c>
      <c r="T2382" s="184">
        <f t="shared" si="905"/>
        <v>182880.05000000002</v>
      </c>
      <c r="U2382" s="184">
        <f t="shared" si="905"/>
        <v>48000</v>
      </c>
      <c r="V2382" s="184">
        <f t="shared" si="905"/>
        <v>144000.05000000002</v>
      </c>
      <c r="W2382" s="185">
        <f>SUM(U2382:V2382)</f>
        <v>192000.05000000002</v>
      </c>
      <c r="X2382" s="264"/>
      <c r="Y2382" s="264"/>
      <c r="Z2382" s="264"/>
      <c r="AA2382" s="264"/>
      <c r="AB2382" s="264"/>
      <c r="AC2382" s="264"/>
      <c r="AD2382" s="264"/>
      <c r="AE2382" s="264"/>
      <c r="AF2382" s="264"/>
      <c r="AG2382" s="264"/>
      <c r="AH2382" s="264"/>
      <c r="AI2382" s="264"/>
      <c r="AJ2382" s="264"/>
      <c r="AK2382" s="264"/>
      <c r="AL2382" s="264"/>
      <c r="AM2382" s="264"/>
      <c r="AN2382" s="264"/>
      <c r="AO2382" s="264"/>
      <c r="AP2382" s="264"/>
      <c r="AQ2382" s="264"/>
      <c r="AR2382" s="264"/>
      <c r="AS2382" s="264"/>
      <c r="AT2382" s="264"/>
      <c r="AU2382" s="264"/>
      <c r="AV2382" s="264"/>
      <c r="AW2382" s="264"/>
      <c r="AX2382" s="264"/>
      <c r="AY2382" s="264"/>
      <c r="AZ2382" s="264"/>
      <c r="BA2382" s="264"/>
      <c r="BB2382" s="264"/>
      <c r="BC2382" s="264"/>
      <c r="BD2382" s="264"/>
      <c r="BE2382" s="264"/>
      <c r="BF2382" s="264"/>
      <c r="BG2382" s="264"/>
      <c r="BH2382" s="264"/>
      <c r="BI2382" s="264"/>
      <c r="BJ2382" s="264"/>
      <c r="BK2382" s="264"/>
      <c r="BL2382" s="264"/>
      <c r="BM2382" s="264"/>
      <c r="BN2382" s="264"/>
      <c r="BO2382" s="264"/>
      <c r="BP2382" s="264"/>
      <c r="BQ2382" s="264"/>
      <c r="BR2382" s="264"/>
      <c r="BS2382" s="264"/>
      <c r="BT2382" s="264"/>
      <c r="BU2382" s="264"/>
      <c r="BV2382" s="264"/>
      <c r="BW2382" s="264"/>
      <c r="BX2382" s="264"/>
      <c r="BY2382" s="264"/>
      <c r="BZ2382" s="264"/>
      <c r="CA2382" s="264"/>
      <c r="CB2382" s="264"/>
      <c r="CC2382" s="264"/>
      <c r="CD2382" s="264"/>
      <c r="CE2382" s="264"/>
      <c r="CF2382" s="264"/>
      <c r="CG2382" s="264"/>
      <c r="CH2382" s="264"/>
      <c r="CI2382" s="264"/>
      <c r="CJ2382" s="264"/>
      <c r="CK2382" s="264"/>
      <c r="CL2382" s="264"/>
      <c r="CM2382" s="264"/>
      <c r="CN2382" s="264"/>
      <c r="CO2382" s="264"/>
      <c r="CP2382" s="264"/>
      <c r="CQ2382" s="264"/>
      <c r="CR2382" s="264"/>
      <c r="CS2382" s="264"/>
      <c r="CT2382" s="264"/>
      <c r="CU2382" s="264"/>
      <c r="CV2382" s="264"/>
      <c r="CW2382" s="264"/>
      <c r="CX2382" s="264"/>
    </row>
    <row r="2383" spans="1:102" s="24" customFormat="1" ht="18">
      <c r="A2383" s="17">
        <v>2</v>
      </c>
      <c r="B2383" s="7" t="s">
        <v>1243</v>
      </c>
      <c r="C2383" s="9"/>
      <c r="D2383" s="9"/>
      <c r="E2383" s="9"/>
      <c r="F2383" s="6"/>
      <c r="G2383" s="6"/>
      <c r="H2383" s="3"/>
      <c r="I2383" s="18"/>
      <c r="J2383" s="18"/>
      <c r="K2383" s="213"/>
      <c r="L2383" s="18"/>
      <c r="M2383" s="18"/>
      <c r="N2383" s="18"/>
      <c r="O2383" s="18"/>
      <c r="P2383" s="18"/>
      <c r="Q2383" s="18"/>
      <c r="R2383" s="18"/>
      <c r="S2383" s="107"/>
      <c r="T2383" s="107"/>
      <c r="U2383" s="107"/>
      <c r="V2383" s="107"/>
      <c r="W2383" s="107"/>
      <c r="X2383" s="258"/>
      <c r="Y2383" s="258"/>
      <c r="Z2383" s="258"/>
      <c r="AA2383" s="258"/>
      <c r="AB2383" s="258"/>
      <c r="AC2383" s="258"/>
      <c r="AD2383" s="258"/>
      <c r="AE2383" s="258"/>
      <c r="AF2383" s="258"/>
      <c r="AG2383" s="258"/>
      <c r="AH2383" s="258"/>
      <c r="AI2383" s="258"/>
      <c r="AJ2383" s="258"/>
      <c r="AK2383" s="258"/>
      <c r="AL2383" s="258"/>
      <c r="AM2383" s="258"/>
      <c r="AN2383" s="258"/>
      <c r="AO2383" s="258"/>
      <c r="AP2383" s="258"/>
      <c r="AQ2383" s="258"/>
      <c r="AR2383" s="258"/>
      <c r="AS2383" s="258"/>
      <c r="AT2383" s="258"/>
      <c r="AU2383" s="258"/>
      <c r="AV2383" s="258"/>
      <c r="AW2383" s="258"/>
      <c r="AX2383" s="258"/>
      <c r="AY2383" s="258"/>
      <c r="AZ2383" s="258"/>
      <c r="BA2383" s="258"/>
      <c r="BB2383" s="258"/>
      <c r="BC2383" s="258"/>
      <c r="BD2383" s="258"/>
      <c r="BE2383" s="258"/>
      <c r="BF2383" s="258"/>
      <c r="BG2383" s="258"/>
      <c r="BH2383" s="258"/>
      <c r="BI2383" s="258"/>
      <c r="BJ2383" s="258"/>
      <c r="BK2383" s="258"/>
      <c r="BL2383" s="258"/>
      <c r="BM2383" s="258"/>
      <c r="BN2383" s="258"/>
      <c r="BO2383" s="258"/>
      <c r="BP2383" s="258"/>
      <c r="BQ2383" s="258"/>
      <c r="BR2383" s="258"/>
      <c r="BS2383" s="258"/>
      <c r="BT2383" s="258"/>
      <c r="BU2383" s="258"/>
      <c r="BV2383" s="258"/>
      <c r="BW2383" s="258"/>
      <c r="BX2383" s="258"/>
      <c r="BY2383" s="258"/>
      <c r="BZ2383" s="258"/>
      <c r="CA2383" s="258"/>
      <c r="CB2383" s="258"/>
      <c r="CC2383" s="258"/>
      <c r="CD2383" s="258"/>
      <c r="CE2383" s="258"/>
      <c r="CF2383" s="258"/>
      <c r="CG2383" s="258"/>
      <c r="CH2383" s="258"/>
      <c r="CI2383" s="258"/>
      <c r="CJ2383" s="258"/>
      <c r="CK2383" s="258"/>
      <c r="CL2383" s="258"/>
      <c r="CM2383" s="258"/>
      <c r="CN2383" s="258"/>
      <c r="CO2383" s="258"/>
      <c r="CP2383" s="258"/>
      <c r="CQ2383" s="258"/>
      <c r="CR2383" s="258"/>
      <c r="CS2383" s="258"/>
      <c r="CT2383" s="258"/>
      <c r="CU2383" s="258"/>
      <c r="CV2383" s="258"/>
      <c r="CW2383" s="258"/>
      <c r="CX2383" s="258"/>
    </row>
    <row r="2384" spans="1:102" s="24" customFormat="1" ht="18">
      <c r="A2384" s="17"/>
      <c r="B2384" s="5" t="s">
        <v>2563</v>
      </c>
      <c r="C2384" s="9"/>
      <c r="D2384" s="9"/>
      <c r="E2384" s="9"/>
      <c r="F2384" s="6"/>
      <c r="G2384" s="6"/>
      <c r="H2384" s="3"/>
      <c r="I2384" s="18"/>
      <c r="J2384" s="18"/>
      <c r="K2384" s="213"/>
      <c r="L2384" s="18"/>
      <c r="M2384" s="18"/>
      <c r="N2384" s="18"/>
      <c r="O2384" s="18"/>
      <c r="P2384" s="18"/>
      <c r="Q2384" s="18"/>
      <c r="R2384" s="18"/>
      <c r="S2384" s="107"/>
      <c r="T2384" s="107"/>
      <c r="U2384" s="107">
        <v>0.01</v>
      </c>
      <c r="V2384" s="107"/>
      <c r="W2384" s="107">
        <f>SUM(U2384:V2384)</f>
        <v>0.01</v>
      </c>
      <c r="X2384" s="258"/>
      <c r="Y2384" s="258"/>
      <c r="Z2384" s="258"/>
      <c r="AA2384" s="258"/>
      <c r="AB2384" s="258"/>
      <c r="AC2384" s="258"/>
      <c r="AD2384" s="258"/>
      <c r="AE2384" s="258"/>
      <c r="AF2384" s="258"/>
      <c r="AG2384" s="258"/>
      <c r="AH2384" s="258"/>
      <c r="AI2384" s="258"/>
      <c r="AJ2384" s="258"/>
      <c r="AK2384" s="258"/>
      <c r="AL2384" s="258"/>
      <c r="AM2384" s="258"/>
      <c r="AN2384" s="258"/>
      <c r="AO2384" s="258"/>
      <c r="AP2384" s="258"/>
      <c r="AQ2384" s="258"/>
      <c r="AR2384" s="258"/>
      <c r="AS2384" s="258"/>
      <c r="AT2384" s="258"/>
      <c r="AU2384" s="258"/>
      <c r="AV2384" s="258"/>
      <c r="AW2384" s="258"/>
      <c r="AX2384" s="258"/>
      <c r="AY2384" s="258"/>
      <c r="AZ2384" s="258"/>
      <c r="BA2384" s="258"/>
      <c r="BB2384" s="258"/>
      <c r="BC2384" s="258"/>
      <c r="BD2384" s="258"/>
      <c r="BE2384" s="258"/>
      <c r="BF2384" s="258"/>
      <c r="BG2384" s="258"/>
      <c r="BH2384" s="258"/>
      <c r="BI2384" s="258"/>
      <c r="BJ2384" s="258"/>
      <c r="BK2384" s="258"/>
      <c r="BL2384" s="258"/>
      <c r="BM2384" s="258"/>
      <c r="BN2384" s="258"/>
      <c r="BO2384" s="258"/>
      <c r="BP2384" s="258"/>
      <c r="BQ2384" s="258"/>
      <c r="BR2384" s="258"/>
      <c r="BS2384" s="258"/>
      <c r="BT2384" s="258"/>
      <c r="BU2384" s="258"/>
      <c r="BV2384" s="258"/>
      <c r="BW2384" s="258"/>
      <c r="BX2384" s="258"/>
      <c r="BY2384" s="258"/>
      <c r="BZ2384" s="258"/>
      <c r="CA2384" s="258"/>
      <c r="CB2384" s="258"/>
      <c r="CC2384" s="258"/>
      <c r="CD2384" s="258"/>
      <c r="CE2384" s="258"/>
      <c r="CF2384" s="258"/>
      <c r="CG2384" s="258"/>
      <c r="CH2384" s="258"/>
      <c r="CI2384" s="258"/>
      <c r="CJ2384" s="258"/>
      <c r="CK2384" s="258"/>
      <c r="CL2384" s="258"/>
      <c r="CM2384" s="258"/>
      <c r="CN2384" s="258"/>
      <c r="CO2384" s="258"/>
      <c r="CP2384" s="258"/>
      <c r="CQ2384" s="258"/>
      <c r="CR2384" s="258"/>
      <c r="CS2384" s="258"/>
      <c r="CT2384" s="258"/>
      <c r="CU2384" s="258"/>
      <c r="CV2384" s="258"/>
      <c r="CW2384" s="258"/>
      <c r="CX2384" s="258"/>
    </row>
    <row r="2385" spans="1:102" ht="18">
      <c r="A2385" s="17">
        <v>1</v>
      </c>
      <c r="B2385" s="5" t="s">
        <v>1674</v>
      </c>
      <c r="C2385" s="8"/>
      <c r="D2385" s="8"/>
      <c r="F2385" s="2">
        <v>0.01</v>
      </c>
      <c r="G2385" s="2">
        <v>0</v>
      </c>
      <c r="H2385" s="3">
        <f>SUM(F2385:G2385)</f>
        <v>0.01</v>
      </c>
      <c r="I2385" s="10">
        <v>0.01</v>
      </c>
      <c r="J2385" s="10"/>
      <c r="K2385" s="213">
        <f>SUM(I2385:J2385)</f>
        <v>0.01</v>
      </c>
      <c r="L2385" s="10">
        <v>0.01</v>
      </c>
      <c r="M2385" s="10"/>
      <c r="N2385" s="18">
        <f>SUM(L2385:M2385)</f>
        <v>0.01</v>
      </c>
      <c r="O2385" s="10">
        <v>0.01</v>
      </c>
      <c r="P2385" s="10"/>
      <c r="Q2385" s="18">
        <f>SUM(O2385:P2385)</f>
        <v>0.01</v>
      </c>
      <c r="R2385" s="10">
        <v>0.01</v>
      </c>
      <c r="S2385" s="105"/>
      <c r="T2385" s="107">
        <f>SUM(R2385:S2385)</f>
        <v>0.01</v>
      </c>
      <c r="U2385" s="105">
        <v>0.05</v>
      </c>
      <c r="V2385" s="105"/>
      <c r="W2385" s="107">
        <f>SUM(U2385:V2385)</f>
        <v>0.05</v>
      </c>
    </row>
    <row r="2386" spans="1:102" s="186" customFormat="1" ht="18">
      <c r="A2386" s="187"/>
      <c r="B2386" s="181" t="s">
        <v>155</v>
      </c>
      <c r="C2386" s="182"/>
      <c r="D2386" s="182"/>
      <c r="E2386" s="182"/>
      <c r="F2386" s="183">
        <v>0.01</v>
      </c>
      <c r="G2386" s="183">
        <v>0</v>
      </c>
      <c r="H2386" s="194">
        <f>SUM(F2386:G2386)</f>
        <v>0.01</v>
      </c>
      <c r="I2386" s="184">
        <f>SUM(I2385)</f>
        <v>0.01</v>
      </c>
      <c r="J2386" s="184"/>
      <c r="K2386" s="212">
        <f>SUM(I2386:J2386)</f>
        <v>0.01</v>
      </c>
      <c r="L2386" s="184">
        <f>SUM(L2385)</f>
        <v>0.01</v>
      </c>
      <c r="M2386" s="184"/>
      <c r="N2386" s="184">
        <f>SUM(L2386:M2386)</f>
        <v>0.01</v>
      </c>
      <c r="O2386" s="184">
        <f>SUM(O2385)</f>
        <v>0.01</v>
      </c>
      <c r="P2386" s="184"/>
      <c r="Q2386" s="184">
        <f>SUM(O2386:P2386)</f>
        <v>0.01</v>
      </c>
      <c r="R2386" s="184">
        <f>SUM(R2384:R2385)</f>
        <v>0.01</v>
      </c>
      <c r="S2386" s="184">
        <f t="shared" ref="S2386:V2386" si="906">SUM(S2384:S2385)</f>
        <v>0</v>
      </c>
      <c r="T2386" s="184">
        <f t="shared" si="906"/>
        <v>0.01</v>
      </c>
      <c r="U2386" s="184">
        <f t="shared" si="906"/>
        <v>6.0000000000000005E-2</v>
      </c>
      <c r="V2386" s="184">
        <f t="shared" si="906"/>
        <v>0</v>
      </c>
      <c r="W2386" s="185">
        <f>SUM(U2386:V2386)</f>
        <v>6.0000000000000005E-2</v>
      </c>
      <c r="X2386" s="264"/>
      <c r="Y2386" s="264"/>
      <c r="Z2386" s="264"/>
      <c r="AA2386" s="264"/>
      <c r="AB2386" s="264"/>
      <c r="AC2386" s="264"/>
      <c r="AD2386" s="264"/>
      <c r="AE2386" s="264"/>
      <c r="AF2386" s="264"/>
      <c r="AG2386" s="264"/>
      <c r="AH2386" s="264"/>
      <c r="AI2386" s="264"/>
      <c r="AJ2386" s="264"/>
      <c r="AK2386" s="264"/>
      <c r="AL2386" s="264"/>
      <c r="AM2386" s="264"/>
      <c r="AN2386" s="264"/>
      <c r="AO2386" s="264"/>
      <c r="AP2386" s="264"/>
      <c r="AQ2386" s="264"/>
      <c r="AR2386" s="264"/>
      <c r="AS2386" s="264"/>
      <c r="AT2386" s="264"/>
      <c r="AU2386" s="264"/>
      <c r="AV2386" s="264"/>
      <c r="AW2386" s="264"/>
      <c r="AX2386" s="264"/>
      <c r="AY2386" s="264"/>
      <c r="AZ2386" s="264"/>
      <c r="BA2386" s="264"/>
      <c r="BB2386" s="264"/>
      <c r="BC2386" s="264"/>
      <c r="BD2386" s="264"/>
      <c r="BE2386" s="264"/>
      <c r="BF2386" s="264"/>
      <c r="BG2386" s="264"/>
      <c r="BH2386" s="264"/>
      <c r="BI2386" s="264"/>
      <c r="BJ2386" s="264"/>
      <c r="BK2386" s="264"/>
      <c r="BL2386" s="264"/>
      <c r="BM2386" s="264"/>
      <c r="BN2386" s="264"/>
      <c r="BO2386" s="264"/>
      <c r="BP2386" s="264"/>
      <c r="BQ2386" s="264"/>
      <c r="BR2386" s="264"/>
      <c r="BS2386" s="264"/>
      <c r="BT2386" s="264"/>
      <c r="BU2386" s="264"/>
      <c r="BV2386" s="264"/>
      <c r="BW2386" s="264"/>
      <c r="BX2386" s="264"/>
      <c r="BY2386" s="264"/>
      <c r="BZ2386" s="264"/>
      <c r="CA2386" s="264"/>
      <c r="CB2386" s="264"/>
      <c r="CC2386" s="264"/>
      <c r="CD2386" s="264"/>
      <c r="CE2386" s="264"/>
      <c r="CF2386" s="264"/>
      <c r="CG2386" s="264"/>
      <c r="CH2386" s="264"/>
      <c r="CI2386" s="264"/>
      <c r="CJ2386" s="264"/>
      <c r="CK2386" s="264"/>
      <c r="CL2386" s="264"/>
      <c r="CM2386" s="264"/>
      <c r="CN2386" s="264"/>
      <c r="CO2386" s="264"/>
      <c r="CP2386" s="264"/>
      <c r="CQ2386" s="264"/>
      <c r="CR2386" s="264"/>
      <c r="CS2386" s="264"/>
      <c r="CT2386" s="264"/>
      <c r="CU2386" s="264"/>
      <c r="CV2386" s="264"/>
      <c r="CW2386" s="264"/>
      <c r="CX2386" s="264"/>
    </row>
    <row r="2387" spans="1:102" s="24" customFormat="1" ht="18">
      <c r="A2387" s="17">
        <v>3</v>
      </c>
      <c r="B2387" s="7" t="s">
        <v>1041</v>
      </c>
      <c r="C2387" s="9"/>
      <c r="D2387" s="9"/>
      <c r="E2387" s="9"/>
      <c r="F2387" s="6"/>
      <c r="G2387" s="6"/>
      <c r="H2387" s="3"/>
      <c r="I2387" s="18"/>
      <c r="J2387" s="18"/>
      <c r="K2387" s="213"/>
      <c r="L2387" s="18"/>
      <c r="M2387" s="18"/>
      <c r="N2387" s="18"/>
      <c r="O2387" s="18"/>
      <c r="P2387" s="18"/>
      <c r="Q2387" s="18"/>
      <c r="R2387" s="18"/>
      <c r="S2387" s="107"/>
      <c r="T2387" s="107"/>
      <c r="U2387" s="107"/>
      <c r="V2387" s="107"/>
      <c r="W2387" s="107"/>
      <c r="X2387" s="258"/>
      <c r="Y2387" s="258"/>
      <c r="Z2387" s="258"/>
      <c r="AA2387" s="258"/>
      <c r="AB2387" s="258"/>
      <c r="AC2387" s="258"/>
      <c r="AD2387" s="258"/>
      <c r="AE2387" s="258"/>
      <c r="AF2387" s="258"/>
      <c r="AG2387" s="258"/>
      <c r="AH2387" s="258"/>
      <c r="AI2387" s="258"/>
      <c r="AJ2387" s="258"/>
      <c r="AK2387" s="258"/>
      <c r="AL2387" s="258"/>
      <c r="AM2387" s="258"/>
      <c r="AN2387" s="258"/>
      <c r="AO2387" s="258"/>
      <c r="AP2387" s="258"/>
      <c r="AQ2387" s="258"/>
      <c r="AR2387" s="258"/>
      <c r="AS2387" s="258"/>
      <c r="AT2387" s="258"/>
      <c r="AU2387" s="258"/>
      <c r="AV2387" s="258"/>
      <c r="AW2387" s="258"/>
      <c r="AX2387" s="258"/>
      <c r="AY2387" s="258"/>
      <c r="AZ2387" s="258"/>
      <c r="BA2387" s="258"/>
      <c r="BB2387" s="258"/>
      <c r="BC2387" s="258"/>
      <c r="BD2387" s="258"/>
      <c r="BE2387" s="258"/>
      <c r="BF2387" s="258"/>
      <c r="BG2387" s="258"/>
      <c r="BH2387" s="258"/>
      <c r="BI2387" s="258"/>
      <c r="BJ2387" s="258"/>
      <c r="BK2387" s="258"/>
      <c r="BL2387" s="258"/>
      <c r="BM2387" s="258"/>
      <c r="BN2387" s="258"/>
      <c r="BO2387" s="258"/>
      <c r="BP2387" s="258"/>
      <c r="BQ2387" s="258"/>
      <c r="BR2387" s="258"/>
      <c r="BS2387" s="258"/>
      <c r="BT2387" s="258"/>
      <c r="BU2387" s="258"/>
      <c r="BV2387" s="258"/>
      <c r="BW2387" s="258"/>
      <c r="BX2387" s="258"/>
      <c r="BY2387" s="258"/>
      <c r="BZ2387" s="258"/>
      <c r="CA2387" s="258"/>
      <c r="CB2387" s="258"/>
      <c r="CC2387" s="258"/>
      <c r="CD2387" s="258"/>
      <c r="CE2387" s="258"/>
      <c r="CF2387" s="258"/>
      <c r="CG2387" s="258"/>
      <c r="CH2387" s="258"/>
      <c r="CI2387" s="258"/>
      <c r="CJ2387" s="258"/>
      <c r="CK2387" s="258"/>
      <c r="CL2387" s="258"/>
      <c r="CM2387" s="258"/>
      <c r="CN2387" s="258"/>
      <c r="CO2387" s="258"/>
      <c r="CP2387" s="258"/>
      <c r="CQ2387" s="258"/>
      <c r="CR2387" s="258"/>
      <c r="CS2387" s="258"/>
      <c r="CT2387" s="258"/>
      <c r="CU2387" s="258"/>
      <c r="CV2387" s="258"/>
      <c r="CW2387" s="258"/>
      <c r="CX2387" s="258"/>
    </row>
    <row r="2388" spans="1:102" s="24" customFormat="1" ht="18">
      <c r="A2388" s="17">
        <v>1</v>
      </c>
      <c r="B2388" s="5" t="s">
        <v>1675</v>
      </c>
      <c r="C2388" s="8">
        <v>2019.54</v>
      </c>
      <c r="D2388" s="8"/>
      <c r="E2388" s="9">
        <f>SUM(C2388:D2388)</f>
        <v>2019.54</v>
      </c>
      <c r="F2388" s="2">
        <v>1500</v>
      </c>
      <c r="G2388" s="2">
        <v>0</v>
      </c>
      <c r="H2388" s="3">
        <f>SUM(F2388:G2388)</f>
        <v>1500</v>
      </c>
      <c r="I2388" s="18">
        <v>1056.93</v>
      </c>
      <c r="J2388" s="18"/>
      <c r="K2388" s="213">
        <f>SUM(I2388:J2388)</f>
        <v>1056.93</v>
      </c>
      <c r="L2388" s="10">
        <v>4000</v>
      </c>
      <c r="M2388" s="10"/>
      <c r="N2388" s="18">
        <f>SUM(L2388:M2388)</f>
        <v>4000</v>
      </c>
      <c r="O2388" s="10">
        <v>3500</v>
      </c>
      <c r="P2388" s="10"/>
      <c r="Q2388" s="18">
        <f>SUM(O2388:P2388)</f>
        <v>3500</v>
      </c>
      <c r="R2388" s="10">
        <v>4990</v>
      </c>
      <c r="S2388" s="105"/>
      <c r="T2388" s="107">
        <f>SUM(R2388:S2388)</f>
        <v>4990</v>
      </c>
      <c r="U2388" s="105">
        <v>4000</v>
      </c>
      <c r="V2388" s="105"/>
      <c r="W2388" s="107">
        <f>SUM(U2388:V2388)</f>
        <v>4000</v>
      </c>
      <c r="X2388" s="258"/>
      <c r="Y2388" s="258"/>
      <c r="Z2388" s="258"/>
      <c r="AA2388" s="258"/>
      <c r="AB2388" s="258"/>
      <c r="AC2388" s="258"/>
      <c r="AD2388" s="258"/>
      <c r="AE2388" s="258"/>
      <c r="AF2388" s="258"/>
      <c r="AG2388" s="258"/>
      <c r="AH2388" s="258"/>
      <c r="AI2388" s="258"/>
      <c r="AJ2388" s="258"/>
      <c r="AK2388" s="258"/>
      <c r="AL2388" s="258"/>
      <c r="AM2388" s="258"/>
      <c r="AN2388" s="258"/>
      <c r="AO2388" s="258"/>
      <c r="AP2388" s="258"/>
      <c r="AQ2388" s="258"/>
      <c r="AR2388" s="258"/>
      <c r="AS2388" s="258"/>
      <c r="AT2388" s="258"/>
      <c r="AU2388" s="258"/>
      <c r="AV2388" s="258"/>
      <c r="AW2388" s="258"/>
      <c r="AX2388" s="258"/>
      <c r="AY2388" s="258"/>
      <c r="AZ2388" s="258"/>
      <c r="BA2388" s="258"/>
      <c r="BB2388" s="258"/>
      <c r="BC2388" s="258"/>
      <c r="BD2388" s="258"/>
      <c r="BE2388" s="258"/>
      <c r="BF2388" s="258"/>
      <c r="BG2388" s="258"/>
      <c r="BH2388" s="258"/>
      <c r="BI2388" s="258"/>
      <c r="BJ2388" s="258"/>
      <c r="BK2388" s="258"/>
      <c r="BL2388" s="258"/>
      <c r="BM2388" s="258"/>
      <c r="BN2388" s="258"/>
      <c r="BO2388" s="258"/>
      <c r="BP2388" s="258"/>
      <c r="BQ2388" s="258"/>
      <c r="BR2388" s="258"/>
      <c r="BS2388" s="258"/>
      <c r="BT2388" s="258"/>
      <c r="BU2388" s="258"/>
      <c r="BV2388" s="258"/>
      <c r="BW2388" s="258"/>
      <c r="BX2388" s="258"/>
      <c r="BY2388" s="258"/>
      <c r="BZ2388" s="258"/>
      <c r="CA2388" s="258"/>
      <c r="CB2388" s="258"/>
      <c r="CC2388" s="258"/>
      <c r="CD2388" s="258"/>
      <c r="CE2388" s="258"/>
      <c r="CF2388" s="258"/>
      <c r="CG2388" s="258"/>
      <c r="CH2388" s="258"/>
      <c r="CI2388" s="258"/>
      <c r="CJ2388" s="258"/>
      <c r="CK2388" s="258"/>
      <c r="CL2388" s="258"/>
      <c r="CM2388" s="258"/>
      <c r="CN2388" s="258"/>
      <c r="CO2388" s="258"/>
      <c r="CP2388" s="258"/>
      <c r="CQ2388" s="258"/>
      <c r="CR2388" s="258"/>
      <c r="CS2388" s="258"/>
      <c r="CT2388" s="258"/>
      <c r="CU2388" s="258"/>
      <c r="CV2388" s="258"/>
      <c r="CW2388" s="258"/>
      <c r="CX2388" s="258"/>
    </row>
    <row r="2389" spans="1:102" s="186" customFormat="1" ht="18">
      <c r="A2389" s="187"/>
      <c r="B2389" s="181" t="s">
        <v>122</v>
      </c>
      <c r="C2389" s="182">
        <f>SUM(C2388)</f>
        <v>2019.54</v>
      </c>
      <c r="D2389" s="182"/>
      <c r="E2389" s="182">
        <f>SUM(C2389:D2389)</f>
        <v>2019.54</v>
      </c>
      <c r="F2389" s="183">
        <v>1500</v>
      </c>
      <c r="G2389" s="183">
        <v>0</v>
      </c>
      <c r="H2389" s="194">
        <f>SUM(F2389:G2389)</f>
        <v>1500</v>
      </c>
      <c r="I2389" s="184">
        <f>SUM(I2388)</f>
        <v>1056.93</v>
      </c>
      <c r="J2389" s="184"/>
      <c r="K2389" s="212">
        <f>SUM(I2389:J2389)</f>
        <v>1056.93</v>
      </c>
      <c r="L2389" s="184">
        <f>SUM(L2388)</f>
        <v>4000</v>
      </c>
      <c r="M2389" s="184"/>
      <c r="N2389" s="184">
        <f>SUM(L2389:M2389)</f>
        <v>4000</v>
      </c>
      <c r="O2389" s="184">
        <f>SUM(O2388)</f>
        <v>3500</v>
      </c>
      <c r="P2389" s="184"/>
      <c r="Q2389" s="184">
        <f>SUM(O2389:P2389)</f>
        <v>3500</v>
      </c>
      <c r="R2389" s="184">
        <f>SUM(R2388)</f>
        <v>4990</v>
      </c>
      <c r="S2389" s="184">
        <f t="shared" ref="S2389:V2389" si="907">SUM(S2388)</f>
        <v>0</v>
      </c>
      <c r="T2389" s="184">
        <f t="shared" si="907"/>
        <v>4990</v>
      </c>
      <c r="U2389" s="184">
        <f t="shared" si="907"/>
        <v>4000</v>
      </c>
      <c r="V2389" s="184">
        <f t="shared" si="907"/>
        <v>0</v>
      </c>
      <c r="W2389" s="185">
        <f>SUM(U2389:V2389)</f>
        <v>4000</v>
      </c>
      <c r="X2389" s="264"/>
      <c r="Y2389" s="264"/>
      <c r="Z2389" s="264"/>
      <c r="AA2389" s="264"/>
      <c r="AB2389" s="264"/>
      <c r="AC2389" s="264"/>
      <c r="AD2389" s="264"/>
      <c r="AE2389" s="264"/>
      <c r="AF2389" s="264"/>
      <c r="AG2389" s="264"/>
      <c r="AH2389" s="264"/>
      <c r="AI2389" s="264"/>
      <c r="AJ2389" s="264"/>
      <c r="AK2389" s="264"/>
      <c r="AL2389" s="264"/>
      <c r="AM2389" s="264"/>
      <c r="AN2389" s="264"/>
      <c r="AO2389" s="264"/>
      <c r="AP2389" s="264"/>
      <c r="AQ2389" s="264"/>
      <c r="AR2389" s="264"/>
      <c r="AS2389" s="264"/>
      <c r="AT2389" s="264"/>
      <c r="AU2389" s="264"/>
      <c r="AV2389" s="264"/>
      <c r="AW2389" s="264"/>
      <c r="AX2389" s="264"/>
      <c r="AY2389" s="264"/>
      <c r="AZ2389" s="264"/>
      <c r="BA2389" s="264"/>
      <c r="BB2389" s="264"/>
      <c r="BC2389" s="264"/>
      <c r="BD2389" s="264"/>
      <c r="BE2389" s="264"/>
      <c r="BF2389" s="264"/>
      <c r="BG2389" s="264"/>
      <c r="BH2389" s="264"/>
      <c r="BI2389" s="264"/>
      <c r="BJ2389" s="264"/>
      <c r="BK2389" s="264"/>
      <c r="BL2389" s="264"/>
      <c r="BM2389" s="264"/>
      <c r="BN2389" s="264"/>
      <c r="BO2389" s="264"/>
      <c r="BP2389" s="264"/>
      <c r="BQ2389" s="264"/>
      <c r="BR2389" s="264"/>
      <c r="BS2389" s="264"/>
      <c r="BT2389" s="264"/>
      <c r="BU2389" s="264"/>
      <c r="BV2389" s="264"/>
      <c r="BW2389" s="264"/>
      <c r="BX2389" s="264"/>
      <c r="BY2389" s="264"/>
      <c r="BZ2389" s="264"/>
      <c r="CA2389" s="264"/>
      <c r="CB2389" s="264"/>
      <c r="CC2389" s="264"/>
      <c r="CD2389" s="264"/>
      <c r="CE2389" s="264"/>
      <c r="CF2389" s="264"/>
      <c r="CG2389" s="264"/>
      <c r="CH2389" s="264"/>
      <c r="CI2389" s="264"/>
      <c r="CJ2389" s="264"/>
      <c r="CK2389" s="264"/>
      <c r="CL2389" s="264"/>
      <c r="CM2389" s="264"/>
      <c r="CN2389" s="264"/>
      <c r="CO2389" s="264"/>
      <c r="CP2389" s="264"/>
      <c r="CQ2389" s="264"/>
      <c r="CR2389" s="264"/>
      <c r="CS2389" s="264"/>
      <c r="CT2389" s="264"/>
      <c r="CU2389" s="264"/>
      <c r="CV2389" s="264"/>
      <c r="CW2389" s="264"/>
      <c r="CX2389" s="264"/>
    </row>
    <row r="2390" spans="1:102" ht="18">
      <c r="A2390" s="17">
        <v>4</v>
      </c>
      <c r="B2390" s="7" t="s">
        <v>1601</v>
      </c>
      <c r="C2390" s="8"/>
      <c r="D2390" s="8"/>
      <c r="F2390" s="2"/>
      <c r="G2390" s="2"/>
      <c r="H2390" s="3"/>
      <c r="I2390" s="10"/>
      <c r="J2390" s="10"/>
      <c r="L2390" s="10"/>
      <c r="M2390" s="10"/>
      <c r="O2390" s="10"/>
      <c r="P2390" s="10"/>
      <c r="Q2390" s="18"/>
      <c r="R2390" s="10"/>
      <c r="S2390" s="105"/>
      <c r="T2390" s="107"/>
      <c r="U2390" s="105"/>
      <c r="V2390" s="105"/>
      <c r="W2390" s="107"/>
    </row>
    <row r="2391" spans="1:102" s="24" customFormat="1" ht="18">
      <c r="A2391" s="17">
        <v>1</v>
      </c>
      <c r="B2391" s="5" t="s">
        <v>1676</v>
      </c>
      <c r="C2391" s="8">
        <v>100</v>
      </c>
      <c r="D2391" s="8"/>
      <c r="E2391" s="9">
        <f>SUM(C2391:D2391)</f>
        <v>100</v>
      </c>
      <c r="F2391" s="2">
        <v>80.91</v>
      </c>
      <c r="G2391" s="2">
        <v>0</v>
      </c>
      <c r="H2391" s="3">
        <f>SUM(F2391:G2391)</f>
        <v>80.91</v>
      </c>
      <c r="I2391" s="10">
        <v>240.17</v>
      </c>
      <c r="J2391" s="18"/>
      <c r="K2391" s="213">
        <f>SUM(I2391:J2391)</f>
        <v>240.17</v>
      </c>
      <c r="L2391" s="10">
        <v>910.17</v>
      </c>
      <c r="M2391" s="10"/>
      <c r="N2391" s="18">
        <f>SUM(L2391:M2391)</f>
        <v>910.17</v>
      </c>
      <c r="O2391" s="10">
        <v>880</v>
      </c>
      <c r="P2391" s="10"/>
      <c r="Q2391" s="18">
        <f>SUM(O2391:P2391)</f>
        <v>880</v>
      </c>
      <c r="R2391" s="10">
        <v>880</v>
      </c>
      <c r="S2391" s="105"/>
      <c r="T2391" s="107">
        <f>SUM(R2391:S2391)</f>
        <v>880</v>
      </c>
      <c r="U2391" s="105">
        <v>1140.17</v>
      </c>
      <c r="V2391" s="105"/>
      <c r="W2391" s="107">
        <f>SUM(U2391:V2391)</f>
        <v>1140.17</v>
      </c>
      <c r="X2391" s="258"/>
      <c r="Y2391" s="258"/>
      <c r="Z2391" s="258"/>
      <c r="AA2391" s="258"/>
      <c r="AB2391" s="258"/>
      <c r="AC2391" s="258"/>
      <c r="AD2391" s="258"/>
      <c r="AE2391" s="258"/>
      <c r="AF2391" s="258"/>
      <c r="AG2391" s="258"/>
      <c r="AH2391" s="258"/>
      <c r="AI2391" s="258"/>
      <c r="AJ2391" s="258"/>
      <c r="AK2391" s="258"/>
      <c r="AL2391" s="258"/>
      <c r="AM2391" s="258"/>
      <c r="AN2391" s="258"/>
      <c r="AO2391" s="258"/>
      <c r="AP2391" s="258"/>
      <c r="AQ2391" s="258"/>
      <c r="AR2391" s="258"/>
      <c r="AS2391" s="258"/>
      <c r="AT2391" s="258"/>
      <c r="AU2391" s="258"/>
      <c r="AV2391" s="258"/>
      <c r="AW2391" s="258"/>
      <c r="AX2391" s="258"/>
      <c r="AY2391" s="258"/>
      <c r="AZ2391" s="258"/>
      <c r="BA2391" s="258"/>
      <c r="BB2391" s="258"/>
      <c r="BC2391" s="258"/>
      <c r="BD2391" s="258"/>
      <c r="BE2391" s="258"/>
      <c r="BF2391" s="258"/>
      <c r="BG2391" s="258"/>
      <c r="BH2391" s="258"/>
      <c r="BI2391" s="258"/>
      <c r="BJ2391" s="258"/>
      <c r="BK2391" s="258"/>
      <c r="BL2391" s="258"/>
      <c r="BM2391" s="258"/>
      <c r="BN2391" s="258"/>
      <c r="BO2391" s="258"/>
      <c r="BP2391" s="258"/>
      <c r="BQ2391" s="258"/>
      <c r="BR2391" s="258"/>
      <c r="BS2391" s="258"/>
      <c r="BT2391" s="258"/>
      <c r="BU2391" s="258"/>
      <c r="BV2391" s="258"/>
      <c r="BW2391" s="258"/>
      <c r="BX2391" s="258"/>
      <c r="BY2391" s="258"/>
      <c r="BZ2391" s="258"/>
      <c r="CA2391" s="258"/>
      <c r="CB2391" s="258"/>
      <c r="CC2391" s="258"/>
      <c r="CD2391" s="258"/>
      <c r="CE2391" s="258"/>
      <c r="CF2391" s="258"/>
      <c r="CG2391" s="258"/>
      <c r="CH2391" s="258"/>
      <c r="CI2391" s="258"/>
      <c r="CJ2391" s="258"/>
      <c r="CK2391" s="258"/>
      <c r="CL2391" s="258"/>
      <c r="CM2391" s="258"/>
      <c r="CN2391" s="258"/>
      <c r="CO2391" s="258"/>
      <c r="CP2391" s="258"/>
      <c r="CQ2391" s="258"/>
      <c r="CR2391" s="258"/>
      <c r="CS2391" s="258"/>
      <c r="CT2391" s="258"/>
      <c r="CU2391" s="258"/>
      <c r="CV2391" s="258"/>
      <c r="CW2391" s="258"/>
      <c r="CX2391" s="258"/>
    </row>
    <row r="2392" spans="1:102" s="186" customFormat="1" ht="18">
      <c r="A2392" s="187"/>
      <c r="B2392" s="181" t="s">
        <v>176</v>
      </c>
      <c r="C2392" s="182">
        <f>SUM(C2391)</f>
        <v>100</v>
      </c>
      <c r="D2392" s="182"/>
      <c r="E2392" s="182">
        <f>SUM(C2392:D2392)</f>
        <v>100</v>
      </c>
      <c r="F2392" s="183">
        <v>80.91</v>
      </c>
      <c r="G2392" s="183">
        <v>0</v>
      </c>
      <c r="H2392" s="194">
        <f>SUM(F2392:G2392)</f>
        <v>80.91</v>
      </c>
      <c r="I2392" s="184">
        <f>SUM(I2391)</f>
        <v>240.17</v>
      </c>
      <c r="J2392" s="184"/>
      <c r="K2392" s="212">
        <f>SUM(I2392:J2392)</f>
        <v>240.17</v>
      </c>
      <c r="L2392" s="184">
        <f>SUM(L2391)</f>
        <v>910.17</v>
      </c>
      <c r="M2392" s="184">
        <f>SUM(M2391)</f>
        <v>0</v>
      </c>
      <c r="N2392" s="184">
        <f>SUM(L2392:M2392)</f>
        <v>910.17</v>
      </c>
      <c r="O2392" s="184">
        <f>SUM(O2391)</f>
        <v>880</v>
      </c>
      <c r="P2392" s="184"/>
      <c r="Q2392" s="184">
        <f>SUM(O2392:P2392)</f>
        <v>880</v>
      </c>
      <c r="R2392" s="184">
        <f>SUM(R2391)</f>
        <v>880</v>
      </c>
      <c r="S2392" s="184">
        <f t="shared" ref="S2392:V2392" si="908">SUM(S2391)</f>
        <v>0</v>
      </c>
      <c r="T2392" s="184">
        <f t="shared" si="908"/>
        <v>880</v>
      </c>
      <c r="U2392" s="184">
        <f t="shared" si="908"/>
        <v>1140.17</v>
      </c>
      <c r="V2392" s="184">
        <f t="shared" si="908"/>
        <v>0</v>
      </c>
      <c r="W2392" s="185">
        <f>SUM(U2392:V2392)</f>
        <v>1140.17</v>
      </c>
      <c r="X2392" s="264"/>
      <c r="Y2392" s="264"/>
      <c r="Z2392" s="264"/>
      <c r="AA2392" s="264"/>
      <c r="AB2392" s="264"/>
      <c r="AC2392" s="264"/>
      <c r="AD2392" s="264"/>
      <c r="AE2392" s="264"/>
      <c r="AF2392" s="264"/>
      <c r="AG2392" s="264"/>
      <c r="AH2392" s="264"/>
      <c r="AI2392" s="264"/>
      <c r="AJ2392" s="264"/>
      <c r="AK2392" s="264"/>
      <c r="AL2392" s="264"/>
      <c r="AM2392" s="264"/>
      <c r="AN2392" s="264"/>
      <c r="AO2392" s="264"/>
      <c r="AP2392" s="264"/>
      <c r="AQ2392" s="264"/>
      <c r="AR2392" s="264"/>
      <c r="AS2392" s="264"/>
      <c r="AT2392" s="264"/>
      <c r="AU2392" s="264"/>
      <c r="AV2392" s="264"/>
      <c r="AW2392" s="264"/>
      <c r="AX2392" s="264"/>
      <c r="AY2392" s="264"/>
      <c r="AZ2392" s="264"/>
      <c r="BA2392" s="264"/>
      <c r="BB2392" s="264"/>
      <c r="BC2392" s="264"/>
      <c r="BD2392" s="264"/>
      <c r="BE2392" s="264"/>
      <c r="BF2392" s="264"/>
      <c r="BG2392" s="264"/>
      <c r="BH2392" s="264"/>
      <c r="BI2392" s="264"/>
      <c r="BJ2392" s="264"/>
      <c r="BK2392" s="264"/>
      <c r="BL2392" s="264"/>
      <c r="BM2392" s="264"/>
      <c r="BN2392" s="264"/>
      <c r="BO2392" s="264"/>
      <c r="BP2392" s="264"/>
      <c r="BQ2392" s="264"/>
      <c r="BR2392" s="264"/>
      <c r="BS2392" s="264"/>
      <c r="BT2392" s="264"/>
      <c r="BU2392" s="264"/>
      <c r="BV2392" s="264"/>
      <c r="BW2392" s="264"/>
      <c r="BX2392" s="264"/>
      <c r="BY2392" s="264"/>
      <c r="BZ2392" s="264"/>
      <c r="CA2392" s="264"/>
      <c r="CB2392" s="264"/>
      <c r="CC2392" s="264"/>
      <c r="CD2392" s="264"/>
      <c r="CE2392" s="264"/>
      <c r="CF2392" s="264"/>
      <c r="CG2392" s="264"/>
      <c r="CH2392" s="264"/>
      <c r="CI2392" s="264"/>
      <c r="CJ2392" s="264"/>
      <c r="CK2392" s="264"/>
      <c r="CL2392" s="264"/>
      <c r="CM2392" s="264"/>
      <c r="CN2392" s="264"/>
      <c r="CO2392" s="264"/>
      <c r="CP2392" s="264"/>
      <c r="CQ2392" s="264"/>
      <c r="CR2392" s="264"/>
      <c r="CS2392" s="264"/>
      <c r="CT2392" s="264"/>
      <c r="CU2392" s="264"/>
      <c r="CV2392" s="264"/>
      <c r="CW2392" s="264"/>
      <c r="CX2392" s="264"/>
    </row>
    <row r="2393" spans="1:102" s="24" customFormat="1" ht="18">
      <c r="A2393" s="17"/>
      <c r="B2393" s="7" t="s">
        <v>2564</v>
      </c>
      <c r="C2393" s="23"/>
      <c r="D2393" s="23"/>
      <c r="E2393" s="23"/>
      <c r="F2393" s="3"/>
      <c r="G2393" s="3"/>
      <c r="H2393" s="3"/>
      <c r="I2393" s="213"/>
      <c r="J2393" s="213"/>
      <c r="K2393" s="213"/>
      <c r="L2393" s="18"/>
      <c r="M2393" s="18"/>
      <c r="N2393" s="18"/>
      <c r="O2393" s="18"/>
      <c r="P2393" s="18"/>
      <c r="Q2393" s="18"/>
      <c r="R2393" s="18"/>
      <c r="S2393" s="18"/>
      <c r="T2393" s="18"/>
      <c r="U2393" s="18"/>
      <c r="V2393" s="18"/>
      <c r="W2393" s="107"/>
      <c r="X2393" s="258"/>
      <c r="Y2393" s="258"/>
      <c r="Z2393" s="258"/>
      <c r="AA2393" s="258"/>
      <c r="AB2393" s="258"/>
      <c r="AC2393" s="258"/>
      <c r="AD2393" s="258"/>
      <c r="AE2393" s="258"/>
      <c r="AF2393" s="258"/>
      <c r="AG2393" s="258"/>
      <c r="AH2393" s="258"/>
      <c r="AI2393" s="258"/>
      <c r="AJ2393" s="258"/>
      <c r="AK2393" s="258"/>
      <c r="AL2393" s="258"/>
      <c r="AM2393" s="258"/>
      <c r="AN2393" s="258"/>
      <c r="AO2393" s="258"/>
      <c r="AP2393" s="258"/>
      <c r="AQ2393" s="258"/>
      <c r="AR2393" s="258"/>
      <c r="AS2393" s="258"/>
      <c r="AT2393" s="258"/>
      <c r="AU2393" s="258"/>
      <c r="AV2393" s="258"/>
      <c r="AW2393" s="258"/>
      <c r="AX2393" s="258"/>
      <c r="AY2393" s="258"/>
      <c r="AZ2393" s="258"/>
      <c r="BA2393" s="258"/>
      <c r="BB2393" s="258"/>
      <c r="BC2393" s="258"/>
      <c r="BD2393" s="258"/>
      <c r="BE2393" s="258"/>
      <c r="BF2393" s="258"/>
      <c r="BG2393" s="258"/>
      <c r="BH2393" s="258"/>
      <c r="BI2393" s="258"/>
      <c r="BJ2393" s="258"/>
      <c r="BK2393" s="258"/>
      <c r="BL2393" s="258"/>
      <c r="BM2393" s="258"/>
      <c r="BN2393" s="258"/>
      <c r="BO2393" s="258"/>
      <c r="BP2393" s="258"/>
      <c r="BQ2393" s="258"/>
      <c r="BR2393" s="258"/>
      <c r="BS2393" s="258"/>
      <c r="BT2393" s="258"/>
      <c r="BU2393" s="258"/>
      <c r="BV2393" s="258"/>
      <c r="BW2393" s="258"/>
      <c r="BX2393" s="258"/>
      <c r="BY2393" s="258"/>
      <c r="BZ2393" s="258"/>
      <c r="CA2393" s="258"/>
      <c r="CB2393" s="258"/>
      <c r="CC2393" s="258"/>
      <c r="CD2393" s="258"/>
      <c r="CE2393" s="258"/>
      <c r="CF2393" s="258"/>
      <c r="CG2393" s="258"/>
      <c r="CH2393" s="258"/>
      <c r="CI2393" s="258"/>
      <c r="CJ2393" s="258"/>
      <c r="CK2393" s="258"/>
      <c r="CL2393" s="258"/>
      <c r="CM2393" s="258"/>
      <c r="CN2393" s="258"/>
      <c r="CO2393" s="258"/>
      <c r="CP2393" s="258"/>
      <c r="CQ2393" s="258"/>
      <c r="CR2393" s="258"/>
      <c r="CS2393" s="258"/>
      <c r="CT2393" s="258"/>
      <c r="CU2393" s="258"/>
      <c r="CV2393" s="258"/>
      <c r="CW2393" s="258"/>
      <c r="CX2393" s="258"/>
    </row>
    <row r="2394" spans="1:102" ht="18">
      <c r="A2394" s="13">
        <v>1</v>
      </c>
      <c r="B2394" s="5" t="s">
        <v>2565</v>
      </c>
      <c r="C2394" s="32"/>
      <c r="D2394" s="32"/>
      <c r="E2394" s="32"/>
      <c r="F2394" s="4"/>
      <c r="G2394" s="4"/>
      <c r="H2394" s="4"/>
      <c r="I2394" s="59"/>
      <c r="J2394" s="59"/>
      <c r="K2394" s="59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>
        <v>2500</v>
      </c>
      <c r="V2394" s="10"/>
      <c r="W2394" s="107">
        <f>SUM(U2394:V2394)</f>
        <v>2500</v>
      </c>
    </row>
    <row r="2395" spans="1:102" ht="18">
      <c r="A2395" s="13">
        <v>2</v>
      </c>
      <c r="B2395" s="5" t="s">
        <v>2566</v>
      </c>
      <c r="C2395" s="32"/>
      <c r="D2395" s="32"/>
      <c r="E2395" s="32"/>
      <c r="F2395" s="4"/>
      <c r="G2395" s="4"/>
      <c r="H2395" s="4"/>
      <c r="I2395" s="59"/>
      <c r="J2395" s="59"/>
      <c r="K2395" s="59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>
        <v>1000</v>
      </c>
      <c r="V2395" s="10"/>
      <c r="W2395" s="107">
        <f>SUM(U2395:V2395)</f>
        <v>1000</v>
      </c>
    </row>
    <row r="2396" spans="1:102" ht="18">
      <c r="A2396" s="13">
        <v>3</v>
      </c>
      <c r="B2396" s="5" t="s">
        <v>2567</v>
      </c>
      <c r="C2396" s="32"/>
      <c r="D2396" s="32"/>
      <c r="E2396" s="32"/>
      <c r="F2396" s="4"/>
      <c r="G2396" s="4"/>
      <c r="H2396" s="4"/>
      <c r="I2396" s="59"/>
      <c r="J2396" s="59"/>
      <c r="K2396" s="59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>
        <v>2500</v>
      </c>
      <c r="V2396" s="10"/>
      <c r="W2396" s="107">
        <f>SUM(U2396:V2396)</f>
        <v>2500</v>
      </c>
    </row>
    <row r="2397" spans="1:102" s="186" customFormat="1" ht="18">
      <c r="A2397" s="187"/>
      <c r="B2397" s="181" t="s">
        <v>2568</v>
      </c>
      <c r="C2397" s="197"/>
      <c r="D2397" s="197"/>
      <c r="E2397" s="197"/>
      <c r="F2397" s="194"/>
      <c r="G2397" s="194"/>
      <c r="H2397" s="194"/>
      <c r="I2397" s="212"/>
      <c r="J2397" s="212"/>
      <c r="K2397" s="212"/>
      <c r="L2397" s="184"/>
      <c r="M2397" s="184"/>
      <c r="N2397" s="184"/>
      <c r="O2397" s="184"/>
      <c r="P2397" s="184"/>
      <c r="Q2397" s="184"/>
      <c r="R2397" s="184"/>
      <c r="S2397" s="184"/>
      <c r="T2397" s="184"/>
      <c r="U2397" s="184">
        <f>SUM(U2394:U2396)</f>
        <v>6000</v>
      </c>
      <c r="V2397" s="184"/>
      <c r="W2397" s="185">
        <f>SUM(U2397:V2397)</f>
        <v>6000</v>
      </c>
      <c r="X2397" s="264"/>
      <c r="Y2397" s="264"/>
      <c r="Z2397" s="264"/>
      <c r="AA2397" s="264"/>
      <c r="AB2397" s="264"/>
      <c r="AC2397" s="264"/>
      <c r="AD2397" s="264"/>
      <c r="AE2397" s="264"/>
      <c r="AF2397" s="264"/>
      <c r="AG2397" s="264"/>
      <c r="AH2397" s="264"/>
      <c r="AI2397" s="264"/>
      <c r="AJ2397" s="264"/>
      <c r="AK2397" s="264"/>
      <c r="AL2397" s="264"/>
      <c r="AM2397" s="264"/>
      <c r="AN2397" s="264"/>
      <c r="AO2397" s="264"/>
      <c r="AP2397" s="264"/>
      <c r="AQ2397" s="264"/>
      <c r="AR2397" s="264"/>
      <c r="AS2397" s="264"/>
      <c r="AT2397" s="264"/>
      <c r="AU2397" s="264"/>
      <c r="AV2397" s="264"/>
      <c r="AW2397" s="264"/>
      <c r="AX2397" s="264"/>
      <c r="AY2397" s="264"/>
      <c r="AZ2397" s="264"/>
      <c r="BA2397" s="264"/>
      <c r="BB2397" s="264"/>
      <c r="BC2397" s="264"/>
      <c r="BD2397" s="264"/>
      <c r="BE2397" s="264"/>
      <c r="BF2397" s="264"/>
      <c r="BG2397" s="264"/>
      <c r="BH2397" s="264"/>
      <c r="BI2397" s="264"/>
      <c r="BJ2397" s="264"/>
      <c r="BK2397" s="264"/>
      <c r="BL2397" s="264"/>
      <c r="BM2397" s="264"/>
      <c r="BN2397" s="264"/>
      <c r="BO2397" s="264"/>
      <c r="BP2397" s="264"/>
      <c r="BQ2397" s="264"/>
      <c r="BR2397" s="264"/>
      <c r="BS2397" s="264"/>
      <c r="BT2397" s="264"/>
      <c r="BU2397" s="264"/>
      <c r="BV2397" s="264"/>
      <c r="BW2397" s="264"/>
      <c r="BX2397" s="264"/>
      <c r="BY2397" s="264"/>
      <c r="BZ2397" s="264"/>
      <c r="CA2397" s="264"/>
      <c r="CB2397" s="264"/>
      <c r="CC2397" s="264"/>
      <c r="CD2397" s="264"/>
      <c r="CE2397" s="264"/>
      <c r="CF2397" s="264"/>
      <c r="CG2397" s="264"/>
      <c r="CH2397" s="264"/>
      <c r="CI2397" s="264"/>
      <c r="CJ2397" s="264"/>
      <c r="CK2397" s="264"/>
      <c r="CL2397" s="264"/>
      <c r="CM2397" s="264"/>
      <c r="CN2397" s="264"/>
      <c r="CO2397" s="264"/>
      <c r="CP2397" s="264"/>
      <c r="CQ2397" s="264"/>
      <c r="CR2397" s="264"/>
      <c r="CS2397" s="264"/>
      <c r="CT2397" s="264"/>
      <c r="CU2397" s="264"/>
      <c r="CV2397" s="264"/>
      <c r="CW2397" s="264"/>
      <c r="CX2397" s="264"/>
    </row>
    <row r="2398" spans="1:102" s="221" customFormat="1" ht="18">
      <c r="B2398" s="215" t="s">
        <v>188</v>
      </c>
      <c r="C2398" s="218">
        <f t="shared" ref="C2398:T2398" si="909">C2392+C2389+C2386+C2382+C2397</f>
        <v>35619.54</v>
      </c>
      <c r="D2398" s="218">
        <f t="shared" si="909"/>
        <v>100542.03</v>
      </c>
      <c r="E2398" s="218">
        <f t="shared" si="909"/>
        <v>136161.57</v>
      </c>
      <c r="F2398" s="218">
        <f t="shared" si="909"/>
        <v>50980.92</v>
      </c>
      <c r="G2398" s="218">
        <f t="shared" si="909"/>
        <v>148100.04</v>
      </c>
      <c r="H2398" s="218">
        <f t="shared" si="909"/>
        <v>199080.96000000002</v>
      </c>
      <c r="I2398" s="218">
        <f t="shared" si="909"/>
        <v>53097.11</v>
      </c>
      <c r="J2398" s="218">
        <f t="shared" si="909"/>
        <v>155621</v>
      </c>
      <c r="K2398" s="218">
        <f t="shared" si="909"/>
        <v>208718.11</v>
      </c>
      <c r="L2398" s="218">
        <f t="shared" si="909"/>
        <v>48430.18</v>
      </c>
      <c r="M2398" s="218">
        <f t="shared" si="909"/>
        <v>130741</v>
      </c>
      <c r="N2398" s="218">
        <f t="shared" si="909"/>
        <v>179171.18</v>
      </c>
      <c r="O2398" s="218">
        <f t="shared" si="909"/>
        <v>50060.01</v>
      </c>
      <c r="P2398" s="218">
        <f t="shared" si="909"/>
        <v>137200.06</v>
      </c>
      <c r="Q2398" s="218">
        <f t="shared" si="909"/>
        <v>187260.07</v>
      </c>
      <c r="R2398" s="218">
        <f t="shared" si="909"/>
        <v>51550.01</v>
      </c>
      <c r="S2398" s="218">
        <f t="shared" si="909"/>
        <v>137200.05000000002</v>
      </c>
      <c r="T2398" s="218">
        <f t="shared" si="909"/>
        <v>188750.06000000003</v>
      </c>
      <c r="U2398" s="218">
        <f>U2392+U2389+U2386+U2382+U2397</f>
        <v>59140.23</v>
      </c>
      <c r="V2398" s="218">
        <f t="shared" ref="V2398:W2398" si="910">V2392+V2389+V2386+V2382+V2397</f>
        <v>144000.05000000002</v>
      </c>
      <c r="W2398" s="218">
        <f t="shared" si="910"/>
        <v>203140.28000000003</v>
      </c>
      <c r="X2398" s="252"/>
      <c r="Y2398" s="252"/>
      <c r="Z2398" s="252"/>
      <c r="AA2398" s="252"/>
      <c r="AB2398" s="252"/>
      <c r="AC2398" s="252"/>
      <c r="AD2398" s="252"/>
      <c r="AE2398" s="252"/>
      <c r="AF2398" s="252"/>
      <c r="AG2398" s="252"/>
      <c r="AH2398" s="252"/>
      <c r="AI2398" s="252"/>
      <c r="AJ2398" s="252"/>
      <c r="AK2398" s="252"/>
      <c r="AL2398" s="252"/>
      <c r="AM2398" s="252"/>
      <c r="AN2398" s="252"/>
      <c r="AO2398" s="252"/>
      <c r="AP2398" s="252"/>
      <c r="AQ2398" s="252"/>
      <c r="AR2398" s="252"/>
      <c r="AS2398" s="252"/>
      <c r="AT2398" s="252"/>
      <c r="AU2398" s="252"/>
      <c r="AV2398" s="252"/>
      <c r="AW2398" s="252"/>
      <c r="AX2398" s="252"/>
      <c r="AY2398" s="252"/>
      <c r="AZ2398" s="252"/>
      <c r="BA2398" s="252"/>
      <c r="BB2398" s="252"/>
      <c r="BC2398" s="252"/>
      <c r="BD2398" s="252"/>
      <c r="BE2398" s="252"/>
      <c r="BF2398" s="252"/>
      <c r="BG2398" s="252"/>
      <c r="BH2398" s="252"/>
      <c r="BI2398" s="252"/>
      <c r="BJ2398" s="252"/>
      <c r="BK2398" s="252"/>
      <c r="BL2398" s="252"/>
      <c r="BM2398" s="252"/>
      <c r="BN2398" s="252"/>
      <c r="BO2398" s="252"/>
      <c r="BP2398" s="252"/>
      <c r="BQ2398" s="252"/>
      <c r="BR2398" s="252"/>
      <c r="BS2398" s="252"/>
      <c r="BT2398" s="252"/>
      <c r="BU2398" s="252"/>
      <c r="BV2398" s="252"/>
      <c r="BW2398" s="252"/>
      <c r="BX2398" s="252"/>
      <c r="BY2398" s="252"/>
      <c r="BZ2398" s="252"/>
      <c r="CA2398" s="252"/>
      <c r="CB2398" s="252"/>
      <c r="CC2398" s="252"/>
      <c r="CD2398" s="252"/>
      <c r="CE2398" s="252"/>
      <c r="CF2398" s="252"/>
      <c r="CG2398" s="252"/>
      <c r="CH2398" s="252"/>
      <c r="CI2398" s="252"/>
      <c r="CJ2398" s="252"/>
      <c r="CK2398" s="252"/>
      <c r="CL2398" s="252"/>
      <c r="CM2398" s="252"/>
      <c r="CN2398" s="252"/>
      <c r="CO2398" s="252"/>
      <c r="CP2398" s="252"/>
      <c r="CQ2398" s="252"/>
      <c r="CR2398" s="252"/>
      <c r="CS2398" s="252"/>
      <c r="CT2398" s="252"/>
      <c r="CU2398" s="252"/>
      <c r="CV2398" s="252"/>
      <c r="CW2398" s="252"/>
      <c r="CX2398" s="252"/>
    </row>
    <row r="2399" spans="1:102" ht="18">
      <c r="A2399" s="13"/>
      <c r="B2399" s="7"/>
      <c r="C2399" s="3"/>
      <c r="D2399" s="3"/>
      <c r="E2399" s="3"/>
      <c r="F2399" s="3"/>
      <c r="G2399" s="3"/>
      <c r="H2399" s="3"/>
      <c r="I2399" s="3"/>
      <c r="J2399" s="3"/>
      <c r="K2399" s="3"/>
      <c r="L2399" s="10"/>
      <c r="M2399" s="10"/>
      <c r="O2399" s="10"/>
      <c r="P2399" s="10"/>
      <c r="Q2399" s="18"/>
      <c r="R2399" s="10"/>
      <c r="S2399" s="105"/>
      <c r="T2399" s="107"/>
      <c r="U2399" s="105"/>
      <c r="V2399" s="105"/>
      <c r="W2399" s="107"/>
    </row>
    <row r="2400" spans="1:102" s="221" customFormat="1" ht="18">
      <c r="A2400" s="221">
        <v>14</v>
      </c>
      <c r="B2400" s="215" t="s">
        <v>1717</v>
      </c>
      <c r="C2400" s="226"/>
      <c r="D2400" s="226"/>
      <c r="E2400" s="226"/>
      <c r="F2400" s="226"/>
      <c r="G2400" s="226"/>
      <c r="H2400" s="226"/>
      <c r="I2400" s="226"/>
      <c r="J2400" s="226"/>
      <c r="K2400" s="226"/>
      <c r="L2400" s="226"/>
      <c r="M2400" s="226"/>
      <c r="N2400" s="226"/>
      <c r="O2400" s="217"/>
      <c r="P2400" s="217"/>
      <c r="Q2400" s="218"/>
      <c r="R2400" s="217"/>
      <c r="S2400" s="219"/>
      <c r="T2400" s="220"/>
      <c r="U2400" s="219"/>
      <c r="V2400" s="219"/>
      <c r="W2400" s="220"/>
      <c r="X2400" s="252"/>
      <c r="Y2400" s="252"/>
      <c r="Z2400" s="252"/>
      <c r="AA2400" s="252"/>
      <c r="AB2400" s="252"/>
      <c r="AC2400" s="252"/>
      <c r="AD2400" s="252"/>
      <c r="AE2400" s="252"/>
      <c r="AF2400" s="252"/>
      <c r="AG2400" s="252"/>
      <c r="AH2400" s="252"/>
      <c r="AI2400" s="252"/>
      <c r="AJ2400" s="252"/>
      <c r="AK2400" s="252"/>
      <c r="AL2400" s="252"/>
      <c r="AM2400" s="252"/>
      <c r="AN2400" s="252"/>
      <c r="AO2400" s="252"/>
      <c r="AP2400" s="252"/>
      <c r="AQ2400" s="252"/>
      <c r="AR2400" s="252"/>
      <c r="AS2400" s="252"/>
      <c r="AT2400" s="252"/>
      <c r="AU2400" s="252"/>
      <c r="AV2400" s="252"/>
      <c r="AW2400" s="252"/>
      <c r="AX2400" s="252"/>
      <c r="AY2400" s="252"/>
      <c r="AZ2400" s="252"/>
      <c r="BA2400" s="252"/>
      <c r="BB2400" s="252"/>
      <c r="BC2400" s="252"/>
      <c r="BD2400" s="252"/>
      <c r="BE2400" s="252"/>
      <c r="BF2400" s="252"/>
      <c r="BG2400" s="252"/>
      <c r="BH2400" s="252"/>
      <c r="BI2400" s="252"/>
      <c r="BJ2400" s="252"/>
      <c r="BK2400" s="252"/>
      <c r="BL2400" s="252"/>
      <c r="BM2400" s="252"/>
      <c r="BN2400" s="252"/>
      <c r="BO2400" s="252"/>
      <c r="BP2400" s="252"/>
      <c r="BQ2400" s="252"/>
      <c r="BR2400" s="252"/>
      <c r="BS2400" s="252"/>
      <c r="BT2400" s="252"/>
      <c r="BU2400" s="252"/>
      <c r="BV2400" s="252"/>
      <c r="BW2400" s="252"/>
      <c r="BX2400" s="252"/>
      <c r="BY2400" s="252"/>
      <c r="BZ2400" s="252"/>
      <c r="CA2400" s="252"/>
      <c r="CB2400" s="252"/>
      <c r="CC2400" s="252"/>
      <c r="CD2400" s="252"/>
      <c r="CE2400" s="252"/>
      <c r="CF2400" s="252"/>
      <c r="CG2400" s="252"/>
      <c r="CH2400" s="252"/>
      <c r="CI2400" s="252"/>
      <c r="CJ2400" s="252"/>
      <c r="CK2400" s="252"/>
      <c r="CL2400" s="252"/>
      <c r="CM2400" s="252"/>
      <c r="CN2400" s="252"/>
      <c r="CO2400" s="252"/>
      <c r="CP2400" s="252"/>
      <c r="CQ2400" s="252"/>
      <c r="CR2400" s="252"/>
      <c r="CS2400" s="252"/>
      <c r="CT2400" s="252"/>
      <c r="CU2400" s="252"/>
      <c r="CV2400" s="252"/>
      <c r="CW2400" s="252"/>
      <c r="CX2400" s="252"/>
    </row>
    <row r="2401" spans="1:175" ht="18">
      <c r="A2401" s="13">
        <v>1</v>
      </c>
      <c r="B2401" s="7" t="s">
        <v>1718</v>
      </c>
      <c r="C2401" s="3"/>
      <c r="D2401" s="3"/>
      <c r="E2401" s="3"/>
      <c r="F2401" s="3"/>
      <c r="G2401" s="3"/>
      <c r="H2401" s="3"/>
      <c r="I2401" s="3"/>
      <c r="J2401" s="3"/>
      <c r="K2401" s="3"/>
      <c r="L2401" s="10"/>
      <c r="M2401" s="10"/>
      <c r="O2401" s="10"/>
      <c r="P2401" s="10"/>
      <c r="Q2401" s="18"/>
      <c r="R2401" s="10"/>
      <c r="S2401" s="105"/>
      <c r="T2401" s="107"/>
      <c r="U2401" s="105"/>
      <c r="V2401" s="105"/>
      <c r="W2401" s="107"/>
    </row>
    <row r="2402" spans="1:175" ht="18">
      <c r="A2402" s="13">
        <v>1</v>
      </c>
      <c r="B2402" s="5" t="s">
        <v>1719</v>
      </c>
      <c r="C2402" s="4"/>
      <c r="D2402" s="4"/>
      <c r="E2402" s="4"/>
      <c r="F2402" s="4"/>
      <c r="G2402" s="4"/>
      <c r="H2402" s="3"/>
      <c r="I2402" s="4">
        <v>0.04</v>
      </c>
      <c r="J2402" s="4">
        <v>0.05</v>
      </c>
      <c r="K2402" s="3">
        <f>SUM(I2402:J2402)</f>
        <v>0.09</v>
      </c>
      <c r="L2402" s="10">
        <v>154.94</v>
      </c>
      <c r="M2402" s="10">
        <v>309.94</v>
      </c>
      <c r="N2402" s="18">
        <f>SUM(L2402:M2402)</f>
        <v>464.88</v>
      </c>
      <c r="O2402" s="10">
        <v>154.94</v>
      </c>
      <c r="P2402" s="10">
        <v>269.95</v>
      </c>
      <c r="Q2402" s="18">
        <f>SUM(O2402:P2402)</f>
        <v>424.89</v>
      </c>
      <c r="R2402" s="10">
        <v>154.94</v>
      </c>
      <c r="S2402" s="105">
        <v>269.95</v>
      </c>
      <c r="T2402" s="107">
        <f>SUM(R2402:S2402)</f>
        <v>424.89</v>
      </c>
      <c r="U2402" s="105">
        <v>82</v>
      </c>
      <c r="V2402" s="105">
        <v>140.01</v>
      </c>
      <c r="W2402" s="107">
        <f>SUM(U2402:V2402)</f>
        <v>222.01</v>
      </c>
    </row>
    <row r="2403" spans="1:175" s="186" customFormat="1" ht="18">
      <c r="A2403" s="187"/>
      <c r="B2403" s="181" t="s">
        <v>1720</v>
      </c>
      <c r="C2403" s="194"/>
      <c r="D2403" s="194"/>
      <c r="E2403" s="194"/>
      <c r="F2403" s="194"/>
      <c r="G2403" s="194"/>
      <c r="H2403" s="194"/>
      <c r="I2403" s="194">
        <f>SUM(I2402)</f>
        <v>0.04</v>
      </c>
      <c r="J2403" s="194">
        <f>SUM(J2402)</f>
        <v>0.05</v>
      </c>
      <c r="K2403" s="194">
        <f>SUM(I2403:J2403)</f>
        <v>0.09</v>
      </c>
      <c r="L2403" s="184">
        <f>SUM(L2402)</f>
        <v>154.94</v>
      </c>
      <c r="M2403" s="184">
        <f>SUM(M2402)</f>
        <v>309.94</v>
      </c>
      <c r="N2403" s="184">
        <f>SUM(L2403:M2403)</f>
        <v>464.88</v>
      </c>
      <c r="O2403" s="184">
        <f>SUM(O2402)</f>
        <v>154.94</v>
      </c>
      <c r="P2403" s="184">
        <f>SUM(P2402)</f>
        <v>269.95</v>
      </c>
      <c r="Q2403" s="184">
        <f>SUM(O2403:P2403)</f>
        <v>424.89</v>
      </c>
      <c r="R2403" s="184">
        <f>SUM(R2402)</f>
        <v>154.94</v>
      </c>
      <c r="S2403" s="185">
        <f>SUM(S2402)</f>
        <v>269.95</v>
      </c>
      <c r="T2403" s="185">
        <f>SUM(R2403:S2403)</f>
        <v>424.89</v>
      </c>
      <c r="U2403" s="185">
        <f>SUM(U2402)</f>
        <v>82</v>
      </c>
      <c r="V2403" s="185">
        <f>SUM(V2402)</f>
        <v>140.01</v>
      </c>
      <c r="W2403" s="185">
        <f>SUM(U2403:V2403)</f>
        <v>222.01</v>
      </c>
      <c r="X2403" s="264"/>
      <c r="Y2403" s="264"/>
      <c r="Z2403" s="264"/>
      <c r="AA2403" s="264"/>
      <c r="AB2403" s="264"/>
      <c r="AC2403" s="264"/>
      <c r="AD2403" s="264"/>
      <c r="AE2403" s="264"/>
      <c r="AF2403" s="264"/>
      <c r="AG2403" s="264"/>
      <c r="AH2403" s="264"/>
      <c r="AI2403" s="264"/>
      <c r="AJ2403" s="264"/>
      <c r="AK2403" s="264"/>
      <c r="AL2403" s="264"/>
      <c r="AM2403" s="264"/>
      <c r="AN2403" s="264"/>
      <c r="AO2403" s="264"/>
      <c r="AP2403" s="264"/>
      <c r="AQ2403" s="264"/>
      <c r="AR2403" s="264"/>
      <c r="AS2403" s="264"/>
      <c r="AT2403" s="264"/>
      <c r="AU2403" s="264"/>
      <c r="AV2403" s="264"/>
      <c r="AW2403" s="264"/>
      <c r="AX2403" s="264"/>
      <c r="AY2403" s="264"/>
      <c r="AZ2403" s="264"/>
      <c r="BA2403" s="264"/>
      <c r="BB2403" s="264"/>
      <c r="BC2403" s="264"/>
      <c r="BD2403" s="264"/>
      <c r="BE2403" s="264"/>
      <c r="BF2403" s="264"/>
      <c r="BG2403" s="264"/>
      <c r="BH2403" s="264"/>
      <c r="BI2403" s="264"/>
      <c r="BJ2403" s="264"/>
      <c r="BK2403" s="264"/>
      <c r="BL2403" s="264"/>
      <c r="BM2403" s="264"/>
      <c r="BN2403" s="264"/>
      <c r="BO2403" s="264"/>
      <c r="BP2403" s="264"/>
      <c r="BQ2403" s="264"/>
      <c r="BR2403" s="264"/>
      <c r="BS2403" s="264"/>
      <c r="BT2403" s="264"/>
      <c r="BU2403" s="264"/>
      <c r="BV2403" s="264"/>
      <c r="BW2403" s="264"/>
      <c r="BX2403" s="264"/>
      <c r="BY2403" s="264"/>
      <c r="BZ2403" s="264"/>
      <c r="CA2403" s="264"/>
      <c r="CB2403" s="264"/>
      <c r="CC2403" s="264"/>
      <c r="CD2403" s="264"/>
      <c r="CE2403" s="264"/>
      <c r="CF2403" s="264"/>
      <c r="CG2403" s="264"/>
      <c r="CH2403" s="264"/>
      <c r="CI2403" s="264"/>
      <c r="CJ2403" s="264"/>
      <c r="CK2403" s="264"/>
      <c r="CL2403" s="264"/>
      <c r="CM2403" s="264"/>
      <c r="CN2403" s="264"/>
      <c r="CO2403" s="264"/>
      <c r="CP2403" s="264"/>
      <c r="CQ2403" s="264"/>
      <c r="CR2403" s="264"/>
      <c r="CS2403" s="264"/>
      <c r="CT2403" s="264"/>
      <c r="CU2403" s="264"/>
      <c r="CV2403" s="264"/>
      <c r="CW2403" s="264"/>
      <c r="CX2403" s="264"/>
    </row>
    <row r="2404" spans="1:175" s="214" customFormat="1" ht="18">
      <c r="B2404" s="215" t="s">
        <v>1721</v>
      </c>
      <c r="C2404" s="231"/>
      <c r="D2404" s="231"/>
      <c r="E2404" s="231"/>
      <c r="F2404" s="231"/>
      <c r="G2404" s="231">
        <f t="shared" ref="G2404:H2404" si="911">G2403</f>
        <v>0</v>
      </c>
      <c r="H2404" s="231">
        <f t="shared" si="911"/>
        <v>0</v>
      </c>
      <c r="I2404" s="231">
        <f>I2403</f>
        <v>0.04</v>
      </c>
      <c r="J2404" s="231">
        <f t="shared" ref="J2404:K2404" si="912">J2403</f>
        <v>0.05</v>
      </c>
      <c r="K2404" s="231">
        <f t="shared" si="912"/>
        <v>0.09</v>
      </c>
      <c r="L2404" s="231">
        <f>L2403</f>
        <v>154.94</v>
      </c>
      <c r="M2404" s="231">
        <f t="shared" ref="M2404:N2404" si="913">M2403</f>
        <v>309.94</v>
      </c>
      <c r="N2404" s="231">
        <f t="shared" si="913"/>
        <v>464.88</v>
      </c>
      <c r="O2404" s="218">
        <f>O2403</f>
        <v>154.94</v>
      </c>
      <c r="P2404" s="218">
        <f>P2403</f>
        <v>269.95</v>
      </c>
      <c r="Q2404" s="218">
        <f t="shared" ref="Q2404" si="914">Q2403</f>
        <v>424.89</v>
      </c>
      <c r="R2404" s="218">
        <f>R2403</f>
        <v>154.94</v>
      </c>
      <c r="S2404" s="220">
        <f>S2403</f>
        <v>269.95</v>
      </c>
      <c r="T2404" s="220">
        <f t="shared" ref="T2404:V2404" si="915">T2403</f>
        <v>424.89</v>
      </c>
      <c r="U2404" s="220">
        <f t="shared" si="915"/>
        <v>82</v>
      </c>
      <c r="V2404" s="220">
        <f t="shared" si="915"/>
        <v>140.01</v>
      </c>
      <c r="W2404" s="220">
        <f t="shared" ref="W2404" si="916">W2403</f>
        <v>222.01</v>
      </c>
      <c r="X2404" s="258"/>
      <c r="Y2404" s="258"/>
      <c r="Z2404" s="258"/>
      <c r="AA2404" s="258"/>
      <c r="AB2404" s="258"/>
      <c r="AC2404" s="258"/>
      <c r="AD2404" s="258"/>
      <c r="AE2404" s="258"/>
      <c r="AF2404" s="258"/>
      <c r="AG2404" s="258"/>
      <c r="AH2404" s="258"/>
      <c r="AI2404" s="258"/>
      <c r="AJ2404" s="258"/>
      <c r="AK2404" s="258"/>
      <c r="AL2404" s="258"/>
      <c r="AM2404" s="258"/>
      <c r="AN2404" s="258"/>
      <c r="AO2404" s="258"/>
      <c r="AP2404" s="258"/>
      <c r="AQ2404" s="258"/>
      <c r="AR2404" s="258"/>
      <c r="AS2404" s="258"/>
      <c r="AT2404" s="258"/>
      <c r="AU2404" s="258"/>
      <c r="AV2404" s="258"/>
      <c r="AW2404" s="258"/>
      <c r="AX2404" s="258"/>
      <c r="AY2404" s="258"/>
      <c r="AZ2404" s="258"/>
      <c r="BA2404" s="258"/>
      <c r="BB2404" s="258"/>
      <c r="BC2404" s="258"/>
      <c r="BD2404" s="258"/>
      <c r="BE2404" s="258"/>
      <c r="BF2404" s="258"/>
      <c r="BG2404" s="258"/>
      <c r="BH2404" s="258"/>
      <c r="BI2404" s="258"/>
      <c r="BJ2404" s="258"/>
      <c r="BK2404" s="258"/>
      <c r="BL2404" s="258"/>
      <c r="BM2404" s="258"/>
      <c r="BN2404" s="258"/>
      <c r="BO2404" s="258"/>
      <c r="BP2404" s="258"/>
      <c r="BQ2404" s="258"/>
      <c r="BR2404" s="258"/>
      <c r="BS2404" s="258"/>
      <c r="BT2404" s="258"/>
      <c r="BU2404" s="258"/>
      <c r="BV2404" s="258"/>
      <c r="BW2404" s="258"/>
      <c r="BX2404" s="258"/>
      <c r="BY2404" s="258"/>
      <c r="BZ2404" s="258"/>
      <c r="CA2404" s="258"/>
      <c r="CB2404" s="258"/>
      <c r="CC2404" s="258"/>
      <c r="CD2404" s="258"/>
      <c r="CE2404" s="258"/>
      <c r="CF2404" s="258"/>
      <c r="CG2404" s="258"/>
      <c r="CH2404" s="258"/>
      <c r="CI2404" s="258"/>
      <c r="CJ2404" s="258"/>
      <c r="CK2404" s="258"/>
      <c r="CL2404" s="258"/>
      <c r="CM2404" s="258"/>
      <c r="CN2404" s="258"/>
      <c r="CO2404" s="258"/>
      <c r="CP2404" s="258"/>
      <c r="CQ2404" s="258"/>
      <c r="CR2404" s="258"/>
      <c r="CS2404" s="258"/>
      <c r="CT2404" s="258"/>
      <c r="CU2404" s="258"/>
      <c r="CV2404" s="258"/>
      <c r="CW2404" s="258"/>
      <c r="CX2404" s="258"/>
    </row>
    <row r="2405" spans="1:175" s="24" customFormat="1" ht="18">
      <c r="A2405" s="17"/>
      <c r="B2405" s="7"/>
      <c r="C2405" s="8"/>
      <c r="D2405" s="8"/>
      <c r="E2405" s="8"/>
      <c r="F2405" s="8"/>
      <c r="G2405" s="8"/>
      <c r="H2405" s="23"/>
      <c r="I2405" s="18"/>
      <c r="J2405" s="18"/>
      <c r="K2405" s="213"/>
      <c r="L2405" s="18"/>
      <c r="M2405" s="18"/>
      <c r="N2405" s="18"/>
      <c r="O2405" s="18"/>
      <c r="P2405" s="18"/>
      <c r="Q2405" s="18"/>
      <c r="R2405" s="18"/>
      <c r="S2405" s="107"/>
      <c r="T2405" s="107"/>
      <c r="U2405" s="107"/>
      <c r="V2405" s="107"/>
      <c r="W2405" s="107"/>
      <c r="X2405" s="258"/>
      <c r="Y2405" s="258"/>
      <c r="Z2405" s="258"/>
      <c r="AA2405" s="258"/>
      <c r="AB2405" s="258"/>
      <c r="AC2405" s="258"/>
      <c r="AD2405" s="258"/>
      <c r="AE2405" s="258"/>
      <c r="AF2405" s="258"/>
      <c r="AG2405" s="258"/>
      <c r="AH2405" s="258"/>
      <c r="AI2405" s="258"/>
      <c r="AJ2405" s="258"/>
      <c r="AK2405" s="258"/>
      <c r="AL2405" s="258"/>
      <c r="AM2405" s="258"/>
      <c r="AN2405" s="258"/>
      <c r="AO2405" s="258"/>
      <c r="AP2405" s="258"/>
      <c r="AQ2405" s="258"/>
      <c r="AR2405" s="258"/>
      <c r="AS2405" s="258"/>
      <c r="AT2405" s="258"/>
      <c r="AU2405" s="258"/>
      <c r="AV2405" s="258"/>
      <c r="AW2405" s="258"/>
      <c r="AX2405" s="258"/>
      <c r="AY2405" s="258"/>
      <c r="AZ2405" s="258"/>
      <c r="BA2405" s="258"/>
      <c r="BB2405" s="258"/>
      <c r="BC2405" s="258"/>
      <c r="BD2405" s="258"/>
      <c r="BE2405" s="258"/>
      <c r="BF2405" s="258"/>
      <c r="BG2405" s="258"/>
      <c r="BH2405" s="258"/>
      <c r="BI2405" s="258"/>
      <c r="BJ2405" s="258"/>
      <c r="BK2405" s="258"/>
      <c r="BL2405" s="258"/>
      <c r="BM2405" s="258"/>
      <c r="BN2405" s="258"/>
      <c r="BO2405" s="258"/>
      <c r="BP2405" s="258"/>
      <c r="BQ2405" s="258"/>
      <c r="BR2405" s="258"/>
      <c r="BS2405" s="258"/>
      <c r="BT2405" s="258"/>
      <c r="BU2405" s="258"/>
      <c r="BV2405" s="258"/>
      <c r="BW2405" s="258"/>
      <c r="BX2405" s="258"/>
      <c r="BY2405" s="258"/>
      <c r="BZ2405" s="258"/>
      <c r="CA2405" s="258"/>
      <c r="CB2405" s="258"/>
      <c r="CC2405" s="258"/>
      <c r="CD2405" s="258"/>
      <c r="CE2405" s="258"/>
      <c r="CF2405" s="258"/>
      <c r="CG2405" s="258"/>
      <c r="CH2405" s="258"/>
      <c r="CI2405" s="258"/>
      <c r="CJ2405" s="258"/>
      <c r="CK2405" s="258"/>
      <c r="CL2405" s="258"/>
      <c r="CM2405" s="258"/>
      <c r="CN2405" s="258"/>
      <c r="CO2405" s="258"/>
      <c r="CP2405" s="258"/>
      <c r="CQ2405" s="258"/>
      <c r="CR2405" s="258"/>
      <c r="CS2405" s="258"/>
      <c r="CT2405" s="258"/>
      <c r="CU2405" s="258"/>
      <c r="CV2405" s="258"/>
      <c r="CW2405" s="258"/>
      <c r="CX2405" s="258"/>
    </row>
    <row r="2406" spans="1:175" s="221" customFormat="1" ht="54">
      <c r="A2406" s="240">
        <v>15</v>
      </c>
      <c r="B2406" s="239" t="s">
        <v>1677</v>
      </c>
      <c r="C2406" s="224"/>
      <c r="D2406" s="224"/>
      <c r="E2406" s="224"/>
      <c r="F2406" s="224"/>
      <c r="G2406" s="224"/>
      <c r="H2406" s="224"/>
      <c r="I2406" s="224"/>
      <c r="J2406" s="224"/>
      <c r="K2406" s="224"/>
      <c r="L2406" s="224"/>
      <c r="M2406" s="224"/>
      <c r="N2406" s="224"/>
      <c r="O2406" s="217"/>
      <c r="P2406" s="217"/>
      <c r="Q2406" s="218"/>
      <c r="R2406" s="217"/>
      <c r="S2406" s="219"/>
      <c r="T2406" s="220"/>
      <c r="U2406" s="219"/>
      <c r="V2406" s="219"/>
      <c r="W2406" s="220"/>
      <c r="X2406" s="252"/>
      <c r="Y2406" s="252"/>
      <c r="Z2406" s="252"/>
      <c r="AA2406" s="252"/>
      <c r="AB2406" s="252"/>
      <c r="AC2406" s="252"/>
      <c r="AD2406" s="252"/>
      <c r="AE2406" s="252"/>
      <c r="AF2406" s="252"/>
      <c r="AG2406" s="252"/>
      <c r="AH2406" s="252"/>
      <c r="AI2406" s="252"/>
      <c r="AJ2406" s="252"/>
      <c r="AK2406" s="252"/>
      <c r="AL2406" s="252"/>
      <c r="AM2406" s="252"/>
      <c r="AN2406" s="252"/>
      <c r="AO2406" s="252"/>
      <c r="AP2406" s="252"/>
      <c r="AQ2406" s="252"/>
      <c r="AR2406" s="252"/>
      <c r="AS2406" s="252"/>
      <c r="AT2406" s="252"/>
      <c r="AU2406" s="252"/>
      <c r="AV2406" s="252"/>
      <c r="AW2406" s="252"/>
      <c r="AX2406" s="252"/>
      <c r="AY2406" s="252"/>
      <c r="AZ2406" s="252"/>
      <c r="BA2406" s="252"/>
      <c r="BB2406" s="252"/>
      <c r="BC2406" s="252"/>
      <c r="BD2406" s="252"/>
      <c r="BE2406" s="252"/>
      <c r="BF2406" s="252"/>
      <c r="BG2406" s="252"/>
      <c r="BH2406" s="252"/>
      <c r="BI2406" s="252"/>
      <c r="BJ2406" s="252"/>
      <c r="BK2406" s="252"/>
      <c r="BL2406" s="252"/>
      <c r="BM2406" s="252"/>
      <c r="BN2406" s="252"/>
      <c r="BO2406" s="252"/>
      <c r="BP2406" s="252"/>
      <c r="BQ2406" s="252"/>
      <c r="BR2406" s="252"/>
      <c r="BS2406" s="252"/>
      <c r="BT2406" s="252"/>
      <c r="BU2406" s="252"/>
      <c r="BV2406" s="252"/>
      <c r="BW2406" s="252"/>
      <c r="BX2406" s="252"/>
      <c r="BY2406" s="252"/>
      <c r="BZ2406" s="252"/>
      <c r="CA2406" s="252"/>
      <c r="CB2406" s="252"/>
      <c r="CC2406" s="252"/>
      <c r="CD2406" s="252"/>
      <c r="CE2406" s="252"/>
      <c r="CF2406" s="252"/>
      <c r="CG2406" s="252"/>
      <c r="CH2406" s="252"/>
      <c r="CI2406" s="252"/>
      <c r="CJ2406" s="252"/>
      <c r="CK2406" s="252"/>
      <c r="CL2406" s="252"/>
      <c r="CM2406" s="252"/>
      <c r="CN2406" s="252"/>
      <c r="CO2406" s="252"/>
      <c r="CP2406" s="252"/>
      <c r="CQ2406" s="252"/>
      <c r="CR2406" s="252"/>
      <c r="CS2406" s="252"/>
      <c r="CT2406" s="252"/>
      <c r="CU2406" s="252"/>
      <c r="CV2406" s="252"/>
      <c r="CW2406" s="252"/>
      <c r="CX2406" s="252"/>
    </row>
    <row r="2407" spans="1:175" s="47" customFormat="1" ht="18">
      <c r="A2407" s="37">
        <v>1</v>
      </c>
      <c r="B2407" s="33" t="s">
        <v>2148</v>
      </c>
      <c r="C2407" s="8"/>
      <c r="D2407" s="8"/>
      <c r="E2407" s="8"/>
      <c r="F2407" s="2"/>
      <c r="G2407" s="2"/>
      <c r="H2407" s="3"/>
      <c r="I2407" s="10"/>
      <c r="J2407" s="10"/>
      <c r="K2407" s="213"/>
      <c r="L2407" s="65"/>
      <c r="M2407" s="65"/>
      <c r="N2407" s="18"/>
      <c r="O2407" s="65"/>
      <c r="P2407" s="65"/>
      <c r="Q2407" s="18"/>
      <c r="R2407" s="65"/>
      <c r="S2407" s="8"/>
      <c r="T2407" s="107"/>
      <c r="U2407" s="8"/>
      <c r="V2407" s="8"/>
      <c r="W2407" s="107"/>
      <c r="X2407" s="258"/>
      <c r="Y2407" s="258"/>
      <c r="Z2407" s="258"/>
      <c r="AA2407" s="258"/>
      <c r="AB2407" s="258"/>
      <c r="AC2407" s="258"/>
      <c r="AD2407" s="258"/>
      <c r="AE2407" s="258"/>
      <c r="AF2407" s="258"/>
      <c r="AG2407" s="258"/>
      <c r="AH2407" s="258"/>
      <c r="AI2407" s="258"/>
      <c r="AJ2407" s="258"/>
      <c r="AK2407" s="258"/>
      <c r="AL2407" s="258"/>
      <c r="AM2407" s="258"/>
      <c r="AN2407" s="258"/>
      <c r="AO2407" s="258"/>
      <c r="AP2407" s="258"/>
      <c r="AQ2407" s="258"/>
      <c r="AR2407" s="258"/>
      <c r="AS2407" s="258"/>
      <c r="AT2407" s="258"/>
      <c r="AU2407" s="258"/>
      <c r="AV2407" s="258"/>
      <c r="AW2407" s="258"/>
      <c r="AX2407" s="258"/>
      <c r="AY2407" s="258"/>
      <c r="AZ2407" s="258"/>
      <c r="BA2407" s="258"/>
      <c r="BB2407" s="258"/>
      <c r="BC2407" s="258"/>
      <c r="BD2407" s="258"/>
      <c r="BE2407" s="258"/>
      <c r="BF2407" s="258"/>
      <c r="BG2407" s="258"/>
      <c r="BH2407" s="258"/>
      <c r="BI2407" s="258"/>
      <c r="BJ2407" s="258"/>
      <c r="BK2407" s="258"/>
      <c r="BL2407" s="258"/>
      <c r="BM2407" s="258"/>
      <c r="BN2407" s="258"/>
      <c r="BO2407" s="258"/>
      <c r="BP2407" s="258"/>
      <c r="BQ2407" s="258"/>
      <c r="BR2407" s="258"/>
      <c r="BS2407" s="258"/>
      <c r="BT2407" s="258"/>
      <c r="BU2407" s="258"/>
      <c r="BV2407" s="258"/>
      <c r="BW2407" s="258"/>
      <c r="BX2407" s="258"/>
      <c r="BY2407" s="258"/>
      <c r="BZ2407" s="258"/>
      <c r="CA2407" s="258"/>
      <c r="CB2407" s="258"/>
      <c r="CC2407" s="258"/>
      <c r="CD2407" s="258"/>
      <c r="CE2407" s="258"/>
      <c r="CF2407" s="258"/>
      <c r="CG2407" s="258"/>
      <c r="CH2407" s="258"/>
      <c r="CI2407" s="258"/>
      <c r="CJ2407" s="258"/>
      <c r="CK2407" s="258"/>
      <c r="CL2407" s="258"/>
      <c r="CM2407" s="258"/>
      <c r="CN2407" s="258"/>
      <c r="CO2407" s="258"/>
      <c r="CP2407" s="258"/>
      <c r="CQ2407" s="258"/>
      <c r="CR2407" s="258"/>
      <c r="CS2407" s="258"/>
      <c r="CT2407" s="258"/>
      <c r="CU2407" s="258"/>
      <c r="CV2407" s="258"/>
      <c r="CW2407" s="258"/>
      <c r="CX2407" s="258"/>
      <c r="CY2407" s="24"/>
      <c r="CZ2407" s="24"/>
      <c r="DA2407" s="24"/>
      <c r="DB2407" s="24"/>
      <c r="DC2407" s="24"/>
      <c r="DD2407" s="24"/>
      <c r="DE2407" s="24"/>
      <c r="DF2407" s="24"/>
      <c r="DG2407" s="24"/>
      <c r="DH2407" s="24"/>
      <c r="DI2407" s="24"/>
      <c r="DJ2407" s="24"/>
      <c r="DK2407" s="24"/>
      <c r="DL2407" s="24"/>
      <c r="DM2407" s="24"/>
      <c r="DN2407" s="24"/>
      <c r="DO2407" s="24"/>
      <c r="DP2407" s="24"/>
      <c r="DQ2407" s="24"/>
      <c r="DR2407" s="24"/>
      <c r="DS2407" s="24"/>
      <c r="DT2407" s="24"/>
      <c r="DU2407" s="24"/>
      <c r="DV2407" s="24"/>
      <c r="DW2407" s="24"/>
      <c r="DX2407" s="24"/>
      <c r="DY2407" s="24"/>
      <c r="DZ2407" s="24"/>
      <c r="EA2407" s="24"/>
      <c r="EB2407" s="24"/>
      <c r="EC2407" s="24"/>
      <c r="ED2407" s="24"/>
      <c r="EE2407" s="24"/>
      <c r="EF2407" s="24"/>
      <c r="EG2407" s="24"/>
      <c r="EH2407" s="24"/>
      <c r="EI2407" s="24"/>
      <c r="EJ2407" s="24"/>
      <c r="EK2407" s="24"/>
      <c r="EL2407" s="24"/>
      <c r="EM2407" s="24"/>
      <c r="EN2407" s="24"/>
      <c r="EO2407" s="24"/>
      <c r="EP2407" s="24"/>
      <c r="EQ2407" s="24"/>
      <c r="ER2407" s="24"/>
      <c r="ES2407" s="24"/>
      <c r="ET2407" s="24"/>
      <c r="EU2407" s="24"/>
      <c r="EV2407" s="24"/>
      <c r="EW2407" s="24"/>
      <c r="EX2407" s="24"/>
      <c r="EY2407" s="24"/>
      <c r="EZ2407" s="24"/>
      <c r="FA2407" s="24"/>
      <c r="FB2407" s="24"/>
      <c r="FC2407" s="24"/>
      <c r="FD2407" s="24"/>
      <c r="FE2407" s="24"/>
      <c r="FF2407" s="24"/>
      <c r="FG2407" s="24"/>
      <c r="FH2407" s="24"/>
      <c r="FI2407" s="24"/>
      <c r="FJ2407" s="24"/>
      <c r="FK2407" s="24"/>
      <c r="FL2407" s="24"/>
      <c r="FM2407" s="24"/>
      <c r="FN2407" s="24"/>
      <c r="FO2407" s="24"/>
      <c r="FP2407" s="24"/>
      <c r="FQ2407" s="24"/>
      <c r="FR2407" s="24"/>
      <c r="FS2407" s="24"/>
    </row>
    <row r="2408" spans="1:175" s="47" customFormat="1" ht="18">
      <c r="A2408" s="42">
        <v>1</v>
      </c>
      <c r="B2408" s="28" t="s">
        <v>2149</v>
      </c>
      <c r="C2408" s="8"/>
      <c r="D2408" s="8"/>
      <c r="E2408" s="8"/>
      <c r="F2408" s="2"/>
      <c r="G2408" s="2"/>
      <c r="H2408" s="3"/>
      <c r="I2408" s="10"/>
      <c r="J2408" s="10"/>
      <c r="K2408" s="213"/>
      <c r="L2408" s="65">
        <v>71</v>
      </c>
      <c r="M2408" s="67"/>
      <c r="N2408" s="18">
        <f>SUM(L2408:M2408)</f>
        <v>71</v>
      </c>
      <c r="O2408" s="65">
        <v>74.540000000000006</v>
      </c>
      <c r="P2408" s="67"/>
      <c r="Q2408" s="18">
        <f>SUM(O2408:P2408)</f>
        <v>74.540000000000006</v>
      </c>
      <c r="R2408" s="65">
        <v>74.540000000000006</v>
      </c>
      <c r="S2408" s="9"/>
      <c r="T2408" s="107">
        <f>SUM(R2408:S2408)</f>
        <v>74.540000000000006</v>
      </c>
      <c r="U2408" s="8">
        <v>56.15</v>
      </c>
      <c r="V2408" s="9"/>
      <c r="W2408" s="107">
        <f>SUM(U2408:V2408)</f>
        <v>56.15</v>
      </c>
      <c r="X2408" s="258"/>
      <c r="Y2408" s="258"/>
      <c r="Z2408" s="258"/>
      <c r="AA2408" s="258"/>
      <c r="AB2408" s="258"/>
      <c r="AC2408" s="258"/>
      <c r="AD2408" s="258"/>
      <c r="AE2408" s="258"/>
      <c r="AF2408" s="258"/>
      <c r="AG2408" s="258"/>
      <c r="AH2408" s="258"/>
      <c r="AI2408" s="258"/>
      <c r="AJ2408" s="258"/>
      <c r="AK2408" s="258"/>
      <c r="AL2408" s="258"/>
      <c r="AM2408" s="258"/>
      <c r="AN2408" s="258"/>
      <c r="AO2408" s="258"/>
      <c r="AP2408" s="258"/>
      <c r="AQ2408" s="258"/>
      <c r="AR2408" s="258"/>
      <c r="AS2408" s="258"/>
      <c r="AT2408" s="258"/>
      <c r="AU2408" s="258"/>
      <c r="AV2408" s="258"/>
      <c r="AW2408" s="258"/>
      <c r="AX2408" s="258"/>
      <c r="AY2408" s="258"/>
      <c r="AZ2408" s="258"/>
      <c r="BA2408" s="258"/>
      <c r="BB2408" s="258"/>
      <c r="BC2408" s="258"/>
      <c r="BD2408" s="258"/>
      <c r="BE2408" s="258"/>
      <c r="BF2408" s="258"/>
      <c r="BG2408" s="258"/>
      <c r="BH2408" s="258"/>
      <c r="BI2408" s="258"/>
      <c r="BJ2408" s="258"/>
      <c r="BK2408" s="258"/>
      <c r="BL2408" s="258"/>
      <c r="BM2408" s="258"/>
      <c r="BN2408" s="258"/>
      <c r="BO2408" s="258"/>
      <c r="BP2408" s="258"/>
      <c r="BQ2408" s="258"/>
      <c r="BR2408" s="258"/>
      <c r="BS2408" s="258"/>
      <c r="BT2408" s="258"/>
      <c r="BU2408" s="258"/>
      <c r="BV2408" s="258"/>
      <c r="BW2408" s="258"/>
      <c r="BX2408" s="258"/>
      <c r="BY2408" s="258"/>
      <c r="BZ2408" s="258"/>
      <c r="CA2408" s="258"/>
      <c r="CB2408" s="258"/>
      <c r="CC2408" s="258"/>
      <c r="CD2408" s="258"/>
      <c r="CE2408" s="258"/>
      <c r="CF2408" s="258"/>
      <c r="CG2408" s="258"/>
      <c r="CH2408" s="258"/>
      <c r="CI2408" s="258"/>
      <c r="CJ2408" s="258"/>
      <c r="CK2408" s="258"/>
      <c r="CL2408" s="258"/>
      <c r="CM2408" s="258"/>
      <c r="CN2408" s="258"/>
      <c r="CO2408" s="258"/>
      <c r="CP2408" s="258"/>
      <c r="CQ2408" s="258"/>
      <c r="CR2408" s="258"/>
      <c r="CS2408" s="258"/>
      <c r="CT2408" s="258"/>
      <c r="CU2408" s="258"/>
      <c r="CV2408" s="258"/>
      <c r="CW2408" s="258"/>
      <c r="CX2408" s="258"/>
      <c r="CY2408" s="24"/>
      <c r="CZ2408" s="24"/>
      <c r="DA2408" s="24"/>
      <c r="DB2408" s="24"/>
      <c r="DC2408" s="24"/>
      <c r="DD2408" s="24"/>
      <c r="DE2408" s="24"/>
      <c r="DF2408" s="24"/>
      <c r="DG2408" s="24"/>
      <c r="DH2408" s="24"/>
      <c r="DI2408" s="24"/>
      <c r="DJ2408" s="24"/>
      <c r="DK2408" s="24"/>
      <c r="DL2408" s="24"/>
      <c r="DM2408" s="24"/>
      <c r="DN2408" s="24"/>
      <c r="DO2408" s="24"/>
      <c r="DP2408" s="24"/>
      <c r="DQ2408" s="24"/>
      <c r="DR2408" s="24"/>
      <c r="DS2408" s="24"/>
      <c r="DT2408" s="24"/>
      <c r="DU2408" s="24"/>
      <c r="DV2408" s="24"/>
      <c r="DW2408" s="24"/>
      <c r="DX2408" s="24"/>
      <c r="DY2408" s="24"/>
      <c r="DZ2408" s="24"/>
      <c r="EA2408" s="24"/>
      <c r="EB2408" s="24"/>
      <c r="EC2408" s="24"/>
      <c r="ED2408" s="24"/>
      <c r="EE2408" s="24"/>
      <c r="EF2408" s="24"/>
      <c r="EG2408" s="24"/>
      <c r="EH2408" s="24"/>
      <c r="EI2408" s="24"/>
      <c r="EJ2408" s="24"/>
      <c r="EK2408" s="24"/>
      <c r="EL2408" s="24"/>
      <c r="EM2408" s="24"/>
      <c r="EN2408" s="24"/>
      <c r="EO2408" s="24"/>
      <c r="EP2408" s="24"/>
      <c r="EQ2408" s="24"/>
      <c r="ER2408" s="24"/>
      <c r="ES2408" s="24"/>
      <c r="ET2408" s="24"/>
      <c r="EU2408" s="24"/>
      <c r="EV2408" s="24"/>
      <c r="EW2408" s="24"/>
      <c r="EX2408" s="24"/>
      <c r="EY2408" s="24"/>
      <c r="EZ2408" s="24"/>
      <c r="FA2408" s="24"/>
      <c r="FB2408" s="24"/>
      <c r="FC2408" s="24"/>
      <c r="FD2408" s="24"/>
      <c r="FE2408" s="24"/>
      <c r="FF2408" s="24"/>
      <c r="FG2408" s="24"/>
      <c r="FH2408" s="24"/>
      <c r="FI2408" s="24"/>
      <c r="FJ2408" s="24"/>
      <c r="FK2408" s="24"/>
      <c r="FL2408" s="24"/>
      <c r="FM2408" s="24"/>
      <c r="FN2408" s="24"/>
      <c r="FO2408" s="24"/>
      <c r="FP2408" s="24"/>
      <c r="FQ2408" s="24"/>
      <c r="FR2408" s="24"/>
      <c r="FS2408" s="24"/>
    </row>
    <row r="2409" spans="1:175" s="211" customFormat="1" ht="18">
      <c r="A2409" s="209"/>
      <c r="B2409" s="210" t="s">
        <v>2150</v>
      </c>
      <c r="C2409" s="182"/>
      <c r="D2409" s="182"/>
      <c r="E2409" s="182"/>
      <c r="F2409" s="183"/>
      <c r="G2409" s="183"/>
      <c r="H2409" s="194"/>
      <c r="I2409" s="184"/>
      <c r="J2409" s="184"/>
      <c r="K2409" s="212"/>
      <c r="L2409" s="198">
        <f>SUM(L2408)</f>
        <v>71</v>
      </c>
      <c r="M2409" s="198"/>
      <c r="N2409" s="184">
        <f>SUM(L2409:M2409)</f>
        <v>71</v>
      </c>
      <c r="O2409" s="198">
        <f>SUM(O2408)</f>
        <v>74.540000000000006</v>
      </c>
      <c r="P2409" s="198"/>
      <c r="Q2409" s="184">
        <f>SUM(O2409:P2409)</f>
        <v>74.540000000000006</v>
      </c>
      <c r="R2409" s="198">
        <f>SUM(R2408)</f>
        <v>74.540000000000006</v>
      </c>
      <c r="S2409" s="198">
        <f t="shared" ref="S2409:V2409" si="917">SUM(S2408)</f>
        <v>0</v>
      </c>
      <c r="T2409" s="198">
        <f t="shared" si="917"/>
        <v>74.540000000000006</v>
      </c>
      <c r="U2409" s="198">
        <f>SUM(U2408)</f>
        <v>56.15</v>
      </c>
      <c r="V2409" s="198">
        <f t="shared" si="917"/>
        <v>0</v>
      </c>
      <c r="W2409" s="185">
        <f>SUM(U2409:V2409)</f>
        <v>56.15</v>
      </c>
      <c r="X2409" s="264"/>
      <c r="Y2409" s="264"/>
      <c r="Z2409" s="264"/>
      <c r="AA2409" s="264"/>
      <c r="AB2409" s="264"/>
      <c r="AC2409" s="264"/>
      <c r="AD2409" s="264"/>
      <c r="AE2409" s="264"/>
      <c r="AF2409" s="264"/>
      <c r="AG2409" s="264"/>
      <c r="AH2409" s="264"/>
      <c r="AI2409" s="264"/>
      <c r="AJ2409" s="264"/>
      <c r="AK2409" s="264"/>
      <c r="AL2409" s="264"/>
      <c r="AM2409" s="264"/>
      <c r="AN2409" s="264"/>
      <c r="AO2409" s="264"/>
      <c r="AP2409" s="264"/>
      <c r="AQ2409" s="264"/>
      <c r="AR2409" s="264"/>
      <c r="AS2409" s="264"/>
      <c r="AT2409" s="264"/>
      <c r="AU2409" s="264"/>
      <c r="AV2409" s="264"/>
      <c r="AW2409" s="264"/>
      <c r="AX2409" s="264"/>
      <c r="AY2409" s="264"/>
      <c r="AZ2409" s="264"/>
      <c r="BA2409" s="264"/>
      <c r="BB2409" s="264"/>
      <c r="BC2409" s="264"/>
      <c r="BD2409" s="264"/>
      <c r="BE2409" s="264"/>
      <c r="BF2409" s="264"/>
      <c r="BG2409" s="264"/>
      <c r="BH2409" s="264"/>
      <c r="BI2409" s="264"/>
      <c r="BJ2409" s="264"/>
      <c r="BK2409" s="264"/>
      <c r="BL2409" s="264"/>
      <c r="BM2409" s="264"/>
      <c r="BN2409" s="264"/>
      <c r="BO2409" s="264"/>
      <c r="BP2409" s="264"/>
      <c r="BQ2409" s="264"/>
      <c r="BR2409" s="264"/>
      <c r="BS2409" s="264"/>
      <c r="BT2409" s="264"/>
      <c r="BU2409" s="264"/>
      <c r="BV2409" s="264"/>
      <c r="BW2409" s="264"/>
      <c r="BX2409" s="264"/>
      <c r="BY2409" s="264"/>
      <c r="BZ2409" s="264"/>
      <c r="CA2409" s="264"/>
      <c r="CB2409" s="264"/>
      <c r="CC2409" s="264"/>
      <c r="CD2409" s="264"/>
      <c r="CE2409" s="264"/>
      <c r="CF2409" s="264"/>
      <c r="CG2409" s="264"/>
      <c r="CH2409" s="264"/>
      <c r="CI2409" s="264"/>
      <c r="CJ2409" s="264"/>
      <c r="CK2409" s="264"/>
      <c r="CL2409" s="264"/>
      <c r="CM2409" s="264"/>
      <c r="CN2409" s="264"/>
      <c r="CO2409" s="264"/>
      <c r="CP2409" s="264"/>
      <c r="CQ2409" s="264"/>
      <c r="CR2409" s="264"/>
      <c r="CS2409" s="264"/>
      <c r="CT2409" s="264"/>
      <c r="CU2409" s="264"/>
      <c r="CV2409" s="264"/>
      <c r="CW2409" s="264"/>
      <c r="CX2409" s="264"/>
      <c r="CY2409" s="186"/>
      <c r="CZ2409" s="186"/>
      <c r="DA2409" s="186"/>
      <c r="DB2409" s="186"/>
      <c r="DC2409" s="186"/>
      <c r="DD2409" s="186"/>
      <c r="DE2409" s="186"/>
      <c r="DF2409" s="186"/>
      <c r="DG2409" s="186"/>
      <c r="DH2409" s="186"/>
      <c r="DI2409" s="186"/>
      <c r="DJ2409" s="186"/>
      <c r="DK2409" s="186"/>
      <c r="DL2409" s="186"/>
      <c r="DM2409" s="186"/>
      <c r="DN2409" s="186"/>
      <c r="DO2409" s="186"/>
      <c r="DP2409" s="186"/>
      <c r="DQ2409" s="186"/>
      <c r="DR2409" s="186"/>
      <c r="DS2409" s="186"/>
      <c r="DT2409" s="186"/>
      <c r="DU2409" s="186"/>
      <c r="DV2409" s="186"/>
      <c r="DW2409" s="186"/>
      <c r="DX2409" s="186"/>
      <c r="DY2409" s="186"/>
      <c r="DZ2409" s="186"/>
      <c r="EA2409" s="186"/>
      <c r="EB2409" s="186"/>
      <c r="EC2409" s="186"/>
      <c r="ED2409" s="186"/>
      <c r="EE2409" s="186"/>
      <c r="EF2409" s="186"/>
      <c r="EG2409" s="186"/>
      <c r="EH2409" s="186"/>
      <c r="EI2409" s="186"/>
      <c r="EJ2409" s="186"/>
      <c r="EK2409" s="186"/>
      <c r="EL2409" s="186"/>
      <c r="EM2409" s="186"/>
      <c r="EN2409" s="186"/>
      <c r="EO2409" s="186"/>
      <c r="EP2409" s="186"/>
      <c r="EQ2409" s="186"/>
      <c r="ER2409" s="186"/>
      <c r="ES2409" s="186"/>
      <c r="ET2409" s="186"/>
      <c r="EU2409" s="186"/>
      <c r="EV2409" s="186"/>
      <c r="EW2409" s="186"/>
      <c r="EX2409" s="186"/>
      <c r="EY2409" s="186"/>
      <c r="EZ2409" s="186"/>
      <c r="FA2409" s="186"/>
      <c r="FB2409" s="186"/>
      <c r="FC2409" s="186"/>
      <c r="FD2409" s="186"/>
      <c r="FE2409" s="186"/>
      <c r="FF2409" s="186"/>
      <c r="FG2409" s="186"/>
      <c r="FH2409" s="186"/>
      <c r="FI2409" s="186"/>
      <c r="FJ2409" s="186"/>
      <c r="FK2409" s="186"/>
      <c r="FL2409" s="186"/>
      <c r="FM2409" s="186"/>
      <c r="FN2409" s="186"/>
      <c r="FO2409" s="186"/>
      <c r="FP2409" s="186"/>
      <c r="FQ2409" s="186"/>
      <c r="FR2409" s="186"/>
      <c r="FS2409" s="186"/>
    </row>
    <row r="2410" spans="1:175" s="24" customFormat="1" ht="18">
      <c r="A2410" s="17">
        <v>2</v>
      </c>
      <c r="B2410" s="7" t="s">
        <v>498</v>
      </c>
      <c r="C2410" s="9"/>
      <c r="D2410" s="9"/>
      <c r="E2410" s="9"/>
      <c r="F2410" s="6"/>
      <c r="G2410" s="6"/>
      <c r="H2410" s="3"/>
      <c r="I2410" s="18"/>
      <c r="J2410" s="18"/>
      <c r="K2410" s="213"/>
      <c r="L2410" s="67"/>
      <c r="M2410" s="67"/>
      <c r="N2410" s="18"/>
      <c r="O2410" s="67"/>
      <c r="P2410" s="67"/>
      <c r="Q2410" s="18"/>
      <c r="R2410" s="67"/>
      <c r="S2410" s="9"/>
      <c r="T2410" s="107"/>
      <c r="U2410" s="9"/>
      <c r="V2410" s="9"/>
      <c r="W2410" s="107"/>
      <c r="X2410" s="258"/>
      <c r="Y2410" s="258"/>
      <c r="Z2410" s="258"/>
      <c r="AA2410" s="258"/>
      <c r="AB2410" s="258"/>
      <c r="AC2410" s="258"/>
      <c r="AD2410" s="258"/>
      <c r="AE2410" s="258"/>
      <c r="AF2410" s="258"/>
      <c r="AG2410" s="258"/>
      <c r="AH2410" s="258"/>
      <c r="AI2410" s="258"/>
      <c r="AJ2410" s="258"/>
      <c r="AK2410" s="258"/>
      <c r="AL2410" s="258"/>
      <c r="AM2410" s="258"/>
      <c r="AN2410" s="258"/>
      <c r="AO2410" s="258"/>
      <c r="AP2410" s="258"/>
      <c r="AQ2410" s="258"/>
      <c r="AR2410" s="258"/>
      <c r="AS2410" s="258"/>
      <c r="AT2410" s="258"/>
      <c r="AU2410" s="258"/>
      <c r="AV2410" s="258"/>
      <c r="AW2410" s="258"/>
      <c r="AX2410" s="258"/>
      <c r="AY2410" s="258"/>
      <c r="AZ2410" s="258"/>
      <c r="BA2410" s="258"/>
      <c r="BB2410" s="258"/>
      <c r="BC2410" s="258"/>
      <c r="BD2410" s="258"/>
      <c r="BE2410" s="258"/>
      <c r="BF2410" s="258"/>
      <c r="BG2410" s="258"/>
      <c r="BH2410" s="258"/>
      <c r="BI2410" s="258"/>
      <c r="BJ2410" s="258"/>
      <c r="BK2410" s="258"/>
      <c r="BL2410" s="258"/>
      <c r="BM2410" s="258"/>
      <c r="BN2410" s="258"/>
      <c r="BO2410" s="258"/>
      <c r="BP2410" s="258"/>
      <c r="BQ2410" s="258"/>
      <c r="BR2410" s="258"/>
      <c r="BS2410" s="258"/>
      <c r="BT2410" s="258"/>
      <c r="BU2410" s="258"/>
      <c r="BV2410" s="258"/>
      <c r="BW2410" s="258"/>
      <c r="BX2410" s="258"/>
      <c r="BY2410" s="258"/>
      <c r="BZ2410" s="258"/>
      <c r="CA2410" s="258"/>
      <c r="CB2410" s="258"/>
      <c r="CC2410" s="258"/>
      <c r="CD2410" s="258"/>
      <c r="CE2410" s="258"/>
      <c r="CF2410" s="258"/>
      <c r="CG2410" s="258"/>
      <c r="CH2410" s="258"/>
      <c r="CI2410" s="258"/>
      <c r="CJ2410" s="258"/>
      <c r="CK2410" s="258"/>
      <c r="CL2410" s="258"/>
      <c r="CM2410" s="258"/>
      <c r="CN2410" s="258"/>
      <c r="CO2410" s="258"/>
      <c r="CP2410" s="258"/>
      <c r="CQ2410" s="258"/>
      <c r="CR2410" s="258"/>
      <c r="CS2410" s="258"/>
      <c r="CT2410" s="258"/>
      <c r="CU2410" s="258"/>
      <c r="CV2410" s="258"/>
      <c r="CW2410" s="258"/>
      <c r="CX2410" s="258"/>
    </row>
    <row r="2411" spans="1:175" s="24" customFormat="1" ht="18">
      <c r="A2411" s="13">
        <v>1</v>
      </c>
      <c r="B2411" s="5" t="s">
        <v>1678</v>
      </c>
      <c r="C2411" s="9">
        <v>0</v>
      </c>
      <c r="D2411" s="9"/>
      <c r="E2411" s="9">
        <f>SUM(C2411:D2411)</f>
        <v>0</v>
      </c>
      <c r="F2411" s="2">
        <v>13.08</v>
      </c>
      <c r="G2411" s="2">
        <v>0</v>
      </c>
      <c r="H2411" s="3">
        <f>SUM(F2411:G2411)</f>
        <v>13.08</v>
      </c>
      <c r="I2411" s="10">
        <v>29.09</v>
      </c>
      <c r="J2411" s="10"/>
      <c r="K2411" s="213">
        <f>SUM(I2411:J2411)</f>
        <v>29.09</v>
      </c>
      <c r="L2411" s="65">
        <v>85.09</v>
      </c>
      <c r="M2411" s="67"/>
      <c r="N2411" s="18">
        <f>SUM(L2411:M2411)</f>
        <v>85.09</v>
      </c>
      <c r="O2411" s="65">
        <v>103.17</v>
      </c>
      <c r="P2411" s="67"/>
      <c r="Q2411" s="18">
        <f>SUM(O2411:P2411)</f>
        <v>103.17</v>
      </c>
      <c r="R2411" s="65">
        <v>105.17</v>
      </c>
      <c r="S2411" s="9"/>
      <c r="T2411" s="107">
        <f>SUM(R2411:S2411)</f>
        <v>105.17</v>
      </c>
      <c r="U2411" s="8">
        <v>126.26</v>
      </c>
      <c r="V2411" s="9"/>
      <c r="W2411" s="107">
        <f>SUM(U2411:V2411)</f>
        <v>126.26</v>
      </c>
      <c r="X2411" s="258"/>
      <c r="Y2411" s="258"/>
      <c r="Z2411" s="258"/>
      <c r="AA2411" s="258"/>
      <c r="AB2411" s="258"/>
      <c r="AC2411" s="258"/>
      <c r="AD2411" s="258"/>
      <c r="AE2411" s="258"/>
      <c r="AF2411" s="258"/>
      <c r="AG2411" s="258"/>
      <c r="AH2411" s="258"/>
      <c r="AI2411" s="258"/>
      <c r="AJ2411" s="258"/>
      <c r="AK2411" s="258"/>
      <c r="AL2411" s="258"/>
      <c r="AM2411" s="258"/>
      <c r="AN2411" s="258"/>
      <c r="AO2411" s="258"/>
      <c r="AP2411" s="258"/>
      <c r="AQ2411" s="258"/>
      <c r="AR2411" s="258"/>
      <c r="AS2411" s="258"/>
      <c r="AT2411" s="258"/>
      <c r="AU2411" s="258"/>
      <c r="AV2411" s="258"/>
      <c r="AW2411" s="258"/>
      <c r="AX2411" s="258"/>
      <c r="AY2411" s="258"/>
      <c r="AZ2411" s="258"/>
      <c r="BA2411" s="258"/>
      <c r="BB2411" s="258"/>
      <c r="BC2411" s="258"/>
      <c r="BD2411" s="258"/>
      <c r="BE2411" s="258"/>
      <c r="BF2411" s="258"/>
      <c r="BG2411" s="258"/>
      <c r="BH2411" s="258"/>
      <c r="BI2411" s="258"/>
      <c r="BJ2411" s="258"/>
      <c r="BK2411" s="258"/>
      <c r="BL2411" s="258"/>
      <c r="BM2411" s="258"/>
      <c r="BN2411" s="258"/>
      <c r="BO2411" s="258"/>
      <c r="BP2411" s="258"/>
      <c r="BQ2411" s="258"/>
      <c r="BR2411" s="258"/>
      <c r="BS2411" s="258"/>
      <c r="BT2411" s="258"/>
      <c r="BU2411" s="258"/>
      <c r="BV2411" s="258"/>
      <c r="BW2411" s="258"/>
      <c r="BX2411" s="258"/>
      <c r="BY2411" s="258"/>
      <c r="BZ2411" s="258"/>
      <c r="CA2411" s="258"/>
      <c r="CB2411" s="258"/>
      <c r="CC2411" s="258"/>
      <c r="CD2411" s="258"/>
      <c r="CE2411" s="258"/>
      <c r="CF2411" s="258"/>
      <c r="CG2411" s="258"/>
      <c r="CH2411" s="258"/>
      <c r="CI2411" s="258"/>
      <c r="CJ2411" s="258"/>
      <c r="CK2411" s="258"/>
      <c r="CL2411" s="258"/>
      <c r="CM2411" s="258"/>
      <c r="CN2411" s="258"/>
      <c r="CO2411" s="258"/>
      <c r="CP2411" s="258"/>
      <c r="CQ2411" s="258"/>
      <c r="CR2411" s="258"/>
      <c r="CS2411" s="258"/>
      <c r="CT2411" s="258"/>
      <c r="CU2411" s="258"/>
      <c r="CV2411" s="258"/>
      <c r="CW2411" s="258"/>
      <c r="CX2411" s="258"/>
    </row>
    <row r="2412" spans="1:175" s="186" customFormat="1" ht="18">
      <c r="A2412" s="187"/>
      <c r="B2412" s="181" t="s">
        <v>10</v>
      </c>
      <c r="C2412" s="182">
        <f>SUM(C2411)</f>
        <v>0</v>
      </c>
      <c r="D2412" s="182"/>
      <c r="E2412" s="182">
        <f>SUM(C2412:D2412)</f>
        <v>0</v>
      </c>
      <c r="F2412" s="183">
        <v>13.08</v>
      </c>
      <c r="G2412" s="183">
        <v>0</v>
      </c>
      <c r="H2412" s="194">
        <f t="shared" ref="H2412:H2467" si="918">SUM(F2412:G2412)</f>
        <v>13.08</v>
      </c>
      <c r="I2412" s="184">
        <f>SUM(I2411)</f>
        <v>29.09</v>
      </c>
      <c r="J2412" s="184"/>
      <c r="K2412" s="212">
        <f>SUM(I2412:J2412)</f>
        <v>29.09</v>
      </c>
      <c r="L2412" s="198">
        <f>SUM(L2411)</f>
        <v>85.09</v>
      </c>
      <c r="M2412" s="198"/>
      <c r="N2412" s="184">
        <f>SUM(L2412:M2412)</f>
        <v>85.09</v>
      </c>
      <c r="O2412" s="198">
        <f>SUM(O2411)</f>
        <v>103.17</v>
      </c>
      <c r="P2412" s="198"/>
      <c r="Q2412" s="184">
        <f>SUM(O2412:P2412)</f>
        <v>103.17</v>
      </c>
      <c r="R2412" s="198">
        <f>SUM(R2411)</f>
        <v>105.17</v>
      </c>
      <c r="S2412" s="198">
        <f t="shared" ref="S2412:V2412" si="919">SUM(S2411)</f>
        <v>0</v>
      </c>
      <c r="T2412" s="198">
        <f t="shared" si="919"/>
        <v>105.17</v>
      </c>
      <c r="U2412" s="198">
        <f t="shared" si="919"/>
        <v>126.26</v>
      </c>
      <c r="V2412" s="198">
        <f t="shared" si="919"/>
        <v>0</v>
      </c>
      <c r="W2412" s="185">
        <f>SUM(U2412:V2412)</f>
        <v>126.26</v>
      </c>
      <c r="X2412" s="264"/>
      <c r="Y2412" s="264"/>
      <c r="Z2412" s="264"/>
      <c r="AA2412" s="264"/>
      <c r="AB2412" s="264"/>
      <c r="AC2412" s="264"/>
      <c r="AD2412" s="264"/>
      <c r="AE2412" s="264"/>
      <c r="AF2412" s="264"/>
      <c r="AG2412" s="264"/>
      <c r="AH2412" s="264"/>
      <c r="AI2412" s="264"/>
      <c r="AJ2412" s="264"/>
      <c r="AK2412" s="264"/>
      <c r="AL2412" s="264"/>
      <c r="AM2412" s="264"/>
      <c r="AN2412" s="264"/>
      <c r="AO2412" s="264"/>
      <c r="AP2412" s="264"/>
      <c r="AQ2412" s="264"/>
      <c r="AR2412" s="264"/>
      <c r="AS2412" s="264"/>
      <c r="AT2412" s="264"/>
      <c r="AU2412" s="264"/>
      <c r="AV2412" s="264"/>
      <c r="AW2412" s="264"/>
      <c r="AX2412" s="264"/>
      <c r="AY2412" s="264"/>
      <c r="AZ2412" s="264"/>
      <c r="BA2412" s="264"/>
      <c r="BB2412" s="264"/>
      <c r="BC2412" s="264"/>
      <c r="BD2412" s="264"/>
      <c r="BE2412" s="264"/>
      <c r="BF2412" s="264"/>
      <c r="BG2412" s="264"/>
      <c r="BH2412" s="264"/>
      <c r="BI2412" s="264"/>
      <c r="BJ2412" s="264"/>
      <c r="BK2412" s="264"/>
      <c r="BL2412" s="264"/>
      <c r="BM2412" s="264"/>
      <c r="BN2412" s="264"/>
      <c r="BO2412" s="264"/>
      <c r="BP2412" s="264"/>
      <c r="BQ2412" s="264"/>
      <c r="BR2412" s="264"/>
      <c r="BS2412" s="264"/>
      <c r="BT2412" s="264"/>
      <c r="BU2412" s="264"/>
      <c r="BV2412" s="264"/>
      <c r="BW2412" s="264"/>
      <c r="BX2412" s="264"/>
      <c r="BY2412" s="264"/>
      <c r="BZ2412" s="264"/>
      <c r="CA2412" s="264"/>
      <c r="CB2412" s="264"/>
      <c r="CC2412" s="264"/>
      <c r="CD2412" s="264"/>
      <c r="CE2412" s="264"/>
      <c r="CF2412" s="264"/>
      <c r="CG2412" s="264"/>
      <c r="CH2412" s="264"/>
      <c r="CI2412" s="264"/>
      <c r="CJ2412" s="264"/>
      <c r="CK2412" s="264"/>
      <c r="CL2412" s="264"/>
      <c r="CM2412" s="264"/>
      <c r="CN2412" s="264"/>
      <c r="CO2412" s="264"/>
      <c r="CP2412" s="264"/>
      <c r="CQ2412" s="264"/>
      <c r="CR2412" s="264"/>
      <c r="CS2412" s="264"/>
      <c r="CT2412" s="264"/>
      <c r="CU2412" s="264"/>
      <c r="CV2412" s="264"/>
      <c r="CW2412" s="264"/>
      <c r="CX2412" s="264"/>
    </row>
    <row r="2413" spans="1:175" s="24" customFormat="1" ht="18">
      <c r="A2413" s="17">
        <v>3</v>
      </c>
      <c r="B2413" s="7" t="s">
        <v>1636</v>
      </c>
      <c r="C2413" s="9"/>
      <c r="D2413" s="9"/>
      <c r="E2413" s="9"/>
      <c r="F2413" s="6"/>
      <c r="G2413" s="6"/>
      <c r="H2413" s="3"/>
      <c r="I2413" s="18"/>
      <c r="J2413" s="18"/>
      <c r="K2413" s="213"/>
      <c r="L2413" s="67"/>
      <c r="M2413" s="67"/>
      <c r="N2413" s="18"/>
      <c r="O2413" s="67"/>
      <c r="P2413" s="67"/>
      <c r="Q2413" s="18"/>
      <c r="R2413" s="67"/>
      <c r="S2413" s="9"/>
      <c r="T2413" s="107"/>
      <c r="U2413" s="9"/>
      <c r="V2413" s="9"/>
      <c r="W2413" s="107"/>
      <c r="X2413" s="258"/>
      <c r="Y2413" s="258"/>
      <c r="Z2413" s="258"/>
      <c r="AA2413" s="258"/>
      <c r="AB2413" s="258"/>
      <c r="AC2413" s="258"/>
      <c r="AD2413" s="258"/>
      <c r="AE2413" s="258"/>
      <c r="AF2413" s="258"/>
      <c r="AG2413" s="258"/>
      <c r="AH2413" s="258"/>
      <c r="AI2413" s="258"/>
      <c r="AJ2413" s="258"/>
      <c r="AK2413" s="258"/>
      <c r="AL2413" s="258"/>
      <c r="AM2413" s="258"/>
      <c r="AN2413" s="258"/>
      <c r="AO2413" s="258"/>
      <c r="AP2413" s="258"/>
      <c r="AQ2413" s="258"/>
      <c r="AR2413" s="258"/>
      <c r="AS2413" s="258"/>
      <c r="AT2413" s="258"/>
      <c r="AU2413" s="258"/>
      <c r="AV2413" s="258"/>
      <c r="AW2413" s="258"/>
      <c r="AX2413" s="258"/>
      <c r="AY2413" s="258"/>
      <c r="AZ2413" s="258"/>
      <c r="BA2413" s="258"/>
      <c r="BB2413" s="258"/>
      <c r="BC2413" s="258"/>
      <c r="BD2413" s="258"/>
      <c r="BE2413" s="258"/>
      <c r="BF2413" s="258"/>
      <c r="BG2413" s="258"/>
      <c r="BH2413" s="258"/>
      <c r="BI2413" s="258"/>
      <c r="BJ2413" s="258"/>
      <c r="BK2413" s="258"/>
      <c r="BL2413" s="258"/>
      <c r="BM2413" s="258"/>
      <c r="BN2413" s="258"/>
      <c r="BO2413" s="258"/>
      <c r="BP2413" s="258"/>
      <c r="BQ2413" s="258"/>
      <c r="BR2413" s="258"/>
      <c r="BS2413" s="258"/>
      <c r="BT2413" s="258"/>
      <c r="BU2413" s="258"/>
      <c r="BV2413" s="258"/>
      <c r="BW2413" s="258"/>
      <c r="BX2413" s="258"/>
      <c r="BY2413" s="258"/>
      <c r="BZ2413" s="258"/>
      <c r="CA2413" s="258"/>
      <c r="CB2413" s="258"/>
      <c r="CC2413" s="258"/>
      <c r="CD2413" s="258"/>
      <c r="CE2413" s="258"/>
      <c r="CF2413" s="258"/>
      <c r="CG2413" s="258"/>
      <c r="CH2413" s="258"/>
      <c r="CI2413" s="258"/>
      <c r="CJ2413" s="258"/>
      <c r="CK2413" s="258"/>
      <c r="CL2413" s="258"/>
      <c r="CM2413" s="258"/>
      <c r="CN2413" s="258"/>
      <c r="CO2413" s="258"/>
      <c r="CP2413" s="258"/>
      <c r="CQ2413" s="258"/>
      <c r="CR2413" s="258"/>
      <c r="CS2413" s="258"/>
      <c r="CT2413" s="258"/>
      <c r="CU2413" s="258"/>
      <c r="CV2413" s="258"/>
      <c r="CW2413" s="258"/>
      <c r="CX2413" s="258"/>
    </row>
    <row r="2414" spans="1:175" ht="18">
      <c r="A2414" s="13">
        <v>1</v>
      </c>
      <c r="B2414" s="5" t="s">
        <v>1679</v>
      </c>
      <c r="C2414" s="8"/>
      <c r="D2414" s="8"/>
      <c r="F2414" s="2">
        <v>250</v>
      </c>
      <c r="G2414" s="2">
        <v>0</v>
      </c>
      <c r="H2414" s="3">
        <f t="shared" si="918"/>
        <v>250</v>
      </c>
      <c r="I2414" s="10">
        <v>142</v>
      </c>
      <c r="J2414" s="10"/>
      <c r="K2414" s="213">
        <f>SUM(I2414:J2414)</f>
        <v>142</v>
      </c>
      <c r="L2414" s="65">
        <v>33.51</v>
      </c>
      <c r="M2414" s="65"/>
      <c r="N2414" s="18">
        <f>SUM(L2414:M2414)</f>
        <v>33.51</v>
      </c>
      <c r="O2414" s="65">
        <v>40</v>
      </c>
      <c r="P2414" s="65"/>
      <c r="Q2414" s="18">
        <f>SUM(O2414:P2414)</f>
        <v>40</v>
      </c>
      <c r="R2414" s="65">
        <v>42</v>
      </c>
      <c r="S2414" s="8"/>
      <c r="T2414" s="107">
        <f>SUM(R2414:S2414)</f>
        <v>42</v>
      </c>
      <c r="U2414" s="8">
        <v>58.51</v>
      </c>
      <c r="V2414" s="8"/>
      <c r="W2414" s="107">
        <f>SUM(U2414:V2414)</f>
        <v>58.51</v>
      </c>
    </row>
    <row r="2415" spans="1:175" ht="18">
      <c r="A2415" s="13">
        <v>2</v>
      </c>
      <c r="B2415" s="5" t="s">
        <v>2616</v>
      </c>
      <c r="C2415" s="8">
        <v>132.01</v>
      </c>
      <c r="D2415" s="8"/>
      <c r="E2415" s="9">
        <f>SUM(C2415:D2415)</f>
        <v>132.01</v>
      </c>
      <c r="F2415" s="2">
        <v>132.01</v>
      </c>
      <c r="G2415" s="2">
        <v>0</v>
      </c>
      <c r="H2415" s="3">
        <f t="shared" si="918"/>
        <v>132.01</v>
      </c>
      <c r="I2415" s="10">
        <v>109.01</v>
      </c>
      <c r="J2415" s="10"/>
      <c r="K2415" s="213">
        <f>SUM(I2415:J2415)</f>
        <v>109.01</v>
      </c>
      <c r="L2415" s="65">
        <v>135.01</v>
      </c>
      <c r="M2415" s="65"/>
      <c r="N2415" s="18">
        <f>SUM(L2415:M2415)</f>
        <v>135.01</v>
      </c>
      <c r="O2415" s="65">
        <v>147</v>
      </c>
      <c r="P2415" s="65"/>
      <c r="Q2415" s="18">
        <f>SUM(O2415:P2415)</f>
        <v>147</v>
      </c>
      <c r="R2415" s="65">
        <v>147</v>
      </c>
      <c r="S2415" s="8"/>
      <c r="T2415" s="107">
        <f>SUM(R2415:S2415)</f>
        <v>147</v>
      </c>
      <c r="U2415" s="8">
        <v>155.01</v>
      </c>
      <c r="V2415" s="8"/>
      <c r="W2415" s="107">
        <f>SUM(U2415:V2415)</f>
        <v>155.01</v>
      </c>
    </row>
    <row r="2416" spans="1:175" ht="18">
      <c r="A2416" s="13">
        <v>3</v>
      </c>
      <c r="B2416" s="5" t="s">
        <v>2151</v>
      </c>
      <c r="C2416" s="8"/>
      <c r="D2416" s="8"/>
      <c r="E2416" s="9"/>
      <c r="F2416" s="2"/>
      <c r="G2416" s="2"/>
      <c r="H2416" s="3"/>
      <c r="I2416" s="10"/>
      <c r="J2416" s="10"/>
      <c r="L2416" s="65">
        <v>100</v>
      </c>
      <c r="M2416" s="65"/>
      <c r="N2416" s="18">
        <f>SUM(L2416:M2416)</f>
        <v>100</v>
      </c>
      <c r="O2416" s="65">
        <v>100</v>
      </c>
      <c r="P2416" s="65"/>
      <c r="Q2416" s="18">
        <f>SUM(O2416:P2416)</f>
        <v>100</v>
      </c>
      <c r="R2416" s="65">
        <v>100</v>
      </c>
      <c r="S2416" s="8"/>
      <c r="T2416" s="107">
        <f>SUM(R2416:S2416)</f>
        <v>100</v>
      </c>
      <c r="U2416" s="8">
        <v>100</v>
      </c>
      <c r="V2416" s="8"/>
      <c r="W2416" s="107">
        <f>SUM(U2416:V2416)</f>
        <v>100</v>
      </c>
    </row>
    <row r="2417" spans="1:102" s="186" customFormat="1" ht="18">
      <c r="A2417" s="187"/>
      <c r="B2417" s="181" t="s">
        <v>185</v>
      </c>
      <c r="C2417" s="182">
        <f>SUM(C2415)</f>
        <v>132.01</v>
      </c>
      <c r="D2417" s="182"/>
      <c r="E2417" s="182">
        <f>SUM(C2417:D2417)</f>
        <v>132.01</v>
      </c>
      <c r="F2417" s="183">
        <v>382.01</v>
      </c>
      <c r="G2417" s="183">
        <v>0</v>
      </c>
      <c r="H2417" s="194">
        <f t="shared" si="918"/>
        <v>382.01</v>
      </c>
      <c r="I2417" s="184">
        <f>SUM(I2414:I2415)</f>
        <v>251.01</v>
      </c>
      <c r="J2417" s="184"/>
      <c r="K2417" s="212">
        <f>SUM(I2417:J2417)</f>
        <v>251.01</v>
      </c>
      <c r="L2417" s="198">
        <f>SUM(L2414:L2416)</f>
        <v>268.52</v>
      </c>
      <c r="M2417" s="198">
        <f>SUM(M2414:M2416)</f>
        <v>0</v>
      </c>
      <c r="N2417" s="184">
        <f>SUM(L2417:M2417)</f>
        <v>268.52</v>
      </c>
      <c r="O2417" s="198">
        <f>SUM(O2414:O2416)</f>
        <v>287</v>
      </c>
      <c r="P2417" s="198"/>
      <c r="Q2417" s="184">
        <f>SUM(O2417:P2417)</f>
        <v>287</v>
      </c>
      <c r="R2417" s="198">
        <f>SUM(R2414:R2416)</f>
        <v>289</v>
      </c>
      <c r="S2417" s="198">
        <f t="shared" ref="S2417:V2417" si="920">SUM(S2414:S2416)</f>
        <v>0</v>
      </c>
      <c r="T2417" s="198">
        <f t="shared" si="920"/>
        <v>289</v>
      </c>
      <c r="U2417" s="198">
        <f t="shared" si="920"/>
        <v>313.52</v>
      </c>
      <c r="V2417" s="198">
        <f t="shared" si="920"/>
        <v>0</v>
      </c>
      <c r="W2417" s="185">
        <f>SUM(U2417:V2417)</f>
        <v>313.52</v>
      </c>
      <c r="X2417" s="264"/>
      <c r="Y2417" s="264"/>
      <c r="Z2417" s="264"/>
      <c r="AA2417" s="264"/>
      <c r="AB2417" s="264"/>
      <c r="AC2417" s="264"/>
      <c r="AD2417" s="264"/>
      <c r="AE2417" s="264"/>
      <c r="AF2417" s="264"/>
      <c r="AG2417" s="264"/>
      <c r="AH2417" s="264"/>
      <c r="AI2417" s="264"/>
      <c r="AJ2417" s="264"/>
      <c r="AK2417" s="264"/>
      <c r="AL2417" s="264"/>
      <c r="AM2417" s="264"/>
      <c r="AN2417" s="264"/>
      <c r="AO2417" s="264"/>
      <c r="AP2417" s="264"/>
      <c r="AQ2417" s="264"/>
      <c r="AR2417" s="264"/>
      <c r="AS2417" s="264"/>
      <c r="AT2417" s="264"/>
      <c r="AU2417" s="264"/>
      <c r="AV2417" s="264"/>
      <c r="AW2417" s="264"/>
      <c r="AX2417" s="264"/>
      <c r="AY2417" s="264"/>
      <c r="AZ2417" s="264"/>
      <c r="BA2417" s="264"/>
      <c r="BB2417" s="264"/>
      <c r="BC2417" s="264"/>
      <c r="BD2417" s="264"/>
      <c r="BE2417" s="264"/>
      <c r="BF2417" s="264"/>
      <c r="BG2417" s="264"/>
      <c r="BH2417" s="264"/>
      <c r="BI2417" s="264"/>
      <c r="BJ2417" s="264"/>
      <c r="BK2417" s="264"/>
      <c r="BL2417" s="264"/>
      <c r="BM2417" s="264"/>
      <c r="BN2417" s="264"/>
      <c r="BO2417" s="264"/>
      <c r="BP2417" s="264"/>
      <c r="BQ2417" s="264"/>
      <c r="BR2417" s="264"/>
      <c r="BS2417" s="264"/>
      <c r="BT2417" s="264"/>
      <c r="BU2417" s="264"/>
      <c r="BV2417" s="264"/>
      <c r="BW2417" s="264"/>
      <c r="BX2417" s="264"/>
      <c r="BY2417" s="264"/>
      <c r="BZ2417" s="264"/>
      <c r="CA2417" s="264"/>
      <c r="CB2417" s="264"/>
      <c r="CC2417" s="264"/>
      <c r="CD2417" s="264"/>
      <c r="CE2417" s="264"/>
      <c r="CF2417" s="264"/>
      <c r="CG2417" s="264"/>
      <c r="CH2417" s="264"/>
      <c r="CI2417" s="264"/>
      <c r="CJ2417" s="264"/>
      <c r="CK2417" s="264"/>
      <c r="CL2417" s="264"/>
      <c r="CM2417" s="264"/>
      <c r="CN2417" s="264"/>
      <c r="CO2417" s="264"/>
      <c r="CP2417" s="264"/>
      <c r="CQ2417" s="264"/>
      <c r="CR2417" s="264"/>
      <c r="CS2417" s="264"/>
      <c r="CT2417" s="264"/>
      <c r="CU2417" s="264"/>
      <c r="CV2417" s="264"/>
      <c r="CW2417" s="264"/>
      <c r="CX2417" s="264"/>
    </row>
    <row r="2418" spans="1:102" s="24" customFormat="1" ht="18">
      <c r="A2418" s="17">
        <v>4</v>
      </c>
      <c r="B2418" s="7" t="s">
        <v>1680</v>
      </c>
      <c r="C2418" s="9"/>
      <c r="D2418" s="9"/>
      <c r="E2418" s="9"/>
      <c r="F2418" s="6"/>
      <c r="G2418" s="6"/>
      <c r="H2418" s="3"/>
      <c r="I2418" s="18"/>
      <c r="J2418" s="18"/>
      <c r="K2418" s="213"/>
      <c r="L2418" s="67"/>
      <c r="M2418" s="67"/>
      <c r="N2418" s="18"/>
      <c r="O2418" s="67"/>
      <c r="P2418" s="67"/>
      <c r="Q2418" s="18"/>
      <c r="R2418" s="67"/>
      <c r="S2418" s="9"/>
      <c r="T2418" s="107"/>
      <c r="U2418" s="9"/>
      <c r="V2418" s="9"/>
      <c r="W2418" s="107"/>
      <c r="X2418" s="258"/>
      <c r="Y2418" s="258"/>
      <c r="Z2418" s="258"/>
      <c r="AA2418" s="258"/>
      <c r="AB2418" s="258"/>
      <c r="AC2418" s="258"/>
      <c r="AD2418" s="258"/>
      <c r="AE2418" s="258"/>
      <c r="AF2418" s="258"/>
      <c r="AG2418" s="258"/>
      <c r="AH2418" s="258"/>
      <c r="AI2418" s="258"/>
      <c r="AJ2418" s="258"/>
      <c r="AK2418" s="258"/>
      <c r="AL2418" s="258"/>
      <c r="AM2418" s="258"/>
      <c r="AN2418" s="258"/>
      <c r="AO2418" s="258"/>
      <c r="AP2418" s="258"/>
      <c r="AQ2418" s="258"/>
      <c r="AR2418" s="258"/>
      <c r="AS2418" s="258"/>
      <c r="AT2418" s="258"/>
      <c r="AU2418" s="258"/>
      <c r="AV2418" s="258"/>
      <c r="AW2418" s="258"/>
      <c r="AX2418" s="258"/>
      <c r="AY2418" s="258"/>
      <c r="AZ2418" s="258"/>
      <c r="BA2418" s="258"/>
      <c r="BB2418" s="258"/>
      <c r="BC2418" s="258"/>
      <c r="BD2418" s="258"/>
      <c r="BE2418" s="258"/>
      <c r="BF2418" s="258"/>
      <c r="BG2418" s="258"/>
      <c r="BH2418" s="258"/>
      <c r="BI2418" s="258"/>
      <c r="BJ2418" s="258"/>
      <c r="BK2418" s="258"/>
      <c r="BL2418" s="258"/>
      <c r="BM2418" s="258"/>
      <c r="BN2418" s="258"/>
      <c r="BO2418" s="258"/>
      <c r="BP2418" s="258"/>
      <c r="BQ2418" s="258"/>
      <c r="BR2418" s="258"/>
      <c r="BS2418" s="258"/>
      <c r="BT2418" s="258"/>
      <c r="BU2418" s="258"/>
      <c r="BV2418" s="258"/>
      <c r="BW2418" s="258"/>
      <c r="BX2418" s="258"/>
      <c r="BY2418" s="258"/>
      <c r="BZ2418" s="258"/>
      <c r="CA2418" s="258"/>
      <c r="CB2418" s="258"/>
      <c r="CC2418" s="258"/>
      <c r="CD2418" s="258"/>
      <c r="CE2418" s="258"/>
      <c r="CF2418" s="258"/>
      <c r="CG2418" s="258"/>
      <c r="CH2418" s="258"/>
      <c r="CI2418" s="258"/>
      <c r="CJ2418" s="258"/>
      <c r="CK2418" s="258"/>
      <c r="CL2418" s="258"/>
      <c r="CM2418" s="258"/>
      <c r="CN2418" s="258"/>
      <c r="CO2418" s="258"/>
      <c r="CP2418" s="258"/>
      <c r="CQ2418" s="258"/>
      <c r="CR2418" s="258"/>
      <c r="CS2418" s="258"/>
      <c r="CT2418" s="258"/>
      <c r="CU2418" s="258"/>
      <c r="CV2418" s="258"/>
      <c r="CW2418" s="258"/>
      <c r="CX2418" s="258"/>
    </row>
    <row r="2419" spans="1:102" ht="18">
      <c r="A2419" s="13">
        <v>1</v>
      </c>
      <c r="B2419" s="5" t="s">
        <v>1681</v>
      </c>
      <c r="C2419" s="8">
        <v>72.55</v>
      </c>
      <c r="D2419" s="8"/>
      <c r="E2419" s="9">
        <f t="shared" ref="E2419:E2427" si="921">SUM(C2419:D2419)</f>
        <v>72.55</v>
      </c>
      <c r="F2419" s="2">
        <v>60</v>
      </c>
      <c r="G2419" s="2">
        <v>0</v>
      </c>
      <c r="H2419" s="3">
        <f t="shared" si="918"/>
        <v>60</v>
      </c>
      <c r="I2419" s="10">
        <v>70</v>
      </c>
      <c r="J2419" s="10"/>
      <c r="K2419" s="213">
        <f t="shared" ref="K2419:K2446" si="922">SUM(I2419:J2419)</f>
        <v>70</v>
      </c>
      <c r="L2419" s="65">
        <v>59.7</v>
      </c>
      <c r="M2419" s="65"/>
      <c r="N2419" s="18">
        <f>SUM(L2419:M2419)</f>
        <v>59.7</v>
      </c>
      <c r="O2419" s="65">
        <v>128.80000000000001</v>
      </c>
      <c r="P2419" s="65"/>
      <c r="Q2419" s="18">
        <f>SUM(O2419:P2419)</f>
        <v>128.80000000000001</v>
      </c>
      <c r="R2419" s="65">
        <v>128.80000000000001</v>
      </c>
      <c r="S2419" s="8"/>
      <c r="T2419" s="107">
        <f>SUM(R2419:S2419)</f>
        <v>128.80000000000001</v>
      </c>
      <c r="U2419" s="8">
        <v>128.80000000000001</v>
      </c>
      <c r="V2419" s="8"/>
      <c r="W2419" s="107">
        <f>SUM(U2419:V2419)</f>
        <v>128.80000000000001</v>
      </c>
    </row>
    <row r="2420" spans="1:102" ht="18">
      <c r="A2420" s="13">
        <v>2</v>
      </c>
      <c r="B2420" s="5" t="s">
        <v>1682</v>
      </c>
      <c r="C2420" s="8">
        <v>673.05</v>
      </c>
      <c r="D2420" s="8">
        <v>613.32000000000005</v>
      </c>
      <c r="E2420" s="9">
        <f t="shared" si="921"/>
        <v>1286.3699999999999</v>
      </c>
      <c r="F2420" s="2">
        <v>1330.11</v>
      </c>
      <c r="G2420" s="2">
        <v>1293.42</v>
      </c>
      <c r="H2420" s="3">
        <f t="shared" si="918"/>
        <v>2623.5299999999997</v>
      </c>
      <c r="I2420" s="10">
        <v>2855.35</v>
      </c>
      <c r="J2420" s="10">
        <v>1524.61</v>
      </c>
      <c r="K2420" s="213">
        <f t="shared" si="922"/>
        <v>4379.96</v>
      </c>
      <c r="L2420" s="65">
        <v>2320.92</v>
      </c>
      <c r="M2420" s="65">
        <v>1677.07</v>
      </c>
      <c r="N2420" s="18">
        <f t="shared" ref="N2420:N2445" si="923">SUM(L2420:M2420)</f>
        <v>3997.99</v>
      </c>
      <c r="O2420" s="65">
        <v>972.95</v>
      </c>
      <c r="P2420" s="65">
        <v>795.27</v>
      </c>
      <c r="Q2420" s="18">
        <f t="shared" ref="Q2420:Q2464" si="924">SUM(O2420:P2420)</f>
        <v>1768.22</v>
      </c>
      <c r="R2420" s="65">
        <v>972.95</v>
      </c>
      <c r="S2420" s="8">
        <v>795.27</v>
      </c>
      <c r="T2420" s="107">
        <f t="shared" ref="T2420" si="925">SUM(R2420:S2420)</f>
        <v>1768.22</v>
      </c>
      <c r="U2420" s="8">
        <v>2125.58</v>
      </c>
      <c r="V2420" s="8">
        <v>874.79</v>
      </c>
      <c r="W2420" s="107">
        <f t="shared" ref="W2420" si="926">SUM(U2420:V2420)</f>
        <v>3000.37</v>
      </c>
    </row>
    <row r="2421" spans="1:102" ht="18">
      <c r="A2421" s="13">
        <v>3</v>
      </c>
      <c r="B2421" s="5" t="s">
        <v>2321</v>
      </c>
      <c r="C2421" s="8"/>
      <c r="D2421" s="8"/>
      <c r="E2421" s="9"/>
      <c r="F2421" s="2"/>
      <c r="G2421" s="2"/>
      <c r="H2421" s="3"/>
      <c r="I2421" s="10"/>
      <c r="J2421" s="10"/>
      <c r="L2421" s="65"/>
      <c r="M2421" s="65"/>
      <c r="O2421" s="65">
        <v>0.03</v>
      </c>
      <c r="P2421" s="65"/>
      <c r="Q2421" s="18"/>
      <c r="R2421" s="65">
        <v>0.03</v>
      </c>
      <c r="S2421" s="8"/>
      <c r="T2421" s="107"/>
      <c r="U2421" s="8">
        <v>0.03</v>
      </c>
      <c r="V2421" s="8"/>
      <c r="W2421" s="107"/>
    </row>
    <row r="2422" spans="1:102" s="24" customFormat="1" ht="18">
      <c r="A2422" s="13">
        <v>4</v>
      </c>
      <c r="B2422" s="5" t="s">
        <v>1683</v>
      </c>
      <c r="C2422" s="8">
        <v>0.01</v>
      </c>
      <c r="D2422" s="8"/>
      <c r="E2422" s="9">
        <f t="shared" si="921"/>
        <v>0.01</v>
      </c>
      <c r="F2422" s="2">
        <v>0.01</v>
      </c>
      <c r="G2422" s="2">
        <v>0</v>
      </c>
      <c r="H2422" s="3">
        <f t="shared" si="918"/>
        <v>0.01</v>
      </c>
      <c r="I2422" s="10">
        <v>0.01</v>
      </c>
      <c r="J2422" s="10"/>
      <c r="K2422" s="213">
        <f t="shared" si="922"/>
        <v>0.01</v>
      </c>
      <c r="L2422" s="65">
        <v>500</v>
      </c>
      <c r="M2422" s="65"/>
      <c r="N2422" s="18">
        <f t="shared" si="923"/>
        <v>500</v>
      </c>
      <c r="O2422" s="65">
        <v>500</v>
      </c>
      <c r="P2422" s="65"/>
      <c r="Q2422" s="18">
        <f t="shared" si="924"/>
        <v>500</v>
      </c>
      <c r="R2422" s="65">
        <v>500</v>
      </c>
      <c r="S2422" s="8"/>
      <c r="T2422" s="107">
        <f t="shared" ref="T2422:T2464" si="927">SUM(R2422:S2422)</f>
        <v>500</v>
      </c>
      <c r="U2422" s="8">
        <v>500</v>
      </c>
      <c r="V2422" s="8"/>
      <c r="W2422" s="107">
        <f t="shared" ref="W2422:W2466" si="928">SUM(U2422:V2422)</f>
        <v>500</v>
      </c>
      <c r="X2422" s="258"/>
      <c r="Y2422" s="258"/>
      <c r="Z2422" s="258"/>
      <c r="AA2422" s="258"/>
      <c r="AB2422" s="258"/>
      <c r="AC2422" s="258"/>
      <c r="AD2422" s="258"/>
      <c r="AE2422" s="258"/>
      <c r="AF2422" s="258"/>
      <c r="AG2422" s="258"/>
      <c r="AH2422" s="258"/>
      <c r="AI2422" s="258"/>
      <c r="AJ2422" s="258"/>
      <c r="AK2422" s="258"/>
      <c r="AL2422" s="258"/>
      <c r="AM2422" s="258"/>
      <c r="AN2422" s="258"/>
      <c r="AO2422" s="258"/>
      <c r="AP2422" s="258"/>
      <c r="AQ2422" s="258"/>
      <c r="AR2422" s="258"/>
      <c r="AS2422" s="258"/>
      <c r="AT2422" s="258"/>
      <c r="AU2422" s="258"/>
      <c r="AV2422" s="258"/>
      <c r="AW2422" s="258"/>
      <c r="AX2422" s="258"/>
      <c r="AY2422" s="258"/>
      <c r="AZ2422" s="258"/>
      <c r="BA2422" s="258"/>
      <c r="BB2422" s="258"/>
      <c r="BC2422" s="258"/>
      <c r="BD2422" s="258"/>
      <c r="BE2422" s="258"/>
      <c r="BF2422" s="258"/>
      <c r="BG2422" s="258"/>
      <c r="BH2422" s="258"/>
      <c r="BI2422" s="258"/>
      <c r="BJ2422" s="258"/>
      <c r="BK2422" s="258"/>
      <c r="BL2422" s="258"/>
      <c r="BM2422" s="258"/>
      <c r="BN2422" s="258"/>
      <c r="BO2422" s="258"/>
      <c r="BP2422" s="258"/>
      <c r="BQ2422" s="258"/>
      <c r="BR2422" s="258"/>
      <c r="BS2422" s="258"/>
      <c r="BT2422" s="258"/>
      <c r="BU2422" s="258"/>
      <c r="BV2422" s="258"/>
      <c r="BW2422" s="258"/>
      <c r="BX2422" s="258"/>
      <c r="BY2422" s="258"/>
      <c r="BZ2422" s="258"/>
      <c r="CA2422" s="258"/>
      <c r="CB2422" s="258"/>
      <c r="CC2422" s="258"/>
      <c r="CD2422" s="258"/>
      <c r="CE2422" s="258"/>
      <c r="CF2422" s="258"/>
      <c r="CG2422" s="258"/>
      <c r="CH2422" s="258"/>
      <c r="CI2422" s="258"/>
      <c r="CJ2422" s="258"/>
      <c r="CK2422" s="258"/>
      <c r="CL2422" s="258"/>
      <c r="CM2422" s="258"/>
      <c r="CN2422" s="258"/>
      <c r="CO2422" s="258"/>
      <c r="CP2422" s="258"/>
      <c r="CQ2422" s="258"/>
      <c r="CR2422" s="258"/>
      <c r="CS2422" s="258"/>
      <c r="CT2422" s="258"/>
      <c r="CU2422" s="258"/>
      <c r="CV2422" s="258"/>
      <c r="CW2422" s="258"/>
      <c r="CX2422" s="258"/>
    </row>
    <row r="2423" spans="1:102" ht="18">
      <c r="A2423" s="13">
        <v>5</v>
      </c>
      <c r="B2423" s="5" t="s">
        <v>1684</v>
      </c>
      <c r="C2423" s="8">
        <v>1090</v>
      </c>
      <c r="D2423" s="8"/>
      <c r="E2423" s="9">
        <f t="shared" si="921"/>
        <v>1090</v>
      </c>
      <c r="F2423" s="2">
        <v>1061</v>
      </c>
      <c r="G2423" s="2">
        <v>0</v>
      </c>
      <c r="H2423" s="3">
        <f t="shared" si="918"/>
        <v>1061</v>
      </c>
      <c r="I2423" s="10">
        <v>1117.0999999999999</v>
      </c>
      <c r="J2423" s="10"/>
      <c r="K2423" s="213">
        <f t="shared" si="922"/>
        <v>1117.0999999999999</v>
      </c>
      <c r="L2423" s="65">
        <v>0.01</v>
      </c>
      <c r="M2423" s="65"/>
      <c r="N2423" s="18">
        <f t="shared" si="923"/>
        <v>0.01</v>
      </c>
      <c r="O2423" s="65">
        <v>0.01</v>
      </c>
      <c r="P2423" s="65"/>
      <c r="Q2423" s="18">
        <f t="shared" si="924"/>
        <v>0.01</v>
      </c>
      <c r="R2423" s="65">
        <v>2335.0700000000002</v>
      </c>
      <c r="S2423" s="8"/>
      <c r="T2423" s="107">
        <f t="shared" si="927"/>
        <v>2335.0700000000002</v>
      </c>
      <c r="U2423" s="8">
        <v>719.23</v>
      </c>
      <c r="V2423" s="8"/>
      <c r="W2423" s="107">
        <f t="shared" si="928"/>
        <v>719.23</v>
      </c>
    </row>
    <row r="2424" spans="1:102" ht="18">
      <c r="A2424" s="13">
        <v>6</v>
      </c>
      <c r="B2424" s="5" t="s">
        <v>2322</v>
      </c>
      <c r="C2424" s="8"/>
      <c r="D2424" s="8"/>
      <c r="E2424" s="9"/>
      <c r="F2424" s="2"/>
      <c r="G2424" s="2"/>
      <c r="H2424" s="3"/>
      <c r="I2424" s="10"/>
      <c r="J2424" s="10"/>
      <c r="L2424" s="65"/>
      <c r="M2424" s="65"/>
      <c r="O2424" s="65">
        <v>5000</v>
      </c>
      <c r="P2424" s="65"/>
      <c r="Q2424" s="18">
        <f t="shared" si="924"/>
        <v>5000</v>
      </c>
      <c r="R2424" s="65">
        <v>5000</v>
      </c>
      <c r="S2424" s="8"/>
      <c r="T2424" s="107">
        <f t="shared" si="927"/>
        <v>5000</v>
      </c>
      <c r="U2424" s="8">
        <v>1541.48</v>
      </c>
      <c r="V2424" s="8"/>
      <c r="W2424" s="107">
        <f t="shared" si="928"/>
        <v>1541.48</v>
      </c>
    </row>
    <row r="2425" spans="1:102" ht="18">
      <c r="A2425" s="13">
        <v>7</v>
      </c>
      <c r="B2425" s="5" t="s">
        <v>1685</v>
      </c>
      <c r="C2425" s="8">
        <v>148.02000000000001</v>
      </c>
      <c r="D2425" s="8">
        <v>222.02</v>
      </c>
      <c r="E2425" s="9">
        <f t="shared" si="921"/>
        <v>370.04</v>
      </c>
      <c r="F2425" s="2">
        <v>162.81</v>
      </c>
      <c r="G2425" s="2">
        <v>244.22</v>
      </c>
      <c r="H2425" s="3">
        <f t="shared" si="918"/>
        <v>407.03</v>
      </c>
      <c r="I2425" s="10">
        <v>3000</v>
      </c>
      <c r="J2425" s="10"/>
      <c r="K2425" s="213">
        <f t="shared" si="922"/>
        <v>3000</v>
      </c>
      <c r="L2425" s="65">
        <v>3500</v>
      </c>
      <c r="M2425" s="65"/>
      <c r="N2425" s="18">
        <f t="shared" si="923"/>
        <v>3500</v>
      </c>
      <c r="O2425" s="65">
        <v>170.58</v>
      </c>
      <c r="P2425" s="65">
        <v>255.86</v>
      </c>
      <c r="Q2425" s="18">
        <f t="shared" si="924"/>
        <v>426.44000000000005</v>
      </c>
      <c r="R2425" s="65">
        <v>170.58</v>
      </c>
      <c r="S2425" s="8">
        <v>255.86</v>
      </c>
      <c r="T2425" s="107">
        <f t="shared" si="927"/>
        <v>426.44000000000005</v>
      </c>
      <c r="U2425" s="8">
        <v>170.58</v>
      </c>
      <c r="V2425" s="8">
        <v>255.86</v>
      </c>
      <c r="W2425" s="107">
        <f t="shared" si="928"/>
        <v>426.44000000000005</v>
      </c>
    </row>
    <row r="2426" spans="1:102" s="24" customFormat="1" ht="18">
      <c r="A2426" s="13">
        <v>8</v>
      </c>
      <c r="B2426" s="5" t="s">
        <v>1686</v>
      </c>
      <c r="C2426" s="8">
        <v>153.51</v>
      </c>
      <c r="D2426" s="8"/>
      <c r="E2426" s="9">
        <f t="shared" si="921"/>
        <v>153.51</v>
      </c>
      <c r="F2426" s="2">
        <v>153.51</v>
      </c>
      <c r="G2426" s="2">
        <v>0</v>
      </c>
      <c r="H2426" s="3">
        <f t="shared" si="918"/>
        <v>153.51</v>
      </c>
      <c r="I2426" s="10">
        <v>139.1</v>
      </c>
      <c r="J2426" s="10">
        <v>208.65</v>
      </c>
      <c r="K2426" s="213">
        <f t="shared" si="922"/>
        <v>347.75</v>
      </c>
      <c r="L2426" s="65">
        <v>133.91</v>
      </c>
      <c r="M2426" s="65">
        <v>240.02</v>
      </c>
      <c r="N2426" s="18">
        <f t="shared" si="923"/>
        <v>373.93</v>
      </c>
      <c r="O2426" s="65">
        <v>0.01</v>
      </c>
      <c r="P2426" s="65"/>
      <c r="Q2426" s="18">
        <f t="shared" si="924"/>
        <v>0.01</v>
      </c>
      <c r="R2426" s="65">
        <v>0.01</v>
      </c>
      <c r="S2426" s="8"/>
      <c r="T2426" s="107">
        <f t="shared" si="927"/>
        <v>0.01</v>
      </c>
      <c r="U2426" s="8">
        <v>0.01</v>
      </c>
      <c r="V2426" s="8"/>
      <c r="W2426" s="107">
        <f t="shared" si="928"/>
        <v>0.01</v>
      </c>
      <c r="X2426" s="258"/>
      <c r="Y2426" s="258"/>
      <c r="Z2426" s="258"/>
      <c r="AA2426" s="258"/>
      <c r="AB2426" s="258"/>
      <c r="AC2426" s="258"/>
      <c r="AD2426" s="258"/>
      <c r="AE2426" s="258"/>
      <c r="AF2426" s="258"/>
      <c r="AG2426" s="258"/>
      <c r="AH2426" s="258"/>
      <c r="AI2426" s="258"/>
      <c r="AJ2426" s="258"/>
      <c r="AK2426" s="258"/>
      <c r="AL2426" s="258"/>
      <c r="AM2426" s="258"/>
      <c r="AN2426" s="258"/>
      <c r="AO2426" s="258"/>
      <c r="AP2426" s="258"/>
      <c r="AQ2426" s="258"/>
      <c r="AR2426" s="258"/>
      <c r="AS2426" s="258"/>
      <c r="AT2426" s="258"/>
      <c r="AU2426" s="258"/>
      <c r="AV2426" s="258"/>
      <c r="AW2426" s="258"/>
      <c r="AX2426" s="258"/>
      <c r="AY2426" s="258"/>
      <c r="AZ2426" s="258"/>
      <c r="BA2426" s="258"/>
      <c r="BB2426" s="258"/>
      <c r="BC2426" s="258"/>
      <c r="BD2426" s="258"/>
      <c r="BE2426" s="258"/>
      <c r="BF2426" s="258"/>
      <c r="BG2426" s="258"/>
      <c r="BH2426" s="258"/>
      <c r="BI2426" s="258"/>
      <c r="BJ2426" s="258"/>
      <c r="BK2426" s="258"/>
      <c r="BL2426" s="258"/>
      <c r="BM2426" s="258"/>
      <c r="BN2426" s="258"/>
      <c r="BO2426" s="258"/>
      <c r="BP2426" s="258"/>
      <c r="BQ2426" s="258"/>
      <c r="BR2426" s="258"/>
      <c r="BS2426" s="258"/>
      <c r="BT2426" s="258"/>
      <c r="BU2426" s="258"/>
      <c r="BV2426" s="258"/>
      <c r="BW2426" s="258"/>
      <c r="BX2426" s="258"/>
      <c r="BY2426" s="258"/>
      <c r="BZ2426" s="258"/>
      <c r="CA2426" s="258"/>
      <c r="CB2426" s="258"/>
      <c r="CC2426" s="258"/>
      <c r="CD2426" s="258"/>
      <c r="CE2426" s="258"/>
      <c r="CF2426" s="258"/>
      <c r="CG2426" s="258"/>
      <c r="CH2426" s="258"/>
      <c r="CI2426" s="258"/>
      <c r="CJ2426" s="258"/>
      <c r="CK2426" s="258"/>
      <c r="CL2426" s="258"/>
      <c r="CM2426" s="258"/>
      <c r="CN2426" s="258"/>
      <c r="CO2426" s="258"/>
      <c r="CP2426" s="258"/>
      <c r="CQ2426" s="258"/>
      <c r="CR2426" s="258"/>
      <c r="CS2426" s="258"/>
      <c r="CT2426" s="258"/>
      <c r="CU2426" s="258"/>
      <c r="CV2426" s="258"/>
      <c r="CW2426" s="258"/>
      <c r="CX2426" s="258"/>
    </row>
    <row r="2427" spans="1:102" ht="18">
      <c r="A2427" s="13">
        <v>9</v>
      </c>
      <c r="B2427" s="5" t="s">
        <v>1687</v>
      </c>
      <c r="C2427" s="8">
        <v>200</v>
      </c>
      <c r="D2427" s="8"/>
      <c r="E2427" s="9">
        <f t="shared" si="921"/>
        <v>200</v>
      </c>
      <c r="F2427" s="2">
        <v>220</v>
      </c>
      <c r="G2427" s="2">
        <v>0</v>
      </c>
      <c r="H2427" s="3">
        <f t="shared" si="918"/>
        <v>220</v>
      </c>
      <c r="I2427" s="10">
        <v>128.08000000000001</v>
      </c>
      <c r="J2427" s="10"/>
      <c r="K2427" s="213">
        <f t="shared" si="922"/>
        <v>128.08000000000001</v>
      </c>
      <c r="L2427" s="65">
        <v>0.01</v>
      </c>
      <c r="M2427" s="65"/>
      <c r="N2427" s="18">
        <f t="shared" si="923"/>
        <v>0.01</v>
      </c>
      <c r="O2427" s="65">
        <v>250</v>
      </c>
      <c r="P2427" s="65"/>
      <c r="Q2427" s="18">
        <f t="shared" si="924"/>
        <v>250</v>
      </c>
      <c r="R2427" s="65">
        <v>250</v>
      </c>
      <c r="S2427" s="8"/>
      <c r="T2427" s="107">
        <f t="shared" si="927"/>
        <v>250</v>
      </c>
      <c r="U2427" s="8">
        <v>494.44</v>
      </c>
      <c r="V2427" s="8"/>
      <c r="W2427" s="107">
        <f t="shared" si="928"/>
        <v>494.44</v>
      </c>
    </row>
    <row r="2428" spans="1:102" ht="18">
      <c r="A2428" s="13">
        <v>10</v>
      </c>
      <c r="B2428" s="5" t="s">
        <v>2152</v>
      </c>
      <c r="C2428" s="8"/>
      <c r="D2428" s="8"/>
      <c r="E2428" s="9"/>
      <c r="F2428" s="2"/>
      <c r="G2428" s="2"/>
      <c r="H2428" s="3"/>
      <c r="I2428" s="10"/>
      <c r="J2428" s="10"/>
      <c r="L2428" s="65">
        <v>715</v>
      </c>
      <c r="M2428" s="65"/>
      <c r="N2428" s="18">
        <f t="shared" si="923"/>
        <v>715</v>
      </c>
      <c r="O2428" s="65">
        <v>0.03</v>
      </c>
      <c r="P2428" s="65"/>
      <c r="Q2428" s="18">
        <f t="shared" si="924"/>
        <v>0.03</v>
      </c>
      <c r="R2428" s="65">
        <v>0.03</v>
      </c>
      <c r="S2428" s="8"/>
      <c r="T2428" s="107">
        <f t="shared" si="927"/>
        <v>0.03</v>
      </c>
      <c r="U2428" s="8"/>
      <c r="V2428" s="8"/>
      <c r="W2428" s="107">
        <f t="shared" si="928"/>
        <v>0</v>
      </c>
    </row>
    <row r="2429" spans="1:102" ht="18">
      <c r="A2429" s="13">
        <v>11</v>
      </c>
      <c r="B2429" s="5" t="s">
        <v>1688</v>
      </c>
      <c r="C2429" s="8">
        <v>79</v>
      </c>
      <c r="D2429" s="8">
        <v>36</v>
      </c>
      <c r="E2429" s="9">
        <f>SUM(C2429:D2429)</f>
        <v>115</v>
      </c>
      <c r="F2429" s="2"/>
      <c r="G2429" s="2"/>
      <c r="H2429" s="3"/>
      <c r="I2429" s="10">
        <v>242</v>
      </c>
      <c r="J2429" s="10"/>
      <c r="K2429" s="213">
        <f t="shared" si="922"/>
        <v>242</v>
      </c>
      <c r="L2429" s="65">
        <v>500</v>
      </c>
      <c r="M2429" s="65"/>
      <c r="N2429" s="18">
        <f t="shared" si="923"/>
        <v>500</v>
      </c>
      <c r="O2429" s="65"/>
      <c r="P2429" s="65"/>
      <c r="Q2429" s="18">
        <f t="shared" si="924"/>
        <v>0</v>
      </c>
      <c r="R2429" s="65"/>
      <c r="S2429" s="8"/>
      <c r="T2429" s="107">
        <f t="shared" si="927"/>
        <v>0</v>
      </c>
      <c r="U2429" s="8"/>
      <c r="V2429" s="8"/>
      <c r="W2429" s="107">
        <f t="shared" si="928"/>
        <v>0</v>
      </c>
    </row>
    <row r="2430" spans="1:102" ht="18">
      <c r="A2430" s="13">
        <v>12</v>
      </c>
      <c r="B2430" s="5" t="s">
        <v>1689</v>
      </c>
      <c r="C2430" s="8">
        <v>110.01</v>
      </c>
      <c r="D2430" s="8"/>
      <c r="E2430" s="9">
        <f>SUM(C2430:D2430)</f>
        <v>110.01</v>
      </c>
      <c r="F2430" s="2">
        <v>170.01</v>
      </c>
      <c r="G2430" s="2">
        <v>0</v>
      </c>
      <c r="H2430" s="3">
        <f t="shared" si="918"/>
        <v>170.01</v>
      </c>
      <c r="I2430" s="10">
        <v>210.02</v>
      </c>
      <c r="J2430" s="10"/>
      <c r="K2430" s="213">
        <f t="shared" si="922"/>
        <v>210.02</v>
      </c>
      <c r="L2430" s="65">
        <v>210.01</v>
      </c>
      <c r="M2430" s="65"/>
      <c r="N2430" s="18">
        <f t="shared" si="923"/>
        <v>210.01</v>
      </c>
      <c r="O2430" s="65">
        <v>231.01</v>
      </c>
      <c r="P2430" s="65"/>
      <c r="Q2430" s="18">
        <f t="shared" si="924"/>
        <v>231.01</v>
      </c>
      <c r="R2430" s="65">
        <v>231.01</v>
      </c>
      <c r="S2430" s="8"/>
      <c r="T2430" s="107">
        <f t="shared" si="927"/>
        <v>231.01</v>
      </c>
      <c r="U2430" s="8">
        <v>254.11</v>
      </c>
      <c r="V2430" s="8"/>
      <c r="W2430" s="107">
        <f t="shared" si="928"/>
        <v>254.11</v>
      </c>
    </row>
    <row r="2431" spans="1:102" s="24" customFormat="1" ht="18">
      <c r="A2431" s="13">
        <v>13</v>
      </c>
      <c r="B2431" s="5" t="s">
        <v>1690</v>
      </c>
      <c r="C2431" s="8">
        <v>150.01</v>
      </c>
      <c r="D2431" s="8"/>
      <c r="E2431" s="9">
        <f>SUM(C2431:D2431)</f>
        <v>150.01</v>
      </c>
      <c r="F2431" s="2">
        <v>165.01</v>
      </c>
      <c r="G2431" s="2">
        <v>0</v>
      </c>
      <c r="H2431" s="3">
        <f t="shared" si="918"/>
        <v>165.01</v>
      </c>
      <c r="I2431" s="10">
        <v>181.51</v>
      </c>
      <c r="J2431" s="10"/>
      <c r="K2431" s="213">
        <f t="shared" si="922"/>
        <v>181.51</v>
      </c>
      <c r="L2431" s="65">
        <v>176.01</v>
      </c>
      <c r="M2431" s="65"/>
      <c r="N2431" s="18">
        <f t="shared" si="923"/>
        <v>176.01</v>
      </c>
      <c r="O2431" s="65">
        <v>220.01</v>
      </c>
      <c r="P2431" s="65"/>
      <c r="Q2431" s="18">
        <f t="shared" si="924"/>
        <v>220.01</v>
      </c>
      <c r="R2431" s="65">
        <v>220.01</v>
      </c>
      <c r="S2431" s="8"/>
      <c r="T2431" s="107">
        <f t="shared" si="927"/>
        <v>220.01</v>
      </c>
      <c r="U2431" s="8">
        <v>242.01</v>
      </c>
      <c r="V2431" s="8"/>
      <c r="W2431" s="107">
        <f t="shared" si="928"/>
        <v>242.01</v>
      </c>
      <c r="X2431" s="258"/>
      <c r="Y2431" s="258"/>
      <c r="Z2431" s="258"/>
      <c r="AA2431" s="258"/>
      <c r="AB2431" s="258"/>
      <c r="AC2431" s="258"/>
      <c r="AD2431" s="258"/>
      <c r="AE2431" s="258"/>
      <c r="AF2431" s="258"/>
      <c r="AG2431" s="258"/>
      <c r="AH2431" s="258"/>
      <c r="AI2431" s="258"/>
      <c r="AJ2431" s="258"/>
      <c r="AK2431" s="258"/>
      <c r="AL2431" s="258"/>
      <c r="AM2431" s="258"/>
      <c r="AN2431" s="258"/>
      <c r="AO2431" s="258"/>
      <c r="AP2431" s="258"/>
      <c r="AQ2431" s="258"/>
      <c r="AR2431" s="258"/>
      <c r="AS2431" s="258"/>
      <c r="AT2431" s="258"/>
      <c r="AU2431" s="258"/>
      <c r="AV2431" s="258"/>
      <c r="AW2431" s="258"/>
      <c r="AX2431" s="258"/>
      <c r="AY2431" s="258"/>
      <c r="AZ2431" s="258"/>
      <c r="BA2431" s="258"/>
      <c r="BB2431" s="258"/>
      <c r="BC2431" s="258"/>
      <c r="BD2431" s="258"/>
      <c r="BE2431" s="258"/>
      <c r="BF2431" s="258"/>
      <c r="BG2431" s="258"/>
      <c r="BH2431" s="258"/>
      <c r="BI2431" s="258"/>
      <c r="BJ2431" s="258"/>
      <c r="BK2431" s="258"/>
      <c r="BL2431" s="258"/>
      <c r="BM2431" s="258"/>
      <c r="BN2431" s="258"/>
      <c r="BO2431" s="258"/>
      <c r="BP2431" s="258"/>
      <c r="BQ2431" s="258"/>
      <c r="BR2431" s="258"/>
      <c r="BS2431" s="258"/>
      <c r="BT2431" s="258"/>
      <c r="BU2431" s="258"/>
      <c r="BV2431" s="258"/>
      <c r="BW2431" s="258"/>
      <c r="BX2431" s="258"/>
      <c r="BY2431" s="258"/>
      <c r="BZ2431" s="258"/>
      <c r="CA2431" s="258"/>
      <c r="CB2431" s="258"/>
      <c r="CC2431" s="258"/>
      <c r="CD2431" s="258"/>
      <c r="CE2431" s="258"/>
      <c r="CF2431" s="258"/>
      <c r="CG2431" s="258"/>
      <c r="CH2431" s="258"/>
      <c r="CI2431" s="258"/>
      <c r="CJ2431" s="258"/>
      <c r="CK2431" s="258"/>
      <c r="CL2431" s="258"/>
      <c r="CM2431" s="258"/>
      <c r="CN2431" s="258"/>
      <c r="CO2431" s="258"/>
      <c r="CP2431" s="258"/>
      <c r="CQ2431" s="258"/>
      <c r="CR2431" s="258"/>
      <c r="CS2431" s="258"/>
      <c r="CT2431" s="258"/>
      <c r="CU2431" s="258"/>
      <c r="CV2431" s="258"/>
      <c r="CW2431" s="258"/>
      <c r="CX2431" s="258"/>
    </row>
    <row r="2432" spans="1:102" s="24" customFormat="1" ht="18">
      <c r="A2432" s="13">
        <v>14</v>
      </c>
      <c r="B2432" s="5" t="s">
        <v>1691</v>
      </c>
      <c r="C2432" s="8">
        <v>3676.86</v>
      </c>
      <c r="D2432" s="8"/>
      <c r="E2432" s="9">
        <f t="shared" ref="E2432:E2446" si="929">SUM(C2432:D2432)</f>
        <v>3676.86</v>
      </c>
      <c r="F2432" s="2">
        <v>6508.35</v>
      </c>
      <c r="G2432" s="2">
        <v>0</v>
      </c>
      <c r="H2432" s="3">
        <f t="shared" si="918"/>
        <v>6508.35</v>
      </c>
      <c r="I2432" s="10">
        <v>11709.37</v>
      </c>
      <c r="J2432" s="10"/>
      <c r="K2432" s="213">
        <f t="shared" si="922"/>
        <v>11709.37</v>
      </c>
      <c r="L2432" s="65">
        <v>17650.53</v>
      </c>
      <c r="M2432" s="65"/>
      <c r="N2432" s="18">
        <f t="shared" si="923"/>
        <v>17650.53</v>
      </c>
      <c r="O2432" s="65">
        <v>19999.2</v>
      </c>
      <c r="P2432" s="65"/>
      <c r="Q2432" s="18">
        <f t="shared" si="924"/>
        <v>19999.2</v>
      </c>
      <c r="R2432" s="65">
        <v>19999.2</v>
      </c>
      <c r="S2432" s="8"/>
      <c r="T2432" s="107">
        <f t="shared" si="927"/>
        <v>19999.2</v>
      </c>
      <c r="U2432" s="8">
        <v>20992.15</v>
      </c>
      <c r="V2432" s="8"/>
      <c r="W2432" s="107">
        <f t="shared" si="928"/>
        <v>20992.15</v>
      </c>
      <c r="X2432" s="258"/>
      <c r="Y2432" s="258"/>
      <c r="Z2432" s="258"/>
      <c r="AA2432" s="258"/>
      <c r="AB2432" s="258"/>
      <c r="AC2432" s="258"/>
      <c r="AD2432" s="258"/>
      <c r="AE2432" s="258"/>
      <c r="AF2432" s="258"/>
      <c r="AG2432" s="258"/>
      <c r="AH2432" s="258"/>
      <c r="AI2432" s="258"/>
      <c r="AJ2432" s="258"/>
      <c r="AK2432" s="258"/>
      <c r="AL2432" s="258"/>
      <c r="AM2432" s="258"/>
      <c r="AN2432" s="258"/>
      <c r="AO2432" s="258"/>
      <c r="AP2432" s="258"/>
      <c r="AQ2432" s="258"/>
      <c r="AR2432" s="258"/>
      <c r="AS2432" s="258"/>
      <c r="AT2432" s="258"/>
      <c r="AU2432" s="258"/>
      <c r="AV2432" s="258"/>
      <c r="AW2432" s="258"/>
      <c r="AX2432" s="258"/>
      <c r="AY2432" s="258"/>
      <c r="AZ2432" s="258"/>
      <c r="BA2432" s="258"/>
      <c r="BB2432" s="258"/>
      <c r="BC2432" s="258"/>
      <c r="BD2432" s="258"/>
      <c r="BE2432" s="258"/>
      <c r="BF2432" s="258"/>
      <c r="BG2432" s="258"/>
      <c r="BH2432" s="258"/>
      <c r="BI2432" s="258"/>
      <c r="BJ2432" s="258"/>
      <c r="BK2432" s="258"/>
      <c r="BL2432" s="258"/>
      <c r="BM2432" s="258"/>
      <c r="BN2432" s="258"/>
      <c r="BO2432" s="258"/>
      <c r="BP2432" s="258"/>
      <c r="BQ2432" s="258"/>
      <c r="BR2432" s="258"/>
      <c r="BS2432" s="258"/>
      <c r="BT2432" s="258"/>
      <c r="BU2432" s="258"/>
      <c r="BV2432" s="258"/>
      <c r="BW2432" s="258"/>
      <c r="BX2432" s="258"/>
      <c r="BY2432" s="258"/>
      <c r="BZ2432" s="258"/>
      <c r="CA2432" s="258"/>
      <c r="CB2432" s="258"/>
      <c r="CC2432" s="258"/>
      <c r="CD2432" s="258"/>
      <c r="CE2432" s="258"/>
      <c r="CF2432" s="258"/>
      <c r="CG2432" s="258"/>
      <c r="CH2432" s="258"/>
      <c r="CI2432" s="258"/>
      <c r="CJ2432" s="258"/>
      <c r="CK2432" s="258"/>
      <c r="CL2432" s="258"/>
      <c r="CM2432" s="258"/>
      <c r="CN2432" s="258"/>
      <c r="CO2432" s="258"/>
      <c r="CP2432" s="258"/>
      <c r="CQ2432" s="258"/>
      <c r="CR2432" s="258"/>
      <c r="CS2432" s="258"/>
      <c r="CT2432" s="258"/>
      <c r="CU2432" s="258"/>
      <c r="CV2432" s="258"/>
      <c r="CW2432" s="258"/>
      <c r="CX2432" s="258"/>
    </row>
    <row r="2433" spans="1:102" ht="18">
      <c r="A2433" s="13">
        <v>15</v>
      </c>
      <c r="B2433" s="5" t="s">
        <v>1692</v>
      </c>
      <c r="C2433" s="8">
        <v>0.01</v>
      </c>
      <c r="D2433" s="8"/>
      <c r="E2433" s="9">
        <f t="shared" si="929"/>
        <v>0.01</v>
      </c>
      <c r="F2433" s="2">
        <v>300</v>
      </c>
      <c r="G2433" s="2">
        <v>0</v>
      </c>
      <c r="H2433" s="3">
        <f t="shared" si="918"/>
        <v>300</v>
      </c>
      <c r="I2433" s="10">
        <v>350</v>
      </c>
      <c r="J2433" s="10"/>
      <c r="K2433" s="213">
        <f t="shared" si="922"/>
        <v>350</v>
      </c>
      <c r="L2433" s="65">
        <v>350</v>
      </c>
      <c r="M2433" s="65"/>
      <c r="N2433" s="18">
        <f t="shared" si="923"/>
        <v>350</v>
      </c>
      <c r="O2433" s="65">
        <v>350</v>
      </c>
      <c r="P2433" s="65"/>
      <c r="Q2433" s="18">
        <f t="shared" si="924"/>
        <v>350</v>
      </c>
      <c r="R2433" s="65">
        <v>350</v>
      </c>
      <c r="S2433" s="8"/>
      <c r="T2433" s="107">
        <f t="shared" si="927"/>
        <v>350</v>
      </c>
      <c r="U2433" s="8">
        <v>500</v>
      </c>
      <c r="V2433" s="8"/>
      <c r="W2433" s="107">
        <f t="shared" si="928"/>
        <v>500</v>
      </c>
    </row>
    <row r="2434" spans="1:102" ht="18">
      <c r="A2434" s="13">
        <v>16</v>
      </c>
      <c r="B2434" s="5" t="s">
        <v>1693</v>
      </c>
      <c r="C2434" s="8">
        <v>20</v>
      </c>
      <c r="D2434" s="8"/>
      <c r="E2434" s="9">
        <f t="shared" si="929"/>
        <v>20</v>
      </c>
      <c r="F2434" s="2">
        <v>20</v>
      </c>
      <c r="G2434" s="2">
        <v>0</v>
      </c>
      <c r="H2434" s="3">
        <f t="shared" si="918"/>
        <v>20</v>
      </c>
      <c r="I2434" s="10">
        <v>25</v>
      </c>
      <c r="J2434" s="10"/>
      <c r="K2434" s="213">
        <f t="shared" si="922"/>
        <v>25</v>
      </c>
      <c r="L2434" s="65">
        <v>13</v>
      </c>
      <c r="M2434" s="65"/>
      <c r="N2434" s="18">
        <f t="shared" si="923"/>
        <v>13</v>
      </c>
      <c r="O2434" s="65">
        <v>15</v>
      </c>
      <c r="P2434" s="65"/>
      <c r="Q2434" s="18">
        <f t="shared" si="924"/>
        <v>15</v>
      </c>
      <c r="R2434" s="65">
        <v>15</v>
      </c>
      <c r="S2434" s="8"/>
      <c r="T2434" s="107">
        <f t="shared" si="927"/>
        <v>15</v>
      </c>
      <c r="U2434" s="8">
        <v>50</v>
      </c>
      <c r="V2434" s="8"/>
      <c r="W2434" s="107">
        <f t="shared" si="928"/>
        <v>50</v>
      </c>
    </row>
    <row r="2435" spans="1:102" ht="18">
      <c r="A2435" s="13">
        <v>17</v>
      </c>
      <c r="B2435" s="5" t="s">
        <v>1694</v>
      </c>
      <c r="C2435" s="8">
        <v>574.91999999999996</v>
      </c>
      <c r="D2435" s="8"/>
      <c r="E2435" s="9">
        <f t="shared" si="929"/>
        <v>574.91999999999996</v>
      </c>
      <c r="F2435" s="2">
        <v>7780.58</v>
      </c>
      <c r="G2435" s="2">
        <v>0</v>
      </c>
      <c r="H2435" s="3">
        <f t="shared" si="918"/>
        <v>7780.58</v>
      </c>
      <c r="I2435" s="10">
        <v>2924.63</v>
      </c>
      <c r="J2435" s="10"/>
      <c r="K2435" s="213">
        <f t="shared" si="922"/>
        <v>2924.63</v>
      </c>
      <c r="L2435" s="65">
        <v>847.24</v>
      </c>
      <c r="M2435" s="65"/>
      <c r="N2435" s="18">
        <f t="shared" si="923"/>
        <v>847.24</v>
      </c>
      <c r="O2435" s="65">
        <v>5669.22</v>
      </c>
      <c r="P2435" s="65"/>
      <c r="Q2435" s="18">
        <f t="shared" si="924"/>
        <v>5669.22</v>
      </c>
      <c r="R2435" s="65">
        <v>5670.97</v>
      </c>
      <c r="S2435" s="8"/>
      <c r="T2435" s="107">
        <f t="shared" si="927"/>
        <v>5670.97</v>
      </c>
      <c r="U2435" s="8">
        <v>1355.07</v>
      </c>
      <c r="V2435" s="8"/>
      <c r="W2435" s="107">
        <f t="shared" si="928"/>
        <v>1355.07</v>
      </c>
    </row>
    <row r="2436" spans="1:102" ht="18">
      <c r="A2436" s="13">
        <v>18</v>
      </c>
      <c r="B2436" s="5" t="s">
        <v>1695</v>
      </c>
      <c r="C2436" s="8">
        <v>5.0199999999999996</v>
      </c>
      <c r="D2436" s="8"/>
      <c r="E2436" s="9">
        <f t="shared" si="929"/>
        <v>5.0199999999999996</v>
      </c>
      <c r="F2436" s="2">
        <v>5.52</v>
      </c>
      <c r="G2436" s="2">
        <v>0</v>
      </c>
      <c r="H2436" s="3">
        <f t="shared" si="918"/>
        <v>5.52</v>
      </c>
      <c r="I2436" s="10">
        <v>6.07</v>
      </c>
      <c r="J2436" s="10"/>
      <c r="K2436" s="213">
        <f t="shared" si="922"/>
        <v>6.07</v>
      </c>
      <c r="L2436" s="65">
        <v>206.68</v>
      </c>
      <c r="M2436" s="65"/>
      <c r="N2436" s="18">
        <f t="shared" si="923"/>
        <v>206.68</v>
      </c>
      <c r="O2436" s="65">
        <v>0.03</v>
      </c>
      <c r="P2436" s="65"/>
      <c r="Q2436" s="18">
        <f t="shared" si="924"/>
        <v>0.03</v>
      </c>
      <c r="R2436" s="65">
        <v>1038.02</v>
      </c>
      <c r="S2436" s="8"/>
      <c r="T2436" s="107">
        <f t="shared" si="927"/>
        <v>1038.02</v>
      </c>
      <c r="U2436" s="8">
        <v>0.03</v>
      </c>
      <c r="V2436" s="8"/>
      <c r="W2436" s="107">
        <f t="shared" si="928"/>
        <v>0.03</v>
      </c>
    </row>
    <row r="2437" spans="1:102" ht="18">
      <c r="A2437" s="13">
        <v>19</v>
      </c>
      <c r="B2437" s="5" t="s">
        <v>1696</v>
      </c>
      <c r="C2437" s="8">
        <v>246.82</v>
      </c>
      <c r="D2437" s="8"/>
      <c r="E2437" s="9">
        <f t="shared" si="929"/>
        <v>246.82</v>
      </c>
      <c r="F2437" s="2">
        <v>264.76</v>
      </c>
      <c r="G2437" s="2">
        <v>0</v>
      </c>
      <c r="H2437" s="3">
        <f t="shared" si="918"/>
        <v>264.76</v>
      </c>
      <c r="I2437" s="10">
        <v>820.68</v>
      </c>
      <c r="J2437" s="10"/>
      <c r="K2437" s="213">
        <f t="shared" si="922"/>
        <v>820.68</v>
      </c>
      <c r="L2437" s="65">
        <v>2015.75</v>
      </c>
      <c r="M2437" s="65"/>
      <c r="N2437" s="18">
        <f t="shared" si="923"/>
        <v>2015.75</v>
      </c>
      <c r="O2437" s="65">
        <v>986.2</v>
      </c>
      <c r="P2437" s="65"/>
      <c r="Q2437" s="18">
        <f t="shared" si="924"/>
        <v>986.2</v>
      </c>
      <c r="R2437" s="65">
        <v>1386.19</v>
      </c>
      <c r="S2437" s="8"/>
      <c r="T2437" s="107">
        <f t="shared" si="927"/>
        <v>1386.19</v>
      </c>
      <c r="U2437" s="8">
        <v>1309</v>
      </c>
      <c r="V2437" s="8"/>
      <c r="W2437" s="107">
        <f t="shared" si="928"/>
        <v>1309</v>
      </c>
    </row>
    <row r="2438" spans="1:102" s="24" customFormat="1" ht="18">
      <c r="A2438" s="13">
        <v>20</v>
      </c>
      <c r="B2438" s="5" t="s">
        <v>1697</v>
      </c>
      <c r="C2438" s="8">
        <v>2608.7800000000002</v>
      </c>
      <c r="D2438" s="8"/>
      <c r="E2438" s="9">
        <f t="shared" si="929"/>
        <v>2608.7800000000002</v>
      </c>
      <c r="F2438" s="2">
        <v>10176.83</v>
      </c>
      <c r="G2438" s="2">
        <v>0</v>
      </c>
      <c r="H2438" s="3">
        <f t="shared" si="918"/>
        <v>10176.83</v>
      </c>
      <c r="I2438" s="10">
        <v>16392.189999999999</v>
      </c>
      <c r="J2438" s="10"/>
      <c r="K2438" s="213">
        <f t="shared" si="922"/>
        <v>16392.189999999999</v>
      </c>
      <c r="L2438" s="65">
        <v>24321.22</v>
      </c>
      <c r="M2438" s="65"/>
      <c r="N2438" s="18">
        <f t="shared" si="923"/>
        <v>24321.22</v>
      </c>
      <c r="O2438" s="65">
        <v>24004.65</v>
      </c>
      <c r="P2438" s="65"/>
      <c r="Q2438" s="18">
        <f t="shared" si="924"/>
        <v>24004.65</v>
      </c>
      <c r="R2438" s="65">
        <v>24004.65</v>
      </c>
      <c r="S2438" s="8"/>
      <c r="T2438" s="107">
        <f t="shared" si="927"/>
        <v>24004.65</v>
      </c>
      <c r="U2438" s="8">
        <v>25494.44</v>
      </c>
      <c r="V2438" s="8"/>
      <c r="W2438" s="107">
        <f t="shared" si="928"/>
        <v>25494.44</v>
      </c>
      <c r="X2438" s="258"/>
      <c r="Y2438" s="258"/>
      <c r="Z2438" s="258"/>
      <c r="AA2438" s="258"/>
      <c r="AB2438" s="258"/>
      <c r="AC2438" s="258"/>
      <c r="AD2438" s="258"/>
      <c r="AE2438" s="258"/>
      <c r="AF2438" s="258"/>
      <c r="AG2438" s="258"/>
      <c r="AH2438" s="258"/>
      <c r="AI2438" s="258"/>
      <c r="AJ2438" s="258"/>
      <c r="AK2438" s="258"/>
      <c r="AL2438" s="258"/>
      <c r="AM2438" s="258"/>
      <c r="AN2438" s="258"/>
      <c r="AO2438" s="258"/>
      <c r="AP2438" s="258"/>
      <c r="AQ2438" s="258"/>
      <c r="AR2438" s="258"/>
      <c r="AS2438" s="258"/>
      <c r="AT2438" s="258"/>
      <c r="AU2438" s="258"/>
      <c r="AV2438" s="258"/>
      <c r="AW2438" s="258"/>
      <c r="AX2438" s="258"/>
      <c r="AY2438" s="258"/>
      <c r="AZ2438" s="258"/>
      <c r="BA2438" s="258"/>
      <c r="BB2438" s="258"/>
      <c r="BC2438" s="258"/>
      <c r="BD2438" s="258"/>
      <c r="BE2438" s="258"/>
      <c r="BF2438" s="258"/>
      <c r="BG2438" s="258"/>
      <c r="BH2438" s="258"/>
      <c r="BI2438" s="258"/>
      <c r="BJ2438" s="258"/>
      <c r="BK2438" s="258"/>
      <c r="BL2438" s="258"/>
      <c r="BM2438" s="258"/>
      <c r="BN2438" s="258"/>
      <c r="BO2438" s="258"/>
      <c r="BP2438" s="258"/>
      <c r="BQ2438" s="258"/>
      <c r="BR2438" s="258"/>
      <c r="BS2438" s="258"/>
      <c r="BT2438" s="258"/>
      <c r="BU2438" s="258"/>
      <c r="BV2438" s="258"/>
      <c r="BW2438" s="258"/>
      <c r="BX2438" s="258"/>
      <c r="BY2438" s="258"/>
      <c r="BZ2438" s="258"/>
      <c r="CA2438" s="258"/>
      <c r="CB2438" s="258"/>
      <c r="CC2438" s="258"/>
      <c r="CD2438" s="258"/>
      <c r="CE2438" s="258"/>
      <c r="CF2438" s="258"/>
      <c r="CG2438" s="258"/>
      <c r="CH2438" s="258"/>
      <c r="CI2438" s="258"/>
      <c r="CJ2438" s="258"/>
      <c r="CK2438" s="258"/>
      <c r="CL2438" s="258"/>
      <c r="CM2438" s="258"/>
      <c r="CN2438" s="258"/>
      <c r="CO2438" s="258"/>
      <c r="CP2438" s="258"/>
      <c r="CQ2438" s="258"/>
      <c r="CR2438" s="258"/>
      <c r="CS2438" s="258"/>
      <c r="CT2438" s="258"/>
      <c r="CU2438" s="258"/>
      <c r="CV2438" s="258"/>
      <c r="CW2438" s="258"/>
      <c r="CX2438" s="258"/>
    </row>
    <row r="2439" spans="1:102" ht="18">
      <c r="A2439" s="13">
        <v>21</v>
      </c>
      <c r="B2439" s="5" t="s">
        <v>1698</v>
      </c>
      <c r="C2439" s="8">
        <v>275</v>
      </c>
      <c r="D2439" s="8"/>
      <c r="E2439" s="9">
        <f t="shared" si="929"/>
        <v>275</v>
      </c>
      <c r="F2439" s="2">
        <v>275</v>
      </c>
      <c r="G2439" s="2">
        <v>0</v>
      </c>
      <c r="H2439" s="3">
        <f t="shared" si="918"/>
        <v>275</v>
      </c>
      <c r="I2439" s="10">
        <v>837</v>
      </c>
      <c r="J2439" s="10"/>
      <c r="K2439" s="213">
        <f t="shared" si="922"/>
        <v>837</v>
      </c>
      <c r="L2439" s="65">
        <v>5489</v>
      </c>
      <c r="M2439" s="65"/>
      <c r="N2439" s="18">
        <f t="shared" si="923"/>
        <v>5489</v>
      </c>
      <c r="O2439" s="65">
        <v>1600</v>
      </c>
      <c r="P2439" s="65"/>
      <c r="Q2439" s="18">
        <f t="shared" si="924"/>
        <v>1600</v>
      </c>
      <c r="R2439" s="65">
        <v>1600</v>
      </c>
      <c r="S2439" s="8"/>
      <c r="T2439" s="107">
        <f t="shared" si="927"/>
        <v>1600</v>
      </c>
      <c r="U2439" s="8">
        <v>3145</v>
      </c>
      <c r="V2439" s="8"/>
      <c r="W2439" s="107">
        <f t="shared" si="928"/>
        <v>3145</v>
      </c>
    </row>
    <row r="2440" spans="1:102" ht="18">
      <c r="A2440" s="13">
        <v>22</v>
      </c>
      <c r="B2440" s="5" t="s">
        <v>1699</v>
      </c>
      <c r="C2440" s="8">
        <v>50</v>
      </c>
      <c r="D2440" s="8"/>
      <c r="E2440" s="9">
        <f t="shared" si="929"/>
        <v>50</v>
      </c>
      <c r="F2440" s="2">
        <v>400</v>
      </c>
      <c r="G2440" s="2">
        <v>0</v>
      </c>
      <c r="H2440" s="3">
        <f t="shared" si="918"/>
        <v>400</v>
      </c>
      <c r="I2440" s="10">
        <v>1000</v>
      </c>
      <c r="J2440" s="10"/>
      <c r="K2440" s="213">
        <f t="shared" si="922"/>
        <v>1000</v>
      </c>
      <c r="L2440" s="65">
        <v>400</v>
      </c>
      <c r="M2440" s="65"/>
      <c r="N2440" s="18">
        <f t="shared" si="923"/>
        <v>400</v>
      </c>
      <c r="O2440" s="65">
        <v>440</v>
      </c>
      <c r="P2440" s="65"/>
      <c r="Q2440" s="18">
        <f t="shared" si="924"/>
        <v>440</v>
      </c>
      <c r="R2440" s="65">
        <v>865</v>
      </c>
      <c r="S2440" s="8"/>
      <c r="T2440" s="107">
        <f t="shared" si="927"/>
        <v>865</v>
      </c>
      <c r="U2440" s="8">
        <v>951.5</v>
      </c>
      <c r="V2440" s="8"/>
      <c r="W2440" s="107">
        <f t="shared" si="928"/>
        <v>951.5</v>
      </c>
    </row>
    <row r="2441" spans="1:102" ht="18">
      <c r="A2441" s="13">
        <v>23</v>
      </c>
      <c r="B2441" s="5" t="s">
        <v>1722</v>
      </c>
      <c r="C2441" s="8"/>
      <c r="D2441" s="8"/>
      <c r="E2441" s="9"/>
      <c r="F2441" s="2"/>
      <c r="G2441" s="2"/>
      <c r="H2441" s="3"/>
      <c r="I2441" s="10">
        <v>1000</v>
      </c>
      <c r="J2441" s="10"/>
      <c r="K2441" s="213">
        <f t="shared" si="922"/>
        <v>1000</v>
      </c>
      <c r="L2441" s="65">
        <v>0.03</v>
      </c>
      <c r="M2441" s="65"/>
      <c r="N2441" s="18">
        <f t="shared" si="923"/>
        <v>0.03</v>
      </c>
      <c r="O2441" s="65">
        <v>0.03</v>
      </c>
      <c r="P2441" s="65"/>
      <c r="Q2441" s="18">
        <f t="shared" si="924"/>
        <v>0.03</v>
      </c>
      <c r="R2441" s="65">
        <v>0.03</v>
      </c>
      <c r="S2441" s="8"/>
      <c r="T2441" s="107">
        <f t="shared" si="927"/>
        <v>0.03</v>
      </c>
      <c r="U2441" s="8">
        <v>0.03</v>
      </c>
      <c r="V2441" s="8"/>
      <c r="W2441" s="107">
        <f t="shared" si="928"/>
        <v>0.03</v>
      </c>
    </row>
    <row r="2442" spans="1:102" ht="18">
      <c r="A2442" s="13">
        <v>24</v>
      </c>
      <c r="B2442" s="5" t="s">
        <v>1700</v>
      </c>
      <c r="C2442" s="8">
        <v>16</v>
      </c>
      <c r="D2442" s="8">
        <v>24</v>
      </c>
      <c r="E2442" s="9">
        <f t="shared" si="929"/>
        <v>40</v>
      </c>
      <c r="F2442" s="2">
        <v>16</v>
      </c>
      <c r="G2442" s="2">
        <v>24</v>
      </c>
      <c r="H2442" s="3">
        <f t="shared" si="918"/>
        <v>40</v>
      </c>
      <c r="I2442" s="10">
        <v>32.56</v>
      </c>
      <c r="J2442" s="10">
        <v>48.84</v>
      </c>
      <c r="K2442" s="213">
        <f t="shared" si="922"/>
        <v>81.400000000000006</v>
      </c>
      <c r="L2442" s="65">
        <v>23</v>
      </c>
      <c r="M2442" s="65">
        <v>53.72</v>
      </c>
      <c r="N2442" s="18">
        <f t="shared" si="923"/>
        <v>76.72</v>
      </c>
      <c r="O2442" s="65">
        <v>35.200000000000003</v>
      </c>
      <c r="P2442" s="65">
        <v>52.8</v>
      </c>
      <c r="Q2442" s="18">
        <f t="shared" si="924"/>
        <v>88</v>
      </c>
      <c r="R2442" s="65">
        <v>35.200000000000003</v>
      </c>
      <c r="S2442" s="8">
        <v>52.8</v>
      </c>
      <c r="T2442" s="107">
        <f t="shared" si="927"/>
        <v>88</v>
      </c>
      <c r="U2442" s="8">
        <v>29.92</v>
      </c>
      <c r="V2442" s="8">
        <v>27.28</v>
      </c>
      <c r="W2442" s="107">
        <f t="shared" si="928"/>
        <v>57.2</v>
      </c>
    </row>
    <row r="2443" spans="1:102" s="24" customFormat="1" ht="18">
      <c r="A2443" s="13">
        <v>25</v>
      </c>
      <c r="B2443" s="5" t="s">
        <v>1701</v>
      </c>
      <c r="C2443" s="8">
        <v>300</v>
      </c>
      <c r="D2443" s="8"/>
      <c r="E2443" s="9">
        <f t="shared" si="929"/>
        <v>300</v>
      </c>
      <c r="F2443" s="2">
        <v>200</v>
      </c>
      <c r="G2443" s="2">
        <v>0</v>
      </c>
      <c r="H2443" s="3">
        <f t="shared" si="918"/>
        <v>200</v>
      </c>
      <c r="I2443" s="10">
        <v>220</v>
      </c>
      <c r="J2443" s="10"/>
      <c r="K2443" s="213">
        <f t="shared" si="922"/>
        <v>220</v>
      </c>
      <c r="L2443" s="65">
        <v>1542</v>
      </c>
      <c r="M2443" s="65"/>
      <c r="N2443" s="18">
        <f t="shared" si="923"/>
        <v>1542</v>
      </c>
      <c r="O2443" s="65">
        <v>300</v>
      </c>
      <c r="P2443" s="65"/>
      <c r="Q2443" s="18">
        <f t="shared" si="924"/>
        <v>300</v>
      </c>
      <c r="R2443" s="65">
        <v>300</v>
      </c>
      <c r="S2443" s="8"/>
      <c r="T2443" s="107">
        <f t="shared" si="927"/>
        <v>300</v>
      </c>
      <c r="U2443" s="8">
        <v>330</v>
      </c>
      <c r="V2443" s="8"/>
      <c r="W2443" s="107">
        <f t="shared" si="928"/>
        <v>330</v>
      </c>
      <c r="X2443" s="258"/>
      <c r="Y2443" s="258"/>
      <c r="Z2443" s="258"/>
      <c r="AA2443" s="258"/>
      <c r="AB2443" s="258"/>
      <c r="AC2443" s="258"/>
      <c r="AD2443" s="258"/>
      <c r="AE2443" s="258"/>
      <c r="AF2443" s="258"/>
      <c r="AG2443" s="258"/>
      <c r="AH2443" s="258"/>
      <c r="AI2443" s="258"/>
      <c r="AJ2443" s="258"/>
      <c r="AK2443" s="258"/>
      <c r="AL2443" s="258"/>
      <c r="AM2443" s="258"/>
      <c r="AN2443" s="258"/>
      <c r="AO2443" s="258"/>
      <c r="AP2443" s="258"/>
      <c r="AQ2443" s="258"/>
      <c r="AR2443" s="258"/>
      <c r="AS2443" s="258"/>
      <c r="AT2443" s="258"/>
      <c r="AU2443" s="258"/>
      <c r="AV2443" s="258"/>
      <c r="AW2443" s="258"/>
      <c r="AX2443" s="258"/>
      <c r="AY2443" s="258"/>
      <c r="AZ2443" s="258"/>
      <c r="BA2443" s="258"/>
      <c r="BB2443" s="258"/>
      <c r="BC2443" s="258"/>
      <c r="BD2443" s="258"/>
      <c r="BE2443" s="258"/>
      <c r="BF2443" s="258"/>
      <c r="BG2443" s="258"/>
      <c r="BH2443" s="258"/>
      <c r="BI2443" s="258"/>
      <c r="BJ2443" s="258"/>
      <c r="BK2443" s="258"/>
      <c r="BL2443" s="258"/>
      <c r="BM2443" s="258"/>
      <c r="BN2443" s="258"/>
      <c r="BO2443" s="258"/>
      <c r="BP2443" s="258"/>
      <c r="BQ2443" s="258"/>
      <c r="BR2443" s="258"/>
      <c r="BS2443" s="258"/>
      <c r="BT2443" s="258"/>
      <c r="BU2443" s="258"/>
      <c r="BV2443" s="258"/>
      <c r="BW2443" s="258"/>
      <c r="BX2443" s="258"/>
      <c r="BY2443" s="258"/>
      <c r="BZ2443" s="258"/>
      <c r="CA2443" s="258"/>
      <c r="CB2443" s="258"/>
      <c r="CC2443" s="258"/>
      <c r="CD2443" s="258"/>
      <c r="CE2443" s="258"/>
      <c r="CF2443" s="258"/>
      <c r="CG2443" s="258"/>
      <c r="CH2443" s="258"/>
      <c r="CI2443" s="258"/>
      <c r="CJ2443" s="258"/>
      <c r="CK2443" s="258"/>
      <c r="CL2443" s="258"/>
      <c r="CM2443" s="258"/>
      <c r="CN2443" s="258"/>
      <c r="CO2443" s="258"/>
      <c r="CP2443" s="258"/>
      <c r="CQ2443" s="258"/>
      <c r="CR2443" s="258"/>
      <c r="CS2443" s="258"/>
      <c r="CT2443" s="258"/>
      <c r="CU2443" s="258"/>
      <c r="CV2443" s="258"/>
      <c r="CW2443" s="258"/>
      <c r="CX2443" s="258"/>
    </row>
    <row r="2444" spans="1:102" ht="18">
      <c r="A2444" s="13">
        <v>26</v>
      </c>
      <c r="B2444" s="5" t="s">
        <v>1702</v>
      </c>
      <c r="C2444" s="8">
        <v>355.41</v>
      </c>
      <c r="D2444" s="8"/>
      <c r="E2444" s="9">
        <f t="shared" si="929"/>
        <v>355.41</v>
      </c>
      <c r="F2444" s="2">
        <v>450.61</v>
      </c>
      <c r="G2444" s="2">
        <v>0</v>
      </c>
      <c r="H2444" s="3">
        <f t="shared" si="918"/>
        <v>450.61</v>
      </c>
      <c r="I2444" s="10">
        <v>3570.22</v>
      </c>
      <c r="J2444" s="10"/>
      <c r="K2444" s="213">
        <f t="shared" si="922"/>
        <v>3570.22</v>
      </c>
      <c r="L2444" s="65">
        <v>6479.01</v>
      </c>
      <c r="M2444" s="65"/>
      <c r="N2444" s="18">
        <f t="shared" si="923"/>
        <v>6479.01</v>
      </c>
      <c r="O2444" s="65">
        <v>5579.24</v>
      </c>
      <c r="P2444" s="65"/>
      <c r="Q2444" s="18">
        <f t="shared" si="924"/>
        <v>5579.24</v>
      </c>
      <c r="R2444" s="65">
        <v>6034.84</v>
      </c>
      <c r="S2444" s="8"/>
      <c r="T2444" s="107">
        <f t="shared" si="927"/>
        <v>6034.84</v>
      </c>
      <c r="U2444" s="8">
        <v>9857.0499999999993</v>
      </c>
      <c r="V2444" s="8"/>
      <c r="W2444" s="107">
        <f t="shared" si="928"/>
        <v>9857.0499999999993</v>
      </c>
    </row>
    <row r="2445" spans="1:102" ht="18">
      <c r="A2445" s="13">
        <v>27</v>
      </c>
      <c r="B2445" s="5" t="s">
        <v>1703</v>
      </c>
      <c r="C2445" s="8">
        <v>426.35</v>
      </c>
      <c r="D2445" s="8"/>
      <c r="E2445" s="9">
        <f t="shared" si="929"/>
        <v>426.35</v>
      </c>
      <c r="F2445" s="2">
        <v>169.4</v>
      </c>
      <c r="G2445" s="2">
        <v>0</v>
      </c>
      <c r="H2445" s="3">
        <f t="shared" si="918"/>
        <v>169.4</v>
      </c>
      <c r="I2445" s="10">
        <v>129.79</v>
      </c>
      <c r="J2445" s="10"/>
      <c r="K2445" s="213">
        <f t="shared" si="922"/>
        <v>129.79</v>
      </c>
      <c r="L2445" s="65">
        <v>131.63999999999999</v>
      </c>
      <c r="M2445" s="65"/>
      <c r="N2445" s="18">
        <f t="shared" si="923"/>
        <v>131.63999999999999</v>
      </c>
      <c r="O2445" s="65">
        <v>131.65</v>
      </c>
      <c r="P2445" s="65"/>
      <c r="Q2445" s="18">
        <f t="shared" si="924"/>
        <v>131.65</v>
      </c>
      <c r="R2445" s="65">
        <v>131.65</v>
      </c>
      <c r="S2445" s="8"/>
      <c r="T2445" s="107">
        <f t="shared" si="927"/>
        <v>131.65</v>
      </c>
      <c r="U2445" s="8">
        <v>142.94999999999999</v>
      </c>
      <c r="V2445" s="8"/>
      <c r="W2445" s="107">
        <f t="shared" si="928"/>
        <v>142.94999999999999</v>
      </c>
    </row>
    <row r="2446" spans="1:102" ht="18">
      <c r="A2446" s="13">
        <v>28</v>
      </c>
      <c r="B2446" s="5" t="s">
        <v>1704</v>
      </c>
      <c r="C2446" s="8">
        <v>441.23</v>
      </c>
      <c r="D2446" s="8">
        <v>486.76</v>
      </c>
      <c r="E2446" s="9">
        <f t="shared" si="929"/>
        <v>927.99</v>
      </c>
      <c r="F2446" s="2">
        <v>3666.99</v>
      </c>
      <c r="G2446" s="2">
        <v>2024.11</v>
      </c>
      <c r="H2446" s="3">
        <f t="shared" si="918"/>
        <v>5691.0999999999995</v>
      </c>
      <c r="I2446" s="34">
        <v>4863.0200000000004</v>
      </c>
      <c r="J2446" s="30">
        <v>2184.09</v>
      </c>
      <c r="K2446" s="213">
        <f t="shared" si="922"/>
        <v>7047.1100000000006</v>
      </c>
      <c r="L2446" s="65">
        <v>7425.41</v>
      </c>
      <c r="M2446" s="65">
        <v>2402.4899999999998</v>
      </c>
      <c r="N2446" s="18">
        <f t="shared" ref="N2446:N2458" si="930">SUM(L2446:M2446)</f>
        <v>9827.9</v>
      </c>
      <c r="O2446" s="65">
        <v>3893.69</v>
      </c>
      <c r="P2446" s="65">
        <v>2008.1</v>
      </c>
      <c r="Q2446" s="18">
        <f t="shared" si="924"/>
        <v>5901.79</v>
      </c>
      <c r="R2446" s="65">
        <v>6609.69</v>
      </c>
      <c r="S2446" s="8">
        <v>2008.1</v>
      </c>
      <c r="T2446" s="107">
        <f t="shared" si="927"/>
        <v>8617.7899999999991</v>
      </c>
      <c r="U2446" s="8">
        <v>3843.06</v>
      </c>
      <c r="V2446" s="8">
        <v>1548.91</v>
      </c>
      <c r="W2446" s="107">
        <f t="shared" si="928"/>
        <v>5391.97</v>
      </c>
    </row>
    <row r="2447" spans="1:102" ht="18">
      <c r="A2447" s="13">
        <v>29</v>
      </c>
      <c r="B2447" s="5" t="s">
        <v>1705</v>
      </c>
      <c r="C2447" s="8">
        <v>516.04</v>
      </c>
      <c r="D2447" s="8">
        <v>430.03</v>
      </c>
      <c r="E2447" s="9">
        <f>SUM(C2447:D2447)</f>
        <v>946.06999999999994</v>
      </c>
      <c r="F2447" s="2"/>
      <c r="G2447" s="2"/>
      <c r="H2447" s="3"/>
      <c r="I2447" s="10"/>
      <c r="J2447" s="10"/>
      <c r="L2447" s="65"/>
      <c r="M2447" s="65"/>
      <c r="N2447" s="18">
        <f t="shared" si="930"/>
        <v>0</v>
      </c>
      <c r="O2447" s="65"/>
      <c r="P2447" s="65"/>
      <c r="Q2447" s="18">
        <f t="shared" si="924"/>
        <v>0</v>
      </c>
      <c r="R2447" s="65"/>
      <c r="S2447" s="8"/>
      <c r="T2447" s="107">
        <f t="shared" si="927"/>
        <v>0</v>
      </c>
      <c r="U2447" s="8"/>
      <c r="V2447" s="8"/>
      <c r="W2447" s="107">
        <f t="shared" si="928"/>
        <v>0</v>
      </c>
    </row>
    <row r="2448" spans="1:102" ht="18">
      <c r="A2448" s="13">
        <v>30</v>
      </c>
      <c r="B2448" s="5" t="s">
        <v>1706</v>
      </c>
      <c r="C2448" s="8">
        <v>350.03</v>
      </c>
      <c r="D2448" s="8"/>
      <c r="E2448" s="9">
        <f>SUM(C2448:D2448)</f>
        <v>350.03</v>
      </c>
      <c r="F2448" s="2">
        <v>350.03</v>
      </c>
      <c r="G2448" s="2">
        <v>0</v>
      </c>
      <c r="H2448" s="3">
        <f t="shared" si="918"/>
        <v>350.03</v>
      </c>
      <c r="I2448" s="10">
        <v>500.03</v>
      </c>
      <c r="J2448" s="10"/>
      <c r="K2448" s="213">
        <f>SUM(I2448:J2448)</f>
        <v>500.03</v>
      </c>
      <c r="L2448" s="65">
        <v>2550.0300000000002</v>
      </c>
      <c r="M2448" s="65"/>
      <c r="N2448" s="18">
        <f t="shared" si="930"/>
        <v>2550.0300000000002</v>
      </c>
      <c r="O2448" s="65">
        <v>2500.0300000000002</v>
      </c>
      <c r="P2448" s="65"/>
      <c r="Q2448" s="18">
        <f t="shared" si="924"/>
        <v>2500.0300000000002</v>
      </c>
      <c r="R2448" s="65">
        <v>2500.0300000000002</v>
      </c>
      <c r="S2448" s="8"/>
      <c r="T2448" s="107">
        <f t="shared" si="927"/>
        <v>2500.0300000000002</v>
      </c>
      <c r="U2448" s="8">
        <v>0.04</v>
      </c>
      <c r="V2448" s="8"/>
      <c r="W2448" s="107">
        <f t="shared" si="928"/>
        <v>0.04</v>
      </c>
    </row>
    <row r="2449" spans="1:23" ht="18">
      <c r="A2449" s="13">
        <v>31</v>
      </c>
      <c r="B2449" s="5" t="s">
        <v>1723</v>
      </c>
      <c r="C2449" s="8"/>
      <c r="D2449" s="8"/>
      <c r="E2449" s="9"/>
      <c r="F2449" s="2"/>
      <c r="G2449" s="2"/>
      <c r="H2449" s="3"/>
      <c r="I2449" s="10">
        <v>0.06</v>
      </c>
      <c r="J2449" s="10"/>
      <c r="K2449" s="213">
        <f>SUM(I2449:J2449)</f>
        <v>0.06</v>
      </c>
      <c r="L2449" s="65">
        <v>485.05</v>
      </c>
      <c r="M2449" s="65"/>
      <c r="N2449" s="18">
        <f t="shared" si="930"/>
        <v>485.05</v>
      </c>
      <c r="O2449" s="65">
        <v>500.05</v>
      </c>
      <c r="P2449" s="65"/>
      <c r="Q2449" s="18">
        <f t="shared" si="924"/>
        <v>500.05</v>
      </c>
      <c r="R2449" s="65">
        <v>500.05</v>
      </c>
      <c r="S2449" s="8"/>
      <c r="T2449" s="107">
        <f t="shared" si="927"/>
        <v>500.05</v>
      </c>
      <c r="U2449" s="8">
        <v>1530.05</v>
      </c>
      <c r="V2449" s="8"/>
      <c r="W2449" s="107">
        <f t="shared" si="928"/>
        <v>1530.05</v>
      </c>
    </row>
    <row r="2450" spans="1:23" ht="18">
      <c r="A2450" s="13">
        <v>32</v>
      </c>
      <c r="B2450" s="5" t="s">
        <v>1707</v>
      </c>
      <c r="C2450" s="8">
        <v>522.17999999999995</v>
      </c>
      <c r="D2450" s="8"/>
      <c r="E2450" s="9">
        <f>SUM(C2450:D2450)</f>
        <v>522.17999999999995</v>
      </c>
      <c r="F2450" s="2">
        <v>522.17999999999995</v>
      </c>
      <c r="G2450" s="2">
        <v>0</v>
      </c>
      <c r="H2450" s="3">
        <f t="shared" si="918"/>
        <v>522.17999999999995</v>
      </c>
      <c r="I2450" s="10">
        <v>520.21</v>
      </c>
      <c r="J2450" s="10"/>
      <c r="K2450" s="213">
        <f>SUM(I2450:J2450)</f>
        <v>520.21</v>
      </c>
      <c r="L2450" s="65">
        <v>0.01</v>
      </c>
      <c r="M2450" s="65"/>
      <c r="N2450" s="18">
        <f t="shared" si="930"/>
        <v>0.01</v>
      </c>
      <c r="O2450" s="65">
        <v>0.01</v>
      </c>
      <c r="P2450" s="65"/>
      <c r="Q2450" s="18">
        <f t="shared" si="924"/>
        <v>0.01</v>
      </c>
      <c r="R2450" s="65">
        <v>0.01</v>
      </c>
      <c r="S2450" s="8"/>
      <c r="T2450" s="107">
        <f t="shared" si="927"/>
        <v>0.01</v>
      </c>
      <c r="U2450" s="8">
        <v>0.01</v>
      </c>
      <c r="V2450" s="8"/>
      <c r="W2450" s="107">
        <f t="shared" si="928"/>
        <v>0.01</v>
      </c>
    </row>
    <row r="2451" spans="1:23" ht="18">
      <c r="A2451" s="13">
        <v>33</v>
      </c>
      <c r="B2451" s="5" t="s">
        <v>1708</v>
      </c>
      <c r="C2451" s="8">
        <v>342.4</v>
      </c>
      <c r="D2451" s="8">
        <v>262.10000000000002</v>
      </c>
      <c r="E2451" s="9">
        <f>SUM(C2451:D2451)</f>
        <v>604.5</v>
      </c>
      <c r="F2451" s="2"/>
      <c r="G2451" s="2"/>
      <c r="H2451" s="3"/>
      <c r="I2451" s="10"/>
      <c r="J2451" s="10"/>
      <c r="L2451" s="65"/>
      <c r="M2451" s="65"/>
      <c r="N2451" s="18">
        <f t="shared" si="930"/>
        <v>0</v>
      </c>
      <c r="O2451" s="65"/>
      <c r="P2451" s="65"/>
      <c r="Q2451" s="18">
        <f t="shared" si="924"/>
        <v>0</v>
      </c>
      <c r="R2451" s="65"/>
      <c r="S2451" s="8"/>
      <c r="T2451" s="107">
        <f t="shared" si="927"/>
        <v>0</v>
      </c>
      <c r="U2451" s="8"/>
      <c r="V2451" s="8"/>
      <c r="W2451" s="107">
        <f t="shared" si="928"/>
        <v>0</v>
      </c>
    </row>
    <row r="2452" spans="1:23" ht="18">
      <c r="A2452" s="13">
        <v>34</v>
      </c>
      <c r="B2452" s="5" t="s">
        <v>1724</v>
      </c>
      <c r="C2452" s="8"/>
      <c r="D2452" s="8"/>
      <c r="E2452" s="9"/>
      <c r="F2452" s="2"/>
      <c r="G2452" s="2"/>
      <c r="H2452" s="3"/>
      <c r="I2452" s="10">
        <v>0.03</v>
      </c>
      <c r="J2452" s="10"/>
      <c r="K2452" s="213">
        <f>SUM(I2452:J2452)</f>
        <v>0.03</v>
      </c>
      <c r="L2452" s="65">
        <v>1000.22</v>
      </c>
      <c r="M2452" s="65"/>
      <c r="N2452" s="18">
        <f t="shared" si="930"/>
        <v>1000.22</v>
      </c>
      <c r="O2452" s="65">
        <v>23791.67</v>
      </c>
      <c r="P2452" s="65"/>
      <c r="Q2452" s="18">
        <f t="shared" si="924"/>
        <v>23791.67</v>
      </c>
      <c r="R2452" s="65">
        <v>23791.67</v>
      </c>
      <c r="S2452" s="8"/>
      <c r="T2452" s="107">
        <f t="shared" si="927"/>
        <v>23791.67</v>
      </c>
      <c r="U2452" s="8">
        <v>23732.5</v>
      </c>
      <c r="V2452" s="8"/>
      <c r="W2452" s="107">
        <f t="shared" si="928"/>
        <v>23732.5</v>
      </c>
    </row>
    <row r="2453" spans="1:23" ht="18">
      <c r="A2453" s="13">
        <v>35</v>
      </c>
      <c r="B2453" s="5" t="s">
        <v>2409</v>
      </c>
      <c r="C2453" s="8"/>
      <c r="D2453" s="8"/>
      <c r="E2453" s="9"/>
      <c r="F2453" s="2"/>
      <c r="G2453" s="2"/>
      <c r="H2453" s="3"/>
      <c r="I2453" s="10"/>
      <c r="J2453" s="10"/>
      <c r="L2453" s="65"/>
      <c r="M2453" s="65"/>
      <c r="O2453" s="65"/>
      <c r="P2453" s="65"/>
      <c r="Q2453" s="18"/>
      <c r="R2453" s="65">
        <v>7.0000000000000007E-2</v>
      </c>
      <c r="S2453" s="8"/>
      <c r="T2453" s="107">
        <f t="shared" si="927"/>
        <v>7.0000000000000007E-2</v>
      </c>
      <c r="U2453" s="8">
        <v>15100</v>
      </c>
      <c r="V2453" s="8"/>
      <c r="W2453" s="107">
        <f t="shared" si="928"/>
        <v>15100</v>
      </c>
    </row>
    <row r="2454" spans="1:23" ht="18">
      <c r="A2454" s="13">
        <v>36</v>
      </c>
      <c r="B2454" s="5" t="s">
        <v>1725</v>
      </c>
      <c r="C2454" s="8"/>
      <c r="D2454" s="8"/>
      <c r="E2454" s="9"/>
      <c r="F2454" s="2"/>
      <c r="G2454" s="2"/>
      <c r="H2454" s="3"/>
      <c r="I2454" s="10">
        <v>0.03</v>
      </c>
      <c r="J2454" s="10"/>
      <c r="K2454" s="213">
        <f>SUM(I2454:J2454)</f>
        <v>0.03</v>
      </c>
      <c r="L2454" s="65">
        <v>500</v>
      </c>
      <c r="M2454" s="65"/>
      <c r="N2454" s="18">
        <f t="shared" si="930"/>
        <v>500</v>
      </c>
      <c r="O2454" s="65">
        <v>0.03</v>
      </c>
      <c r="P2454" s="65"/>
      <c r="Q2454" s="18">
        <f t="shared" si="924"/>
        <v>0.03</v>
      </c>
      <c r="R2454" s="65">
        <v>0.03</v>
      </c>
      <c r="S2454" s="8"/>
      <c r="T2454" s="107">
        <f t="shared" si="927"/>
        <v>0.03</v>
      </c>
      <c r="U2454" s="8">
        <v>0.03</v>
      </c>
      <c r="V2454" s="8"/>
      <c r="W2454" s="107">
        <f t="shared" si="928"/>
        <v>0.03</v>
      </c>
    </row>
    <row r="2455" spans="1:23" ht="18">
      <c r="A2455" s="13">
        <v>37</v>
      </c>
      <c r="B2455" s="5" t="s">
        <v>1709</v>
      </c>
      <c r="C2455" s="8">
        <v>1206</v>
      </c>
      <c r="D2455" s="8"/>
      <c r="E2455" s="9">
        <f>SUM(C2455:D2455)</f>
        <v>1206</v>
      </c>
      <c r="F2455" s="2">
        <v>1060.01</v>
      </c>
      <c r="G2455" s="2">
        <v>0</v>
      </c>
      <c r="H2455" s="3">
        <f t="shared" si="918"/>
        <v>1060.01</v>
      </c>
      <c r="I2455" s="10">
        <v>660</v>
      </c>
      <c r="J2455" s="10"/>
      <c r="K2455" s="213">
        <f>SUM(I2455:J2455)</f>
        <v>660</v>
      </c>
      <c r="L2455" s="65">
        <v>300</v>
      </c>
      <c r="M2455" s="65"/>
      <c r="N2455" s="18">
        <f t="shared" si="930"/>
        <v>300</v>
      </c>
      <c r="O2455" s="65">
        <v>150</v>
      </c>
      <c r="P2455" s="65"/>
      <c r="Q2455" s="18">
        <f t="shared" si="924"/>
        <v>150</v>
      </c>
      <c r="R2455" s="65">
        <v>149.93</v>
      </c>
      <c r="S2455" s="8"/>
      <c r="T2455" s="107">
        <f t="shared" si="927"/>
        <v>149.93</v>
      </c>
      <c r="U2455" s="8">
        <v>0.02</v>
      </c>
      <c r="V2455" s="8"/>
      <c r="W2455" s="107">
        <f t="shared" si="928"/>
        <v>0.02</v>
      </c>
    </row>
    <row r="2456" spans="1:23" ht="18">
      <c r="A2456" s="13">
        <v>38</v>
      </c>
      <c r="B2456" s="5" t="s">
        <v>1710</v>
      </c>
      <c r="C2456" s="8"/>
      <c r="D2456" s="8"/>
      <c r="F2456" s="2">
        <v>0</v>
      </c>
      <c r="G2456" s="2">
        <v>0</v>
      </c>
      <c r="H2456" s="3">
        <f t="shared" si="918"/>
        <v>0</v>
      </c>
      <c r="I2456" s="10"/>
      <c r="J2456" s="10"/>
      <c r="L2456" s="65"/>
      <c r="M2456" s="65"/>
      <c r="N2456" s="18">
        <f t="shared" si="930"/>
        <v>0</v>
      </c>
      <c r="O2456" s="65"/>
      <c r="P2456" s="65"/>
      <c r="Q2456" s="18">
        <f t="shared" si="924"/>
        <v>0</v>
      </c>
      <c r="R2456" s="65"/>
      <c r="S2456" s="8"/>
      <c r="T2456" s="107">
        <f t="shared" si="927"/>
        <v>0</v>
      </c>
      <c r="U2456" s="8"/>
      <c r="V2456" s="8"/>
      <c r="W2456" s="107">
        <f t="shared" si="928"/>
        <v>0</v>
      </c>
    </row>
    <row r="2457" spans="1:23" ht="18">
      <c r="A2457" s="13">
        <v>39</v>
      </c>
      <c r="B2457" s="5" t="s">
        <v>1711</v>
      </c>
      <c r="C2457" s="8">
        <v>72</v>
      </c>
      <c r="D2457" s="8">
        <v>48</v>
      </c>
      <c r="E2457" s="9">
        <f t="shared" ref="E2457:E2467" si="931">SUM(C2457:D2457)</f>
        <v>120</v>
      </c>
      <c r="F2457" s="2"/>
      <c r="G2457" s="2"/>
      <c r="H2457" s="3"/>
      <c r="I2457" s="10"/>
      <c r="J2457" s="10"/>
      <c r="L2457" s="65"/>
      <c r="M2457" s="65"/>
      <c r="N2457" s="18">
        <f t="shared" si="930"/>
        <v>0</v>
      </c>
      <c r="O2457" s="65"/>
      <c r="P2457" s="65"/>
      <c r="Q2457" s="18">
        <f t="shared" si="924"/>
        <v>0</v>
      </c>
      <c r="R2457" s="65"/>
      <c r="S2457" s="8"/>
      <c r="T2457" s="107">
        <f t="shared" si="927"/>
        <v>0</v>
      </c>
      <c r="U2457" s="8"/>
      <c r="V2457" s="8"/>
      <c r="W2457" s="107">
        <f t="shared" si="928"/>
        <v>0</v>
      </c>
    </row>
    <row r="2458" spans="1:23" ht="18">
      <c r="A2458" s="13">
        <v>40</v>
      </c>
      <c r="B2458" s="5" t="s">
        <v>1712</v>
      </c>
      <c r="C2458" s="8">
        <v>92</v>
      </c>
      <c r="D2458" s="8">
        <v>138</v>
      </c>
      <c r="E2458" s="9">
        <f t="shared" si="931"/>
        <v>230</v>
      </c>
      <c r="F2458" s="2">
        <v>0.03</v>
      </c>
      <c r="G2458" s="2">
        <v>0.02</v>
      </c>
      <c r="H2458" s="3">
        <f t="shared" si="918"/>
        <v>0.05</v>
      </c>
      <c r="I2458" s="10">
        <v>9.69</v>
      </c>
      <c r="J2458" s="10">
        <v>14.54</v>
      </c>
      <c r="K2458" s="213">
        <f t="shared" ref="K2458:K2467" si="932">SUM(I2458:J2458)</f>
        <v>24.229999999999997</v>
      </c>
      <c r="L2458" s="65">
        <v>0.03</v>
      </c>
      <c r="M2458" s="65">
        <v>12.1</v>
      </c>
      <c r="N2458" s="18">
        <f t="shared" si="930"/>
        <v>12.129999999999999</v>
      </c>
      <c r="O2458" s="65">
        <v>0.03</v>
      </c>
      <c r="P2458" s="65">
        <v>0.03</v>
      </c>
      <c r="Q2458" s="18">
        <f t="shared" si="924"/>
        <v>0.06</v>
      </c>
      <c r="R2458" s="65">
        <v>0.03</v>
      </c>
      <c r="S2458" s="8">
        <v>0.03</v>
      </c>
      <c r="T2458" s="107">
        <f t="shared" si="927"/>
        <v>0.06</v>
      </c>
      <c r="U2458" s="8">
        <v>0.03</v>
      </c>
      <c r="V2458" s="8">
        <v>0.03</v>
      </c>
      <c r="W2458" s="107">
        <f t="shared" si="928"/>
        <v>0.06</v>
      </c>
    </row>
    <row r="2459" spans="1:23" ht="18">
      <c r="A2459" s="13">
        <v>41</v>
      </c>
      <c r="B2459" s="5" t="s">
        <v>1713</v>
      </c>
      <c r="C2459" s="8">
        <v>0.02</v>
      </c>
      <c r="D2459" s="8"/>
      <c r="E2459" s="9">
        <f t="shared" si="931"/>
        <v>0.02</v>
      </c>
      <c r="F2459" s="2">
        <v>0.02</v>
      </c>
      <c r="G2459" s="2">
        <v>0</v>
      </c>
      <c r="H2459" s="3">
        <f t="shared" si="918"/>
        <v>0.02</v>
      </c>
      <c r="I2459" s="10">
        <v>0.02</v>
      </c>
      <c r="J2459" s="10"/>
      <c r="K2459" s="213">
        <f t="shared" si="932"/>
        <v>0.02</v>
      </c>
      <c r="L2459" s="65"/>
      <c r="M2459" s="65"/>
      <c r="N2459" s="18">
        <f t="shared" ref="N2459:N2464" si="933">SUM(L2459:M2459)</f>
        <v>0</v>
      </c>
      <c r="O2459" s="65"/>
      <c r="P2459" s="65"/>
      <c r="Q2459" s="18">
        <f t="shared" si="924"/>
        <v>0</v>
      </c>
      <c r="R2459" s="65"/>
      <c r="S2459" s="8"/>
      <c r="T2459" s="107">
        <f t="shared" si="927"/>
        <v>0</v>
      </c>
      <c r="U2459" s="8"/>
      <c r="V2459" s="8"/>
      <c r="W2459" s="107">
        <f t="shared" si="928"/>
        <v>0</v>
      </c>
    </row>
    <row r="2460" spans="1:23" ht="18">
      <c r="A2460" s="13">
        <v>42</v>
      </c>
      <c r="B2460" s="51" t="s">
        <v>1714</v>
      </c>
      <c r="C2460" s="8">
        <v>0.01</v>
      </c>
      <c r="D2460" s="8"/>
      <c r="E2460" s="9">
        <f t="shared" si="931"/>
        <v>0.01</v>
      </c>
      <c r="F2460" s="2">
        <v>0.01</v>
      </c>
      <c r="G2460" s="2">
        <v>0</v>
      </c>
      <c r="H2460" s="3">
        <f t="shared" si="918"/>
        <v>0.01</v>
      </c>
      <c r="I2460" s="10">
        <v>0.01</v>
      </c>
      <c r="J2460" s="10"/>
      <c r="K2460" s="213">
        <f t="shared" si="932"/>
        <v>0.01</v>
      </c>
      <c r="L2460" s="65">
        <v>0.01</v>
      </c>
      <c r="M2460" s="65"/>
      <c r="N2460" s="18">
        <f t="shared" si="933"/>
        <v>0.01</v>
      </c>
      <c r="O2460" s="65">
        <v>0.01</v>
      </c>
      <c r="P2460" s="65"/>
      <c r="Q2460" s="18">
        <f t="shared" si="924"/>
        <v>0.01</v>
      </c>
      <c r="R2460" s="65">
        <v>0.01</v>
      </c>
      <c r="S2460" s="8"/>
      <c r="T2460" s="107">
        <f t="shared" si="927"/>
        <v>0.01</v>
      </c>
      <c r="U2460" s="8">
        <v>0.01</v>
      </c>
      <c r="V2460" s="8"/>
      <c r="W2460" s="107">
        <f t="shared" si="928"/>
        <v>0.01</v>
      </c>
    </row>
    <row r="2461" spans="1:23" ht="18">
      <c r="A2461" s="13">
        <v>43</v>
      </c>
      <c r="B2461" s="51" t="s">
        <v>1726</v>
      </c>
      <c r="C2461" s="8"/>
      <c r="D2461" s="8"/>
      <c r="E2461" s="9"/>
      <c r="F2461" s="2"/>
      <c r="G2461" s="2"/>
      <c r="H2461" s="3"/>
      <c r="I2461" s="10">
        <v>0.06</v>
      </c>
      <c r="J2461" s="10"/>
      <c r="K2461" s="213">
        <f t="shared" si="932"/>
        <v>0.06</v>
      </c>
      <c r="L2461" s="65">
        <v>702.03</v>
      </c>
      <c r="M2461" s="65"/>
      <c r="N2461" s="18">
        <f t="shared" si="933"/>
        <v>702.03</v>
      </c>
      <c r="O2461" s="65">
        <v>425.02</v>
      </c>
      <c r="P2461" s="65"/>
      <c r="Q2461" s="18">
        <f t="shared" si="924"/>
        <v>425.02</v>
      </c>
      <c r="R2461" s="65">
        <v>425.02</v>
      </c>
      <c r="S2461" s="8"/>
      <c r="T2461" s="107">
        <f t="shared" si="927"/>
        <v>425.02</v>
      </c>
      <c r="U2461" s="8">
        <v>30.02</v>
      </c>
      <c r="V2461" s="8"/>
      <c r="W2461" s="107">
        <f t="shared" si="928"/>
        <v>30.02</v>
      </c>
    </row>
    <row r="2462" spans="1:23" ht="18">
      <c r="A2462" s="13">
        <v>44</v>
      </c>
      <c r="B2462" s="5" t="s">
        <v>1715</v>
      </c>
      <c r="C2462" s="8">
        <v>140</v>
      </c>
      <c r="D2462" s="8"/>
      <c r="E2462" s="9">
        <f t="shared" si="931"/>
        <v>140</v>
      </c>
      <c r="F2462" s="2">
        <v>125.01</v>
      </c>
      <c r="G2462" s="2">
        <v>0</v>
      </c>
      <c r="H2462" s="3">
        <f t="shared" si="918"/>
        <v>125.01</v>
      </c>
      <c r="I2462" s="10">
        <v>160.01</v>
      </c>
      <c r="J2462" s="10"/>
      <c r="K2462" s="213">
        <f t="shared" si="932"/>
        <v>160.01</v>
      </c>
      <c r="L2462" s="65">
        <v>3500</v>
      </c>
      <c r="M2462" s="65"/>
      <c r="N2462" s="18">
        <f t="shared" si="933"/>
        <v>3500</v>
      </c>
      <c r="O2462" s="65">
        <v>2000.01</v>
      </c>
      <c r="P2462" s="65"/>
      <c r="Q2462" s="18">
        <f t="shared" si="924"/>
        <v>2000.01</v>
      </c>
      <c r="R2462" s="65">
        <v>2000.01</v>
      </c>
      <c r="S2462" s="8"/>
      <c r="T2462" s="107">
        <f t="shared" si="927"/>
        <v>2000.01</v>
      </c>
      <c r="U2462" s="8">
        <v>2268</v>
      </c>
      <c r="V2462" s="8"/>
      <c r="W2462" s="107">
        <f t="shared" si="928"/>
        <v>2268</v>
      </c>
    </row>
    <row r="2463" spans="1:23" ht="18">
      <c r="A2463" s="13">
        <v>45</v>
      </c>
      <c r="B2463" s="5" t="s">
        <v>1716</v>
      </c>
      <c r="C2463" s="8">
        <v>45.13</v>
      </c>
      <c r="D2463" s="8"/>
      <c r="E2463" s="9">
        <f t="shared" si="931"/>
        <v>45.13</v>
      </c>
      <c r="F2463" s="2">
        <v>98.13</v>
      </c>
      <c r="G2463" s="2">
        <v>0</v>
      </c>
      <c r="H2463" s="3">
        <f t="shared" si="918"/>
        <v>98.13</v>
      </c>
      <c r="I2463" s="10">
        <v>123.61</v>
      </c>
      <c r="J2463" s="10"/>
      <c r="K2463" s="213">
        <f t="shared" si="932"/>
        <v>123.61</v>
      </c>
      <c r="L2463" s="65">
        <v>580.71</v>
      </c>
      <c r="M2463" s="65"/>
      <c r="N2463" s="18">
        <f t="shared" si="933"/>
        <v>580.71</v>
      </c>
      <c r="O2463" s="65">
        <v>400</v>
      </c>
      <c r="P2463" s="65"/>
      <c r="Q2463" s="18">
        <f t="shared" si="924"/>
        <v>400</v>
      </c>
      <c r="R2463" s="65">
        <v>413.76</v>
      </c>
      <c r="S2463" s="8"/>
      <c r="T2463" s="107">
        <f t="shared" si="927"/>
        <v>413.76</v>
      </c>
      <c r="U2463" s="8">
        <v>436.26</v>
      </c>
      <c r="V2463" s="8"/>
      <c r="W2463" s="107">
        <f t="shared" si="928"/>
        <v>436.26</v>
      </c>
    </row>
    <row r="2464" spans="1:23" ht="18">
      <c r="A2464" s="13">
        <v>46</v>
      </c>
      <c r="B2464" s="5" t="s">
        <v>1727</v>
      </c>
      <c r="C2464" s="8"/>
      <c r="D2464" s="8"/>
      <c r="E2464" s="9"/>
      <c r="F2464" s="2"/>
      <c r="G2464" s="2"/>
      <c r="H2464" s="3"/>
      <c r="I2464" s="10">
        <v>0.09</v>
      </c>
      <c r="J2464" s="10"/>
      <c r="K2464" s="213">
        <f t="shared" si="932"/>
        <v>0.09</v>
      </c>
      <c r="L2464" s="65">
        <v>0.09</v>
      </c>
      <c r="M2464" s="65"/>
      <c r="N2464" s="18">
        <f t="shared" si="933"/>
        <v>0.09</v>
      </c>
      <c r="O2464" s="65">
        <v>0.09</v>
      </c>
      <c r="P2464" s="65"/>
      <c r="Q2464" s="18">
        <f t="shared" si="924"/>
        <v>0.09</v>
      </c>
      <c r="R2464" s="65">
        <v>0.09</v>
      </c>
      <c r="S2464" s="8"/>
      <c r="T2464" s="107">
        <f t="shared" si="927"/>
        <v>0.09</v>
      </c>
      <c r="U2464" s="8">
        <v>0.09</v>
      </c>
      <c r="V2464" s="8"/>
      <c r="W2464" s="107">
        <f t="shared" si="928"/>
        <v>0.09</v>
      </c>
    </row>
    <row r="2465" spans="1:102" ht="18">
      <c r="A2465" s="13">
        <v>47</v>
      </c>
      <c r="B2465" s="5" t="s">
        <v>2569</v>
      </c>
      <c r="C2465" s="8"/>
      <c r="D2465" s="8"/>
      <c r="E2465" s="9"/>
      <c r="F2465" s="2"/>
      <c r="G2465" s="2"/>
      <c r="H2465" s="3"/>
      <c r="I2465" s="10"/>
      <c r="J2465" s="10"/>
      <c r="L2465" s="65"/>
      <c r="M2465" s="65"/>
      <c r="O2465" s="65"/>
      <c r="P2465" s="65"/>
      <c r="Q2465" s="18"/>
      <c r="R2465" s="65"/>
      <c r="S2465" s="8"/>
      <c r="T2465" s="107"/>
      <c r="U2465" s="8">
        <v>10000</v>
      </c>
      <c r="V2465" s="8"/>
      <c r="W2465" s="107">
        <f t="shared" si="928"/>
        <v>10000</v>
      </c>
    </row>
    <row r="2466" spans="1:102" ht="18">
      <c r="A2466" s="13">
        <v>48</v>
      </c>
      <c r="B2466" s="5" t="s">
        <v>2570</v>
      </c>
      <c r="C2466" s="8"/>
      <c r="D2466" s="8"/>
      <c r="E2466" s="9"/>
      <c r="F2466" s="2"/>
      <c r="G2466" s="2"/>
      <c r="H2466" s="3"/>
      <c r="I2466" s="10"/>
      <c r="J2466" s="10"/>
      <c r="L2466" s="65"/>
      <c r="M2466" s="65"/>
      <c r="O2466" s="65"/>
      <c r="P2466" s="65"/>
      <c r="Q2466" s="18"/>
      <c r="R2466" s="65"/>
      <c r="S2466" s="8"/>
      <c r="T2466" s="107"/>
      <c r="U2466" s="8">
        <v>3000</v>
      </c>
      <c r="V2466" s="8"/>
      <c r="W2466" s="107">
        <f t="shared" si="928"/>
        <v>3000</v>
      </c>
    </row>
    <row r="2467" spans="1:102" s="186" customFormat="1" ht="18">
      <c r="A2467" s="187"/>
      <c r="B2467" s="181" t="s">
        <v>189</v>
      </c>
      <c r="C2467" s="182">
        <f>SUM(C2418:C2463)</f>
        <v>14958.370000000003</v>
      </c>
      <c r="D2467" s="182">
        <f>SUM(D2418:D2463)</f>
        <v>2260.23</v>
      </c>
      <c r="E2467" s="182">
        <f t="shared" si="931"/>
        <v>17218.600000000002</v>
      </c>
      <c r="F2467" s="183">
        <f>SUM(F2419:F2463)</f>
        <v>35711.919999999998</v>
      </c>
      <c r="G2467" s="183">
        <f>SUM(G2411:G2463)</f>
        <v>3585.77</v>
      </c>
      <c r="H2467" s="194">
        <f t="shared" si="918"/>
        <v>39297.689999999995</v>
      </c>
      <c r="I2467" s="184">
        <f>SUM(I2419:I2464)</f>
        <v>53797.549999999988</v>
      </c>
      <c r="J2467" s="184">
        <f>SUM(J2419:J2464)</f>
        <v>3980.73</v>
      </c>
      <c r="K2467" s="212">
        <f t="shared" si="932"/>
        <v>57778.279999999992</v>
      </c>
      <c r="L2467" s="198">
        <f>SUM(L2419:L2464)</f>
        <v>84628.26</v>
      </c>
      <c r="M2467" s="198">
        <f>SUM(M2419:M2464)</f>
        <v>4385.3999999999996</v>
      </c>
      <c r="N2467" s="184">
        <f>SUM(L2467:M2467)</f>
        <v>89013.659999999989</v>
      </c>
      <c r="O2467" s="198">
        <f t="shared" ref="O2467:T2467" si="934">SUM(O2419:O2466)</f>
        <v>100244.48999999998</v>
      </c>
      <c r="P2467" s="198">
        <f t="shared" si="934"/>
        <v>3112.06</v>
      </c>
      <c r="Q2467" s="198">
        <f t="shared" si="934"/>
        <v>103356.51999999997</v>
      </c>
      <c r="R2467" s="198">
        <f t="shared" si="934"/>
        <v>107629.63999999997</v>
      </c>
      <c r="S2467" s="198">
        <f t="shared" si="934"/>
        <v>3112.06</v>
      </c>
      <c r="T2467" s="198">
        <f t="shared" si="934"/>
        <v>110741.66999999995</v>
      </c>
      <c r="U2467" s="198">
        <f>SUM(U2419:U2466)</f>
        <v>130273.52999999997</v>
      </c>
      <c r="V2467" s="198">
        <f t="shared" ref="V2467:W2467" si="935">SUM(V2419:V2466)</f>
        <v>2706.8700000000003</v>
      </c>
      <c r="W2467" s="198">
        <f t="shared" si="935"/>
        <v>132980.37</v>
      </c>
      <c r="X2467" s="264"/>
      <c r="Y2467" s="264"/>
      <c r="Z2467" s="264"/>
      <c r="AA2467" s="264"/>
      <c r="AB2467" s="264"/>
      <c r="AC2467" s="264"/>
      <c r="AD2467" s="264"/>
      <c r="AE2467" s="264"/>
      <c r="AF2467" s="264"/>
      <c r="AG2467" s="264"/>
      <c r="AH2467" s="264"/>
      <c r="AI2467" s="264"/>
      <c r="AJ2467" s="264"/>
      <c r="AK2467" s="264"/>
      <c r="AL2467" s="264"/>
      <c r="AM2467" s="264"/>
      <c r="AN2467" s="264"/>
      <c r="AO2467" s="264"/>
      <c r="AP2467" s="264"/>
      <c r="AQ2467" s="264"/>
      <c r="AR2467" s="264"/>
      <c r="AS2467" s="264"/>
      <c r="AT2467" s="264"/>
      <c r="AU2467" s="264"/>
      <c r="AV2467" s="264"/>
      <c r="AW2467" s="264"/>
      <c r="AX2467" s="264"/>
      <c r="AY2467" s="264"/>
      <c r="AZ2467" s="264"/>
      <c r="BA2467" s="264"/>
      <c r="BB2467" s="264"/>
      <c r="BC2467" s="264"/>
      <c r="BD2467" s="264"/>
      <c r="BE2467" s="264"/>
      <c r="BF2467" s="264"/>
      <c r="BG2467" s="264"/>
      <c r="BH2467" s="264"/>
      <c r="BI2467" s="264"/>
      <c r="BJ2467" s="264"/>
      <c r="BK2467" s="264"/>
      <c r="BL2467" s="264"/>
      <c r="BM2467" s="264"/>
      <c r="BN2467" s="264"/>
      <c r="BO2467" s="264"/>
      <c r="BP2467" s="264"/>
      <c r="BQ2467" s="264"/>
      <c r="BR2467" s="264"/>
      <c r="BS2467" s="264"/>
      <c r="BT2467" s="264"/>
      <c r="BU2467" s="264"/>
      <c r="BV2467" s="264"/>
      <c r="BW2467" s="264"/>
      <c r="BX2467" s="264"/>
      <c r="BY2467" s="264"/>
      <c r="BZ2467" s="264"/>
      <c r="CA2467" s="264"/>
      <c r="CB2467" s="264"/>
      <c r="CC2467" s="264"/>
      <c r="CD2467" s="264"/>
      <c r="CE2467" s="264"/>
      <c r="CF2467" s="264"/>
      <c r="CG2467" s="264"/>
      <c r="CH2467" s="264"/>
      <c r="CI2467" s="264"/>
      <c r="CJ2467" s="264"/>
      <c r="CK2467" s="264"/>
      <c r="CL2467" s="264"/>
      <c r="CM2467" s="264"/>
      <c r="CN2467" s="264"/>
      <c r="CO2467" s="264"/>
      <c r="CP2467" s="264"/>
      <c r="CQ2467" s="264"/>
      <c r="CR2467" s="264"/>
      <c r="CS2467" s="264"/>
      <c r="CT2467" s="264"/>
      <c r="CU2467" s="264"/>
      <c r="CV2467" s="264"/>
      <c r="CW2467" s="264"/>
      <c r="CX2467" s="264"/>
    </row>
    <row r="2468" spans="1:102" s="221" customFormat="1" ht="54">
      <c r="B2468" s="239" t="s">
        <v>190</v>
      </c>
      <c r="C2468" s="236">
        <f t="shared" ref="C2468" si="936">SUM(C2467+C2417+C2412)</f>
        <v>15090.380000000003</v>
      </c>
      <c r="D2468" s="236">
        <f t="shared" ref="D2468:J2468" si="937">SUM(D2467+D2417+D2412)</f>
        <v>2260.23</v>
      </c>
      <c r="E2468" s="236">
        <f t="shared" si="937"/>
        <v>17350.61</v>
      </c>
      <c r="F2468" s="236">
        <f t="shared" si="937"/>
        <v>36107.01</v>
      </c>
      <c r="G2468" s="236">
        <f t="shared" si="937"/>
        <v>3585.77</v>
      </c>
      <c r="H2468" s="236">
        <f t="shared" si="937"/>
        <v>39692.78</v>
      </c>
      <c r="I2468" s="236">
        <f t="shared" si="937"/>
        <v>54077.649999999987</v>
      </c>
      <c r="J2468" s="236">
        <f t="shared" si="937"/>
        <v>3980.73</v>
      </c>
      <c r="K2468" s="236">
        <f>SUM(K2467+K2417+K2412)</f>
        <v>58058.37999999999</v>
      </c>
      <c r="L2468" s="236">
        <f>SUM(L2467+L2417+L2412+L2409)</f>
        <v>85052.87</v>
      </c>
      <c r="M2468" s="236">
        <f t="shared" ref="M2468:P2468" si="938">SUM(M2467+M2417+M2412+M2409)</f>
        <v>4385.3999999999996</v>
      </c>
      <c r="N2468" s="236">
        <f t="shared" si="938"/>
        <v>89438.26999999999</v>
      </c>
      <c r="O2468" s="231">
        <f t="shared" si="938"/>
        <v>100709.19999999997</v>
      </c>
      <c r="P2468" s="231">
        <f t="shared" si="938"/>
        <v>3112.06</v>
      </c>
      <c r="Q2468" s="231">
        <f>SUM(Q2467+Q2417+Q2412+Q2409)</f>
        <v>103821.22999999997</v>
      </c>
      <c r="R2468" s="231">
        <f>SUM(R2467+R2417+R2412+R2409)</f>
        <v>108098.34999999996</v>
      </c>
      <c r="S2468" s="231">
        <f t="shared" ref="S2468:T2468" si="939">SUM(S2467+S2417+S2412+S2409)</f>
        <v>3112.06</v>
      </c>
      <c r="T2468" s="231">
        <f t="shared" si="939"/>
        <v>111210.37999999995</v>
      </c>
      <c r="U2468" s="231">
        <f>SUM(U2467+U2417+U2412+U2409)</f>
        <v>130769.45999999996</v>
      </c>
      <c r="V2468" s="231">
        <f t="shared" ref="V2468:W2468" si="940">SUM(V2467+V2417+V2412+V2409)</f>
        <v>2706.8700000000003</v>
      </c>
      <c r="W2468" s="231">
        <f t="shared" si="940"/>
        <v>133476.29999999999</v>
      </c>
      <c r="X2468" s="252"/>
      <c r="Y2468" s="252"/>
      <c r="Z2468" s="252"/>
      <c r="AA2468" s="252"/>
      <c r="AB2468" s="252"/>
      <c r="AC2468" s="252"/>
      <c r="AD2468" s="252"/>
      <c r="AE2468" s="252"/>
      <c r="AF2468" s="252"/>
      <c r="AG2468" s="252"/>
      <c r="AH2468" s="252"/>
      <c r="AI2468" s="252"/>
      <c r="AJ2468" s="252"/>
      <c r="AK2468" s="252"/>
      <c r="AL2468" s="252"/>
      <c r="AM2468" s="252"/>
      <c r="AN2468" s="252"/>
      <c r="AO2468" s="252"/>
      <c r="AP2468" s="252"/>
      <c r="AQ2468" s="252"/>
      <c r="AR2468" s="252"/>
      <c r="AS2468" s="252"/>
      <c r="AT2468" s="252"/>
      <c r="AU2468" s="252"/>
      <c r="AV2468" s="252"/>
      <c r="AW2468" s="252"/>
      <c r="AX2468" s="252"/>
      <c r="AY2468" s="252"/>
      <c r="AZ2468" s="252"/>
      <c r="BA2468" s="252"/>
      <c r="BB2468" s="252"/>
      <c r="BC2468" s="252"/>
      <c r="BD2468" s="252"/>
      <c r="BE2468" s="252"/>
      <c r="BF2468" s="252"/>
      <c r="BG2468" s="252"/>
      <c r="BH2468" s="252"/>
      <c r="BI2468" s="252"/>
      <c r="BJ2468" s="252"/>
      <c r="BK2468" s="252"/>
      <c r="BL2468" s="252"/>
      <c r="BM2468" s="252"/>
      <c r="BN2468" s="252"/>
      <c r="BO2468" s="252"/>
      <c r="BP2468" s="252"/>
      <c r="BQ2468" s="252"/>
      <c r="BR2468" s="252"/>
      <c r="BS2468" s="252"/>
      <c r="BT2468" s="252"/>
      <c r="BU2468" s="252"/>
      <c r="BV2468" s="252"/>
      <c r="BW2468" s="252"/>
      <c r="BX2468" s="252"/>
      <c r="BY2468" s="252"/>
      <c r="BZ2468" s="252"/>
      <c r="CA2468" s="252"/>
      <c r="CB2468" s="252"/>
      <c r="CC2468" s="252"/>
      <c r="CD2468" s="252"/>
      <c r="CE2468" s="252"/>
      <c r="CF2468" s="252"/>
      <c r="CG2468" s="252"/>
      <c r="CH2468" s="252"/>
      <c r="CI2468" s="252"/>
      <c r="CJ2468" s="252"/>
      <c r="CK2468" s="252"/>
      <c r="CL2468" s="252"/>
      <c r="CM2468" s="252"/>
      <c r="CN2468" s="252"/>
      <c r="CO2468" s="252"/>
      <c r="CP2468" s="252"/>
      <c r="CQ2468" s="252"/>
      <c r="CR2468" s="252"/>
      <c r="CS2468" s="252"/>
      <c r="CT2468" s="252"/>
      <c r="CU2468" s="252"/>
      <c r="CV2468" s="252"/>
      <c r="CW2468" s="252"/>
      <c r="CX2468" s="252"/>
    </row>
    <row r="2469" spans="1:102" ht="18">
      <c r="A2469" s="13"/>
      <c r="B2469" s="5"/>
      <c r="C2469" s="8"/>
      <c r="D2469" s="8"/>
      <c r="F2469" s="8"/>
      <c r="G2469" s="8"/>
      <c r="I2469" s="10"/>
      <c r="J2469" s="10"/>
      <c r="L2469" s="10"/>
      <c r="M2469" s="10"/>
      <c r="O2469" s="10"/>
      <c r="P2469" s="10"/>
      <c r="Q2469" s="18"/>
      <c r="R2469" s="10"/>
      <c r="S2469" s="105"/>
      <c r="T2469" s="107"/>
      <c r="U2469" s="105"/>
      <c r="V2469" s="105"/>
      <c r="W2469" s="107"/>
    </row>
    <row r="2470" spans="1:102" s="244" customFormat="1" ht="36">
      <c r="A2470" s="240">
        <v>16</v>
      </c>
      <c r="B2470" s="241" t="s">
        <v>1728</v>
      </c>
      <c r="C2470" s="247"/>
      <c r="D2470" s="247"/>
      <c r="E2470" s="247"/>
      <c r="F2470" s="247"/>
      <c r="G2470" s="247"/>
      <c r="H2470" s="247"/>
      <c r="I2470" s="247"/>
      <c r="J2470" s="247"/>
      <c r="K2470" s="247"/>
      <c r="L2470" s="247"/>
      <c r="M2470" s="247"/>
      <c r="N2470" s="247"/>
      <c r="O2470" s="248"/>
      <c r="P2470" s="248"/>
      <c r="Q2470" s="243"/>
      <c r="R2470" s="248"/>
      <c r="S2470" s="219"/>
      <c r="T2470" s="220"/>
      <c r="U2470" s="219"/>
      <c r="V2470" s="219"/>
      <c r="W2470" s="220"/>
      <c r="X2470" s="268"/>
      <c r="Y2470" s="268"/>
      <c r="Z2470" s="268"/>
      <c r="AA2470" s="268"/>
      <c r="AB2470" s="268"/>
      <c r="AC2470" s="268"/>
      <c r="AD2470" s="268"/>
      <c r="AE2470" s="268"/>
      <c r="AF2470" s="268"/>
      <c r="AG2470" s="268"/>
      <c r="AH2470" s="268"/>
      <c r="AI2470" s="268"/>
      <c r="AJ2470" s="268"/>
      <c r="AK2470" s="268"/>
      <c r="AL2470" s="268"/>
      <c r="AM2470" s="268"/>
      <c r="AN2470" s="268"/>
      <c r="AO2470" s="268"/>
      <c r="AP2470" s="268"/>
      <c r="AQ2470" s="268"/>
      <c r="AR2470" s="268"/>
      <c r="AS2470" s="268"/>
      <c r="AT2470" s="268"/>
      <c r="AU2470" s="268"/>
      <c r="AV2470" s="268"/>
      <c r="AW2470" s="268"/>
      <c r="AX2470" s="268"/>
      <c r="AY2470" s="268"/>
      <c r="AZ2470" s="268"/>
      <c r="BA2470" s="268"/>
      <c r="BB2470" s="268"/>
      <c r="BC2470" s="268"/>
      <c r="BD2470" s="268"/>
      <c r="BE2470" s="268"/>
      <c r="BF2470" s="268"/>
      <c r="BG2470" s="268"/>
      <c r="BH2470" s="268"/>
      <c r="BI2470" s="268"/>
      <c r="BJ2470" s="268"/>
      <c r="BK2470" s="268"/>
      <c r="BL2470" s="268"/>
      <c r="BM2470" s="268"/>
      <c r="BN2470" s="268"/>
      <c r="BO2470" s="268"/>
      <c r="BP2470" s="268"/>
      <c r="BQ2470" s="268"/>
      <c r="BR2470" s="268"/>
      <c r="BS2470" s="268"/>
      <c r="BT2470" s="268"/>
      <c r="BU2470" s="268"/>
      <c r="BV2470" s="268"/>
      <c r="BW2470" s="268"/>
      <c r="BX2470" s="268"/>
      <c r="BY2470" s="268"/>
      <c r="BZ2470" s="268"/>
      <c r="CA2470" s="268"/>
      <c r="CB2470" s="268"/>
      <c r="CC2470" s="268"/>
      <c r="CD2470" s="268"/>
      <c r="CE2470" s="268"/>
      <c r="CF2470" s="268"/>
      <c r="CG2470" s="268"/>
      <c r="CH2470" s="268"/>
      <c r="CI2470" s="268"/>
      <c r="CJ2470" s="268"/>
      <c r="CK2470" s="268"/>
      <c r="CL2470" s="268"/>
      <c r="CM2470" s="268"/>
      <c r="CN2470" s="268"/>
      <c r="CO2470" s="268"/>
      <c r="CP2470" s="268"/>
      <c r="CQ2470" s="268"/>
      <c r="CR2470" s="268"/>
      <c r="CS2470" s="268"/>
      <c r="CT2470" s="268"/>
      <c r="CU2470" s="268"/>
      <c r="CV2470" s="268"/>
      <c r="CW2470" s="268"/>
      <c r="CX2470" s="268"/>
    </row>
    <row r="2471" spans="1:102" s="24" customFormat="1" ht="18">
      <c r="A2471" s="17">
        <v>1</v>
      </c>
      <c r="B2471" s="7" t="s">
        <v>1729</v>
      </c>
      <c r="C2471" s="9"/>
      <c r="D2471" s="9"/>
      <c r="E2471" s="9"/>
      <c r="F2471" s="6"/>
      <c r="G2471" s="6"/>
      <c r="H2471" s="3"/>
      <c r="I2471" s="18"/>
      <c r="J2471" s="18"/>
      <c r="K2471" s="213"/>
      <c r="L2471" s="67"/>
      <c r="M2471" s="67"/>
      <c r="N2471" s="67"/>
      <c r="O2471" s="67"/>
      <c r="P2471" s="67"/>
      <c r="Q2471" s="67"/>
      <c r="R2471" s="67"/>
      <c r="S2471" s="9"/>
      <c r="T2471" s="9"/>
      <c r="U2471" s="9"/>
      <c r="V2471" s="9"/>
      <c r="W2471" s="9"/>
      <c r="X2471" s="258"/>
      <c r="Y2471" s="258"/>
      <c r="Z2471" s="258"/>
      <c r="AA2471" s="258"/>
      <c r="AB2471" s="258"/>
      <c r="AC2471" s="258"/>
      <c r="AD2471" s="258"/>
      <c r="AE2471" s="258"/>
      <c r="AF2471" s="258"/>
      <c r="AG2471" s="258"/>
      <c r="AH2471" s="258"/>
      <c r="AI2471" s="258"/>
      <c r="AJ2471" s="258"/>
      <c r="AK2471" s="258"/>
      <c r="AL2471" s="258"/>
      <c r="AM2471" s="258"/>
      <c r="AN2471" s="258"/>
      <c r="AO2471" s="258"/>
      <c r="AP2471" s="258"/>
      <c r="AQ2471" s="258"/>
      <c r="AR2471" s="258"/>
      <c r="AS2471" s="258"/>
      <c r="AT2471" s="258"/>
      <c r="AU2471" s="258"/>
      <c r="AV2471" s="258"/>
      <c r="AW2471" s="258"/>
      <c r="AX2471" s="258"/>
      <c r="AY2471" s="258"/>
      <c r="AZ2471" s="258"/>
      <c r="BA2471" s="258"/>
      <c r="BB2471" s="258"/>
      <c r="BC2471" s="258"/>
      <c r="BD2471" s="258"/>
      <c r="BE2471" s="258"/>
      <c r="BF2471" s="258"/>
      <c r="BG2471" s="258"/>
      <c r="BH2471" s="258"/>
      <c r="BI2471" s="258"/>
      <c r="BJ2471" s="258"/>
      <c r="BK2471" s="258"/>
      <c r="BL2471" s="258"/>
      <c r="BM2471" s="258"/>
      <c r="BN2471" s="258"/>
      <c r="BO2471" s="258"/>
      <c r="BP2471" s="258"/>
      <c r="BQ2471" s="258"/>
      <c r="BR2471" s="258"/>
      <c r="BS2471" s="258"/>
      <c r="BT2471" s="258"/>
      <c r="BU2471" s="258"/>
      <c r="BV2471" s="258"/>
      <c r="BW2471" s="258"/>
      <c r="BX2471" s="258"/>
      <c r="BY2471" s="258"/>
      <c r="BZ2471" s="258"/>
      <c r="CA2471" s="258"/>
      <c r="CB2471" s="258"/>
      <c r="CC2471" s="258"/>
      <c r="CD2471" s="258"/>
      <c r="CE2471" s="258"/>
      <c r="CF2471" s="258"/>
      <c r="CG2471" s="258"/>
      <c r="CH2471" s="258"/>
      <c r="CI2471" s="258"/>
      <c r="CJ2471" s="258"/>
      <c r="CK2471" s="258"/>
      <c r="CL2471" s="258"/>
      <c r="CM2471" s="258"/>
      <c r="CN2471" s="258"/>
      <c r="CO2471" s="258"/>
      <c r="CP2471" s="258"/>
      <c r="CQ2471" s="258"/>
      <c r="CR2471" s="258"/>
      <c r="CS2471" s="258"/>
      <c r="CT2471" s="258"/>
      <c r="CU2471" s="258"/>
      <c r="CV2471" s="258"/>
      <c r="CW2471" s="258"/>
      <c r="CX2471" s="258"/>
    </row>
    <row r="2472" spans="1:102" ht="18">
      <c r="A2472" s="13">
        <v>1</v>
      </c>
      <c r="B2472" s="5" t="s">
        <v>1730</v>
      </c>
      <c r="C2472" s="8">
        <v>238.16</v>
      </c>
      <c r="D2472" s="8"/>
      <c r="E2472" s="9">
        <f>SUM(C2472:D2472)</f>
        <v>238.16</v>
      </c>
      <c r="F2472" s="2">
        <v>230.66</v>
      </c>
      <c r="G2472" s="2">
        <v>0</v>
      </c>
      <c r="H2472" s="3">
        <f>SUM(F2472:G2472)</f>
        <v>230.66</v>
      </c>
      <c r="I2472" s="10">
        <v>281.05</v>
      </c>
      <c r="J2472" s="10"/>
      <c r="K2472" s="213">
        <f>SUM(I2472:J2472)</f>
        <v>281.05</v>
      </c>
      <c r="L2472" s="65">
        <v>349.58</v>
      </c>
      <c r="M2472" s="65"/>
      <c r="N2472" s="67">
        <f>SUM(L2472:M2472)</f>
        <v>349.58</v>
      </c>
      <c r="O2472" s="65">
        <v>348.13</v>
      </c>
      <c r="P2472" s="65"/>
      <c r="Q2472" s="67">
        <f>SUM(O2472:P2472)</f>
        <v>348.13</v>
      </c>
      <c r="R2472" s="65">
        <v>503.56</v>
      </c>
      <c r="S2472" s="8"/>
      <c r="T2472" s="9">
        <f>SUM(R2472:S2472)</f>
        <v>503.56</v>
      </c>
      <c r="U2472" s="8">
        <v>700</v>
      </c>
      <c r="V2472" s="8"/>
      <c r="W2472" s="9">
        <f>SUM(U2472:V2472)</f>
        <v>700</v>
      </c>
    </row>
    <row r="2473" spans="1:102" ht="18">
      <c r="A2473" s="13"/>
      <c r="B2473" s="5" t="s">
        <v>2410</v>
      </c>
      <c r="C2473" s="8"/>
      <c r="D2473" s="8"/>
      <c r="E2473" s="9"/>
      <c r="F2473" s="2"/>
      <c r="G2473" s="2"/>
      <c r="H2473" s="3"/>
      <c r="I2473" s="10"/>
      <c r="J2473" s="10"/>
      <c r="L2473" s="65"/>
      <c r="M2473" s="65"/>
      <c r="N2473" s="67"/>
      <c r="O2473" s="65"/>
      <c r="P2473" s="65"/>
      <c r="Q2473" s="67"/>
      <c r="R2473" s="65">
        <v>0.01</v>
      </c>
      <c r="S2473" s="8"/>
      <c r="T2473" s="9">
        <f>SUM(R2473:S2473)</f>
        <v>0.01</v>
      </c>
      <c r="U2473" s="8">
        <v>0.01</v>
      </c>
      <c r="V2473" s="8"/>
      <c r="W2473" s="9">
        <f>SUM(U2473:V2473)</f>
        <v>0.01</v>
      </c>
    </row>
    <row r="2474" spans="1:102" s="186" customFormat="1" ht="18">
      <c r="A2474" s="187"/>
      <c r="B2474" s="181" t="s">
        <v>191</v>
      </c>
      <c r="C2474" s="182">
        <f>SUM(C2472)</f>
        <v>238.16</v>
      </c>
      <c r="D2474" s="182"/>
      <c r="E2474" s="182">
        <f>SUM(C2474:D2474)</f>
        <v>238.16</v>
      </c>
      <c r="F2474" s="183">
        <v>230.66</v>
      </c>
      <c r="G2474" s="183">
        <v>0</v>
      </c>
      <c r="H2474" s="194">
        <f>SUM(F2474:G2474)</f>
        <v>230.66</v>
      </c>
      <c r="I2474" s="184">
        <f>SUM(I2472)</f>
        <v>281.05</v>
      </c>
      <c r="J2474" s="184"/>
      <c r="K2474" s="212">
        <f>SUM(I2474:J2474)</f>
        <v>281.05</v>
      </c>
      <c r="L2474" s="198">
        <f>SUM(L2472)</f>
        <v>349.58</v>
      </c>
      <c r="M2474" s="198"/>
      <c r="N2474" s="198">
        <f>SUM(L2474:M2474)</f>
        <v>349.58</v>
      </c>
      <c r="O2474" s="198">
        <f>SUM(O2472)</f>
        <v>348.13</v>
      </c>
      <c r="P2474" s="198"/>
      <c r="Q2474" s="198">
        <f>SUM(O2474:P2474)</f>
        <v>348.13</v>
      </c>
      <c r="R2474" s="198">
        <f>SUM(R2472:R2473)</f>
        <v>503.57</v>
      </c>
      <c r="S2474" s="198">
        <f t="shared" ref="S2474:V2474" si="941">SUM(S2472:S2473)</f>
        <v>0</v>
      </c>
      <c r="T2474" s="198">
        <f t="shared" si="941"/>
        <v>503.57</v>
      </c>
      <c r="U2474" s="198">
        <f t="shared" si="941"/>
        <v>700.01</v>
      </c>
      <c r="V2474" s="198">
        <f t="shared" si="941"/>
        <v>0</v>
      </c>
      <c r="W2474" s="182">
        <f>SUM(U2474:V2474)</f>
        <v>700.01</v>
      </c>
      <c r="X2474" s="264"/>
      <c r="Y2474" s="264"/>
      <c r="Z2474" s="264"/>
      <c r="AA2474" s="264"/>
      <c r="AB2474" s="264"/>
      <c r="AC2474" s="264"/>
      <c r="AD2474" s="264"/>
      <c r="AE2474" s="264"/>
      <c r="AF2474" s="264"/>
      <c r="AG2474" s="264"/>
      <c r="AH2474" s="264"/>
      <c r="AI2474" s="264"/>
      <c r="AJ2474" s="264"/>
      <c r="AK2474" s="264"/>
      <c r="AL2474" s="264"/>
      <c r="AM2474" s="264"/>
      <c r="AN2474" s="264"/>
      <c r="AO2474" s="264"/>
      <c r="AP2474" s="264"/>
      <c r="AQ2474" s="264"/>
      <c r="AR2474" s="264"/>
      <c r="AS2474" s="264"/>
      <c r="AT2474" s="264"/>
      <c r="AU2474" s="264"/>
      <c r="AV2474" s="264"/>
      <c r="AW2474" s="264"/>
      <c r="AX2474" s="264"/>
      <c r="AY2474" s="264"/>
      <c r="AZ2474" s="264"/>
      <c r="BA2474" s="264"/>
      <c r="BB2474" s="264"/>
      <c r="BC2474" s="264"/>
      <c r="BD2474" s="264"/>
      <c r="BE2474" s="264"/>
      <c r="BF2474" s="264"/>
      <c r="BG2474" s="264"/>
      <c r="BH2474" s="264"/>
      <c r="BI2474" s="264"/>
      <c r="BJ2474" s="264"/>
      <c r="BK2474" s="264"/>
      <c r="BL2474" s="264"/>
      <c r="BM2474" s="264"/>
      <c r="BN2474" s="264"/>
      <c r="BO2474" s="264"/>
      <c r="BP2474" s="264"/>
      <c r="BQ2474" s="264"/>
      <c r="BR2474" s="264"/>
      <c r="BS2474" s="264"/>
      <c r="BT2474" s="264"/>
      <c r="BU2474" s="264"/>
      <c r="BV2474" s="264"/>
      <c r="BW2474" s="264"/>
      <c r="BX2474" s="264"/>
      <c r="BY2474" s="264"/>
      <c r="BZ2474" s="264"/>
      <c r="CA2474" s="264"/>
      <c r="CB2474" s="264"/>
      <c r="CC2474" s="264"/>
      <c r="CD2474" s="264"/>
      <c r="CE2474" s="264"/>
      <c r="CF2474" s="264"/>
      <c r="CG2474" s="264"/>
      <c r="CH2474" s="264"/>
      <c r="CI2474" s="264"/>
      <c r="CJ2474" s="264"/>
      <c r="CK2474" s="264"/>
      <c r="CL2474" s="264"/>
      <c r="CM2474" s="264"/>
      <c r="CN2474" s="264"/>
      <c r="CO2474" s="264"/>
      <c r="CP2474" s="264"/>
      <c r="CQ2474" s="264"/>
      <c r="CR2474" s="264"/>
      <c r="CS2474" s="264"/>
      <c r="CT2474" s="264"/>
      <c r="CU2474" s="264"/>
      <c r="CV2474" s="264"/>
      <c r="CW2474" s="264"/>
      <c r="CX2474" s="264"/>
    </row>
    <row r="2475" spans="1:102" s="24" customFormat="1" ht="18">
      <c r="A2475" s="17">
        <v>2</v>
      </c>
      <c r="B2475" s="7" t="s">
        <v>250</v>
      </c>
      <c r="C2475" s="9"/>
      <c r="D2475" s="9"/>
      <c r="E2475" s="9"/>
      <c r="F2475" s="6"/>
      <c r="G2475" s="6"/>
      <c r="H2475" s="3"/>
      <c r="I2475" s="18"/>
      <c r="J2475" s="18"/>
      <c r="K2475" s="213"/>
      <c r="L2475" s="67"/>
      <c r="M2475" s="67"/>
      <c r="N2475" s="67"/>
      <c r="O2475" s="67"/>
      <c r="P2475" s="67"/>
      <c r="Q2475" s="67"/>
      <c r="R2475" s="67"/>
      <c r="S2475" s="9"/>
      <c r="T2475" s="9"/>
      <c r="U2475" s="9"/>
      <c r="V2475" s="9"/>
      <c r="W2475" s="9"/>
      <c r="X2475" s="258"/>
      <c r="Y2475" s="258"/>
      <c r="Z2475" s="258"/>
      <c r="AA2475" s="258"/>
      <c r="AB2475" s="258"/>
      <c r="AC2475" s="258"/>
      <c r="AD2475" s="258"/>
      <c r="AE2475" s="258"/>
      <c r="AF2475" s="258"/>
      <c r="AG2475" s="258"/>
      <c r="AH2475" s="258"/>
      <c r="AI2475" s="258"/>
      <c r="AJ2475" s="258"/>
      <c r="AK2475" s="258"/>
      <c r="AL2475" s="258"/>
      <c r="AM2475" s="258"/>
      <c r="AN2475" s="258"/>
      <c r="AO2475" s="258"/>
      <c r="AP2475" s="258"/>
      <c r="AQ2475" s="258"/>
      <c r="AR2475" s="258"/>
      <c r="AS2475" s="258"/>
      <c r="AT2475" s="258"/>
      <c r="AU2475" s="258"/>
      <c r="AV2475" s="258"/>
      <c r="AW2475" s="258"/>
      <c r="AX2475" s="258"/>
      <c r="AY2475" s="258"/>
      <c r="AZ2475" s="258"/>
      <c r="BA2475" s="258"/>
      <c r="BB2475" s="258"/>
      <c r="BC2475" s="258"/>
      <c r="BD2475" s="258"/>
      <c r="BE2475" s="258"/>
      <c r="BF2475" s="258"/>
      <c r="BG2475" s="258"/>
      <c r="BH2475" s="258"/>
      <c r="BI2475" s="258"/>
      <c r="BJ2475" s="258"/>
      <c r="BK2475" s="258"/>
      <c r="BL2475" s="258"/>
      <c r="BM2475" s="258"/>
      <c r="BN2475" s="258"/>
      <c r="BO2475" s="258"/>
      <c r="BP2475" s="258"/>
      <c r="BQ2475" s="258"/>
      <c r="BR2475" s="258"/>
      <c r="BS2475" s="258"/>
      <c r="BT2475" s="258"/>
      <c r="BU2475" s="258"/>
      <c r="BV2475" s="258"/>
      <c r="BW2475" s="258"/>
      <c r="BX2475" s="258"/>
      <c r="BY2475" s="258"/>
      <c r="BZ2475" s="258"/>
      <c r="CA2475" s="258"/>
      <c r="CB2475" s="258"/>
      <c r="CC2475" s="258"/>
      <c r="CD2475" s="258"/>
      <c r="CE2475" s="258"/>
      <c r="CF2475" s="258"/>
      <c r="CG2475" s="258"/>
      <c r="CH2475" s="258"/>
      <c r="CI2475" s="258"/>
      <c r="CJ2475" s="258"/>
      <c r="CK2475" s="258"/>
      <c r="CL2475" s="258"/>
      <c r="CM2475" s="258"/>
      <c r="CN2475" s="258"/>
      <c r="CO2475" s="258"/>
      <c r="CP2475" s="258"/>
      <c r="CQ2475" s="258"/>
      <c r="CR2475" s="258"/>
      <c r="CS2475" s="258"/>
      <c r="CT2475" s="258"/>
      <c r="CU2475" s="258"/>
      <c r="CV2475" s="258"/>
      <c r="CW2475" s="258"/>
      <c r="CX2475" s="258"/>
    </row>
    <row r="2476" spans="1:102" ht="18">
      <c r="A2476" s="13">
        <v>1</v>
      </c>
      <c r="B2476" s="5" t="s">
        <v>1731</v>
      </c>
      <c r="C2476" s="8">
        <v>0</v>
      </c>
      <c r="D2476" s="8"/>
      <c r="E2476" s="8">
        <f>SUM(C2476:D2476)</f>
        <v>0</v>
      </c>
      <c r="F2476" s="2">
        <v>0.01</v>
      </c>
      <c r="G2476" s="2">
        <v>0</v>
      </c>
      <c r="H2476" s="3">
        <f t="shared" ref="H2476:H2529" si="942">SUM(F2476:G2476)</f>
        <v>0.01</v>
      </c>
      <c r="I2476" s="10">
        <v>0.01</v>
      </c>
      <c r="J2476" s="10"/>
      <c r="K2476" s="213">
        <f>SUM(I2476:J2476)</f>
        <v>0.01</v>
      </c>
      <c r="L2476" s="65">
        <v>173.81</v>
      </c>
      <c r="M2476" s="65"/>
      <c r="N2476" s="67">
        <f>SUM(L2476:M2476)</f>
        <v>173.81</v>
      </c>
      <c r="O2476" s="65">
        <v>95</v>
      </c>
      <c r="P2476" s="65"/>
      <c r="Q2476" s="67">
        <f>SUM(O2476:P2476)</f>
        <v>95</v>
      </c>
      <c r="R2476" s="65">
        <v>95</v>
      </c>
      <c r="S2476" s="8"/>
      <c r="T2476" s="9">
        <f>SUM(R2476:S2476)</f>
        <v>95</v>
      </c>
      <c r="U2476" s="8">
        <v>0.01</v>
      </c>
      <c r="V2476" s="8"/>
      <c r="W2476" s="9">
        <f>SUM(U2476:V2476)</f>
        <v>0.01</v>
      </c>
    </row>
    <row r="2477" spans="1:102" s="186" customFormat="1" ht="18">
      <c r="A2477" s="187"/>
      <c r="B2477" s="181" t="s">
        <v>4</v>
      </c>
      <c r="C2477" s="182">
        <f>SUM(C2476)</f>
        <v>0</v>
      </c>
      <c r="D2477" s="182"/>
      <c r="E2477" s="182">
        <f>SUM(C2477:D2477)</f>
        <v>0</v>
      </c>
      <c r="F2477" s="183">
        <v>0.01</v>
      </c>
      <c r="G2477" s="183">
        <v>0</v>
      </c>
      <c r="H2477" s="194">
        <f t="shared" si="942"/>
        <v>0.01</v>
      </c>
      <c r="I2477" s="184">
        <f>SUM(I2476)</f>
        <v>0.01</v>
      </c>
      <c r="J2477" s="184"/>
      <c r="K2477" s="212">
        <f>SUM(I2477:J2477)</f>
        <v>0.01</v>
      </c>
      <c r="L2477" s="198">
        <f>SUM(L2476)</f>
        <v>173.81</v>
      </c>
      <c r="M2477" s="198"/>
      <c r="N2477" s="198">
        <f>SUM(L2477:M2477)</f>
        <v>173.81</v>
      </c>
      <c r="O2477" s="198">
        <f>SUM(O2476)</f>
        <v>95</v>
      </c>
      <c r="P2477" s="198"/>
      <c r="Q2477" s="198">
        <f>SUM(O2477:P2477)</f>
        <v>95</v>
      </c>
      <c r="R2477" s="198">
        <f>SUM(R2476)</f>
        <v>95</v>
      </c>
      <c r="S2477" s="198">
        <f t="shared" ref="S2477:V2477" si="943">SUM(S2476)</f>
        <v>0</v>
      </c>
      <c r="T2477" s="198">
        <f t="shared" si="943"/>
        <v>95</v>
      </c>
      <c r="U2477" s="198">
        <f t="shared" si="943"/>
        <v>0.01</v>
      </c>
      <c r="V2477" s="198">
        <f t="shared" si="943"/>
        <v>0</v>
      </c>
      <c r="W2477" s="182">
        <f>SUM(U2477:V2477)</f>
        <v>0.01</v>
      </c>
      <c r="X2477" s="264"/>
      <c r="Y2477" s="264"/>
      <c r="Z2477" s="264"/>
      <c r="AA2477" s="264"/>
      <c r="AB2477" s="264"/>
      <c r="AC2477" s="264"/>
      <c r="AD2477" s="264"/>
      <c r="AE2477" s="264"/>
      <c r="AF2477" s="264"/>
      <c r="AG2477" s="264"/>
      <c r="AH2477" s="264"/>
      <c r="AI2477" s="264"/>
      <c r="AJ2477" s="264"/>
      <c r="AK2477" s="264"/>
      <c r="AL2477" s="264"/>
      <c r="AM2477" s="264"/>
      <c r="AN2477" s="264"/>
      <c r="AO2477" s="264"/>
      <c r="AP2477" s="264"/>
      <c r="AQ2477" s="264"/>
      <c r="AR2477" s="264"/>
      <c r="AS2477" s="264"/>
      <c r="AT2477" s="264"/>
      <c r="AU2477" s="264"/>
      <c r="AV2477" s="264"/>
      <c r="AW2477" s="264"/>
      <c r="AX2477" s="264"/>
      <c r="AY2477" s="264"/>
      <c r="AZ2477" s="264"/>
      <c r="BA2477" s="264"/>
      <c r="BB2477" s="264"/>
      <c r="BC2477" s="264"/>
      <c r="BD2477" s="264"/>
      <c r="BE2477" s="264"/>
      <c r="BF2477" s="264"/>
      <c r="BG2477" s="264"/>
      <c r="BH2477" s="264"/>
      <c r="BI2477" s="264"/>
      <c r="BJ2477" s="264"/>
      <c r="BK2477" s="264"/>
      <c r="BL2477" s="264"/>
      <c r="BM2477" s="264"/>
      <c r="BN2477" s="264"/>
      <c r="BO2477" s="264"/>
      <c r="BP2477" s="264"/>
      <c r="BQ2477" s="264"/>
      <c r="BR2477" s="264"/>
      <c r="BS2477" s="264"/>
      <c r="BT2477" s="264"/>
      <c r="BU2477" s="264"/>
      <c r="BV2477" s="264"/>
      <c r="BW2477" s="264"/>
      <c r="BX2477" s="264"/>
      <c r="BY2477" s="264"/>
      <c r="BZ2477" s="264"/>
      <c r="CA2477" s="264"/>
      <c r="CB2477" s="264"/>
      <c r="CC2477" s="264"/>
      <c r="CD2477" s="264"/>
      <c r="CE2477" s="264"/>
      <c r="CF2477" s="264"/>
      <c r="CG2477" s="264"/>
      <c r="CH2477" s="264"/>
      <c r="CI2477" s="264"/>
      <c r="CJ2477" s="264"/>
      <c r="CK2477" s="264"/>
      <c r="CL2477" s="264"/>
      <c r="CM2477" s="264"/>
      <c r="CN2477" s="264"/>
      <c r="CO2477" s="264"/>
      <c r="CP2477" s="264"/>
      <c r="CQ2477" s="264"/>
      <c r="CR2477" s="264"/>
      <c r="CS2477" s="264"/>
      <c r="CT2477" s="264"/>
      <c r="CU2477" s="264"/>
      <c r="CV2477" s="264"/>
      <c r="CW2477" s="264"/>
      <c r="CX2477" s="264"/>
    </row>
    <row r="2478" spans="1:102" ht="18">
      <c r="A2478" s="13">
        <v>3</v>
      </c>
      <c r="B2478" s="7" t="s">
        <v>2153</v>
      </c>
      <c r="C2478" s="9"/>
      <c r="D2478" s="9"/>
      <c r="E2478" s="9"/>
      <c r="F2478" s="6"/>
      <c r="G2478" s="6"/>
      <c r="H2478" s="3"/>
      <c r="I2478" s="18"/>
      <c r="J2478" s="10"/>
      <c r="L2478" s="67"/>
      <c r="M2478" s="65"/>
      <c r="N2478" s="67"/>
      <c r="O2478" s="67"/>
      <c r="P2478" s="65"/>
      <c r="Q2478" s="67"/>
      <c r="R2478" s="67"/>
      <c r="S2478" s="8"/>
      <c r="T2478" s="9"/>
      <c r="U2478" s="9"/>
      <c r="V2478" s="8"/>
      <c r="W2478" s="9"/>
    </row>
    <row r="2479" spans="1:102" ht="18">
      <c r="A2479" s="13">
        <v>1</v>
      </c>
      <c r="B2479" s="5" t="s">
        <v>1409</v>
      </c>
      <c r="C2479" s="9"/>
      <c r="D2479" s="9"/>
      <c r="E2479" s="9"/>
      <c r="F2479" s="6"/>
      <c r="G2479" s="6"/>
      <c r="H2479" s="3"/>
      <c r="I2479" s="18"/>
      <c r="J2479" s="10"/>
      <c r="L2479" s="65">
        <v>2853.46</v>
      </c>
      <c r="M2479" s="65"/>
      <c r="N2479" s="67">
        <f>SUM(L2479:M2479)</f>
        <v>2853.46</v>
      </c>
      <c r="O2479" s="65">
        <v>2453.9899999999998</v>
      </c>
      <c r="P2479" s="65"/>
      <c r="Q2479" s="67">
        <f>SUM(O2479:P2479)</f>
        <v>2453.9899999999998</v>
      </c>
      <c r="R2479" s="65">
        <v>2748.99</v>
      </c>
      <c r="S2479" s="8"/>
      <c r="T2479" s="9">
        <f>SUM(R2479:S2479)</f>
        <v>2748.99</v>
      </c>
      <c r="U2479" s="8">
        <v>2652.15</v>
      </c>
      <c r="V2479" s="8"/>
      <c r="W2479" s="9">
        <f>SUM(U2479:V2479)</f>
        <v>2652.15</v>
      </c>
    </row>
    <row r="2480" spans="1:102" s="186" customFormat="1" ht="18">
      <c r="A2480" s="187"/>
      <c r="B2480" s="181" t="s">
        <v>2154</v>
      </c>
      <c r="C2480" s="182"/>
      <c r="D2480" s="182"/>
      <c r="E2480" s="182"/>
      <c r="F2480" s="183"/>
      <c r="G2480" s="183"/>
      <c r="H2480" s="194"/>
      <c r="I2480" s="184"/>
      <c r="J2480" s="184"/>
      <c r="K2480" s="212"/>
      <c r="L2480" s="198">
        <f>SUM(L2479)</f>
        <v>2853.46</v>
      </c>
      <c r="M2480" s="198"/>
      <c r="N2480" s="198">
        <f>SUM(L2480:M2480)</f>
        <v>2853.46</v>
      </c>
      <c r="O2480" s="198">
        <f>SUM(O2479)</f>
        <v>2453.9899999999998</v>
      </c>
      <c r="P2480" s="198"/>
      <c r="Q2480" s="198">
        <f>SUM(O2480:P2480)</f>
        <v>2453.9899999999998</v>
      </c>
      <c r="R2480" s="198">
        <f>SUM(R2479)</f>
        <v>2748.99</v>
      </c>
      <c r="S2480" s="198">
        <f t="shared" ref="S2480:V2480" si="944">SUM(S2479)</f>
        <v>0</v>
      </c>
      <c r="T2480" s="198">
        <f t="shared" si="944"/>
        <v>2748.99</v>
      </c>
      <c r="U2480" s="198">
        <f t="shared" si="944"/>
        <v>2652.15</v>
      </c>
      <c r="V2480" s="198">
        <f t="shared" si="944"/>
        <v>0</v>
      </c>
      <c r="W2480" s="182">
        <f>SUM(U2480:V2480)</f>
        <v>2652.15</v>
      </c>
      <c r="X2480" s="264"/>
      <c r="Y2480" s="264"/>
      <c r="Z2480" s="264"/>
      <c r="AA2480" s="264"/>
      <c r="AB2480" s="264"/>
      <c r="AC2480" s="264"/>
      <c r="AD2480" s="264"/>
      <c r="AE2480" s="264"/>
      <c r="AF2480" s="264"/>
      <c r="AG2480" s="264"/>
      <c r="AH2480" s="264"/>
      <c r="AI2480" s="264"/>
      <c r="AJ2480" s="264"/>
      <c r="AK2480" s="264"/>
      <c r="AL2480" s="264"/>
      <c r="AM2480" s="264"/>
      <c r="AN2480" s="264"/>
      <c r="AO2480" s="264"/>
      <c r="AP2480" s="264"/>
      <c r="AQ2480" s="264"/>
      <c r="AR2480" s="264"/>
      <c r="AS2480" s="264"/>
      <c r="AT2480" s="264"/>
      <c r="AU2480" s="264"/>
      <c r="AV2480" s="264"/>
      <c r="AW2480" s="264"/>
      <c r="AX2480" s="264"/>
      <c r="AY2480" s="264"/>
      <c r="AZ2480" s="264"/>
      <c r="BA2480" s="264"/>
      <c r="BB2480" s="264"/>
      <c r="BC2480" s="264"/>
      <c r="BD2480" s="264"/>
      <c r="BE2480" s="264"/>
      <c r="BF2480" s="264"/>
      <c r="BG2480" s="264"/>
      <c r="BH2480" s="264"/>
      <c r="BI2480" s="264"/>
      <c r="BJ2480" s="264"/>
      <c r="BK2480" s="264"/>
      <c r="BL2480" s="264"/>
      <c r="BM2480" s="264"/>
      <c r="BN2480" s="264"/>
      <c r="BO2480" s="264"/>
      <c r="BP2480" s="264"/>
      <c r="BQ2480" s="264"/>
      <c r="BR2480" s="264"/>
      <c r="BS2480" s="264"/>
      <c r="BT2480" s="264"/>
      <c r="BU2480" s="264"/>
      <c r="BV2480" s="264"/>
      <c r="BW2480" s="264"/>
      <c r="BX2480" s="264"/>
      <c r="BY2480" s="264"/>
      <c r="BZ2480" s="264"/>
      <c r="CA2480" s="264"/>
      <c r="CB2480" s="264"/>
      <c r="CC2480" s="264"/>
      <c r="CD2480" s="264"/>
      <c r="CE2480" s="264"/>
      <c r="CF2480" s="264"/>
      <c r="CG2480" s="264"/>
      <c r="CH2480" s="264"/>
      <c r="CI2480" s="264"/>
      <c r="CJ2480" s="264"/>
      <c r="CK2480" s="264"/>
      <c r="CL2480" s="264"/>
      <c r="CM2480" s="264"/>
      <c r="CN2480" s="264"/>
      <c r="CO2480" s="264"/>
      <c r="CP2480" s="264"/>
      <c r="CQ2480" s="264"/>
      <c r="CR2480" s="264"/>
      <c r="CS2480" s="264"/>
      <c r="CT2480" s="264"/>
      <c r="CU2480" s="264"/>
      <c r="CV2480" s="264"/>
      <c r="CW2480" s="264"/>
      <c r="CX2480" s="264"/>
    </row>
    <row r="2481" spans="1:102" s="24" customFormat="1" ht="18">
      <c r="A2481" s="17">
        <v>3</v>
      </c>
      <c r="B2481" s="7" t="s">
        <v>1732</v>
      </c>
      <c r="C2481" s="9"/>
      <c r="D2481" s="9"/>
      <c r="E2481" s="9"/>
      <c r="F2481" s="6"/>
      <c r="G2481" s="6"/>
      <c r="H2481" s="3"/>
      <c r="I2481" s="18"/>
      <c r="J2481" s="18"/>
      <c r="K2481" s="213"/>
      <c r="L2481" s="65"/>
      <c r="M2481" s="65"/>
      <c r="N2481" s="67"/>
      <c r="O2481" s="65"/>
      <c r="P2481" s="65"/>
      <c r="Q2481" s="67"/>
      <c r="R2481" s="65"/>
      <c r="S2481" s="8"/>
      <c r="T2481" s="9"/>
      <c r="U2481" s="8"/>
      <c r="V2481" s="8"/>
      <c r="W2481" s="9"/>
      <c r="X2481" s="258"/>
      <c r="Y2481" s="258"/>
      <c r="Z2481" s="258"/>
      <c r="AA2481" s="258"/>
      <c r="AB2481" s="258"/>
      <c r="AC2481" s="258"/>
      <c r="AD2481" s="258"/>
      <c r="AE2481" s="258"/>
      <c r="AF2481" s="258"/>
      <c r="AG2481" s="258"/>
      <c r="AH2481" s="258"/>
      <c r="AI2481" s="258"/>
      <c r="AJ2481" s="258"/>
      <c r="AK2481" s="258"/>
      <c r="AL2481" s="258"/>
      <c r="AM2481" s="258"/>
      <c r="AN2481" s="258"/>
      <c r="AO2481" s="258"/>
      <c r="AP2481" s="258"/>
      <c r="AQ2481" s="258"/>
      <c r="AR2481" s="258"/>
      <c r="AS2481" s="258"/>
      <c r="AT2481" s="258"/>
      <c r="AU2481" s="258"/>
      <c r="AV2481" s="258"/>
      <c r="AW2481" s="258"/>
      <c r="AX2481" s="258"/>
      <c r="AY2481" s="258"/>
      <c r="AZ2481" s="258"/>
      <c r="BA2481" s="258"/>
      <c r="BB2481" s="258"/>
      <c r="BC2481" s="258"/>
      <c r="BD2481" s="258"/>
      <c r="BE2481" s="258"/>
      <c r="BF2481" s="258"/>
      <c r="BG2481" s="258"/>
      <c r="BH2481" s="258"/>
      <c r="BI2481" s="258"/>
      <c r="BJ2481" s="258"/>
      <c r="BK2481" s="258"/>
      <c r="BL2481" s="258"/>
      <c r="BM2481" s="258"/>
      <c r="BN2481" s="258"/>
      <c r="BO2481" s="258"/>
      <c r="BP2481" s="258"/>
      <c r="BQ2481" s="258"/>
      <c r="BR2481" s="258"/>
      <c r="BS2481" s="258"/>
      <c r="BT2481" s="258"/>
      <c r="BU2481" s="258"/>
      <c r="BV2481" s="258"/>
      <c r="BW2481" s="258"/>
      <c r="BX2481" s="258"/>
      <c r="BY2481" s="258"/>
      <c r="BZ2481" s="258"/>
      <c r="CA2481" s="258"/>
      <c r="CB2481" s="258"/>
      <c r="CC2481" s="258"/>
      <c r="CD2481" s="258"/>
      <c r="CE2481" s="258"/>
      <c r="CF2481" s="258"/>
      <c r="CG2481" s="258"/>
      <c r="CH2481" s="258"/>
      <c r="CI2481" s="258"/>
      <c r="CJ2481" s="258"/>
      <c r="CK2481" s="258"/>
      <c r="CL2481" s="258"/>
      <c r="CM2481" s="258"/>
      <c r="CN2481" s="258"/>
      <c r="CO2481" s="258"/>
      <c r="CP2481" s="258"/>
      <c r="CQ2481" s="258"/>
      <c r="CR2481" s="258"/>
      <c r="CS2481" s="258"/>
      <c r="CT2481" s="258"/>
      <c r="CU2481" s="258"/>
      <c r="CV2481" s="258"/>
      <c r="CW2481" s="258"/>
      <c r="CX2481" s="258"/>
    </row>
    <row r="2482" spans="1:102" ht="18">
      <c r="A2482" s="13">
        <v>1</v>
      </c>
      <c r="B2482" s="5" t="s">
        <v>1733</v>
      </c>
      <c r="C2482" s="8">
        <v>327.10000000000002</v>
      </c>
      <c r="D2482" s="8"/>
      <c r="E2482" s="9">
        <f>SUM(C2482:D2482)</f>
        <v>327.10000000000002</v>
      </c>
      <c r="F2482" s="2">
        <v>312.10000000000002</v>
      </c>
      <c r="G2482" s="2">
        <v>0</v>
      </c>
      <c r="H2482" s="3">
        <f t="shared" si="942"/>
        <v>312.10000000000002</v>
      </c>
      <c r="I2482" s="10">
        <v>234.19</v>
      </c>
      <c r="J2482" s="10"/>
      <c r="K2482" s="213">
        <f>SUM(I2482:J2482)</f>
        <v>234.19</v>
      </c>
      <c r="L2482" s="65">
        <v>207.19</v>
      </c>
      <c r="M2482" s="65"/>
      <c r="N2482" s="67">
        <f>SUM(L2482:M2482)</f>
        <v>207.19</v>
      </c>
      <c r="O2482" s="65">
        <v>231.23</v>
      </c>
      <c r="P2482" s="65"/>
      <c r="Q2482" s="67">
        <f>SUM(O2482:P2482)</f>
        <v>231.23</v>
      </c>
      <c r="R2482" s="65">
        <v>231.23</v>
      </c>
      <c r="S2482" s="8"/>
      <c r="T2482" s="9">
        <f>SUM(R2482:S2482)</f>
        <v>231.23</v>
      </c>
      <c r="U2482" s="8">
        <v>250.34</v>
      </c>
      <c r="V2482" s="8"/>
      <c r="W2482" s="9">
        <f>SUM(U2482:V2482)</f>
        <v>250.34</v>
      </c>
    </row>
    <row r="2483" spans="1:102" s="186" customFormat="1" ht="18">
      <c r="A2483" s="187"/>
      <c r="B2483" s="181" t="s">
        <v>192</v>
      </c>
      <c r="C2483" s="182">
        <f>SUM(C2482)</f>
        <v>327.10000000000002</v>
      </c>
      <c r="D2483" s="182"/>
      <c r="E2483" s="182">
        <f>SUM(C2483:D2483)</f>
        <v>327.10000000000002</v>
      </c>
      <c r="F2483" s="183">
        <v>312.10000000000002</v>
      </c>
      <c r="G2483" s="183">
        <v>0</v>
      </c>
      <c r="H2483" s="194">
        <f t="shared" si="942"/>
        <v>312.10000000000002</v>
      </c>
      <c r="I2483" s="184">
        <f>SUM(I2482)</f>
        <v>234.19</v>
      </c>
      <c r="J2483" s="184"/>
      <c r="K2483" s="212">
        <f>SUM(I2483:J2483)</f>
        <v>234.19</v>
      </c>
      <c r="L2483" s="198">
        <f>SUM(L2482)</f>
        <v>207.19</v>
      </c>
      <c r="M2483" s="198"/>
      <c r="N2483" s="198">
        <f>SUM(L2483:M2483)</f>
        <v>207.19</v>
      </c>
      <c r="O2483" s="198">
        <f>SUM(O2482)</f>
        <v>231.23</v>
      </c>
      <c r="P2483" s="198"/>
      <c r="Q2483" s="198">
        <f>SUM(O2483:P2483)</f>
        <v>231.23</v>
      </c>
      <c r="R2483" s="198">
        <f>SUM(R2482)</f>
        <v>231.23</v>
      </c>
      <c r="S2483" s="198">
        <f t="shared" ref="S2483:V2483" si="945">SUM(S2482)</f>
        <v>0</v>
      </c>
      <c r="T2483" s="198">
        <f t="shared" si="945"/>
        <v>231.23</v>
      </c>
      <c r="U2483" s="198">
        <f t="shared" si="945"/>
        <v>250.34</v>
      </c>
      <c r="V2483" s="198">
        <f t="shared" si="945"/>
        <v>0</v>
      </c>
      <c r="W2483" s="182">
        <f>SUM(U2483:V2483)</f>
        <v>250.34</v>
      </c>
      <c r="X2483" s="264"/>
      <c r="Y2483" s="264"/>
      <c r="Z2483" s="264"/>
      <c r="AA2483" s="264"/>
      <c r="AB2483" s="264"/>
      <c r="AC2483" s="264"/>
      <c r="AD2483" s="264"/>
      <c r="AE2483" s="264"/>
      <c r="AF2483" s="264"/>
      <c r="AG2483" s="264"/>
      <c r="AH2483" s="264"/>
      <c r="AI2483" s="264"/>
      <c r="AJ2483" s="264"/>
      <c r="AK2483" s="264"/>
      <c r="AL2483" s="264"/>
      <c r="AM2483" s="264"/>
      <c r="AN2483" s="264"/>
      <c r="AO2483" s="264"/>
      <c r="AP2483" s="264"/>
      <c r="AQ2483" s="264"/>
      <c r="AR2483" s="264"/>
      <c r="AS2483" s="264"/>
      <c r="AT2483" s="264"/>
      <c r="AU2483" s="264"/>
      <c r="AV2483" s="264"/>
      <c r="AW2483" s="264"/>
      <c r="AX2483" s="264"/>
      <c r="AY2483" s="264"/>
      <c r="AZ2483" s="264"/>
      <c r="BA2483" s="264"/>
      <c r="BB2483" s="264"/>
      <c r="BC2483" s="264"/>
      <c r="BD2483" s="264"/>
      <c r="BE2483" s="264"/>
      <c r="BF2483" s="264"/>
      <c r="BG2483" s="264"/>
      <c r="BH2483" s="264"/>
      <c r="BI2483" s="264"/>
      <c r="BJ2483" s="264"/>
      <c r="BK2483" s="264"/>
      <c r="BL2483" s="264"/>
      <c r="BM2483" s="264"/>
      <c r="BN2483" s="264"/>
      <c r="BO2483" s="264"/>
      <c r="BP2483" s="264"/>
      <c r="BQ2483" s="264"/>
      <c r="BR2483" s="264"/>
      <c r="BS2483" s="264"/>
      <c r="BT2483" s="264"/>
      <c r="BU2483" s="264"/>
      <c r="BV2483" s="264"/>
      <c r="BW2483" s="264"/>
      <c r="BX2483" s="264"/>
      <c r="BY2483" s="264"/>
      <c r="BZ2483" s="264"/>
      <c r="CA2483" s="264"/>
      <c r="CB2483" s="264"/>
      <c r="CC2483" s="264"/>
      <c r="CD2483" s="264"/>
      <c r="CE2483" s="264"/>
      <c r="CF2483" s="264"/>
      <c r="CG2483" s="264"/>
      <c r="CH2483" s="264"/>
      <c r="CI2483" s="264"/>
      <c r="CJ2483" s="264"/>
      <c r="CK2483" s="264"/>
      <c r="CL2483" s="264"/>
      <c r="CM2483" s="264"/>
      <c r="CN2483" s="264"/>
      <c r="CO2483" s="264"/>
      <c r="CP2483" s="264"/>
      <c r="CQ2483" s="264"/>
      <c r="CR2483" s="264"/>
      <c r="CS2483" s="264"/>
      <c r="CT2483" s="264"/>
      <c r="CU2483" s="264"/>
      <c r="CV2483" s="264"/>
      <c r="CW2483" s="264"/>
      <c r="CX2483" s="264"/>
    </row>
    <row r="2484" spans="1:102" ht="18">
      <c r="A2484" s="13">
        <v>4</v>
      </c>
      <c r="B2484" s="7" t="s">
        <v>1852</v>
      </c>
      <c r="C2484" s="9"/>
      <c r="D2484" s="8"/>
      <c r="E2484" s="9"/>
      <c r="F2484" s="6"/>
      <c r="G2484" s="6"/>
      <c r="H2484" s="3"/>
      <c r="I2484" s="18"/>
      <c r="J2484" s="10"/>
      <c r="L2484" s="65"/>
      <c r="M2484" s="65"/>
      <c r="N2484" s="67"/>
      <c r="O2484" s="65"/>
      <c r="P2484" s="65"/>
      <c r="Q2484" s="67"/>
      <c r="R2484" s="65"/>
      <c r="S2484" s="8"/>
      <c r="T2484" s="9"/>
      <c r="U2484" s="8"/>
      <c r="V2484" s="8"/>
      <c r="W2484" s="9"/>
    </row>
    <row r="2485" spans="1:102" ht="18">
      <c r="A2485" s="13">
        <v>1</v>
      </c>
      <c r="B2485" s="5" t="s">
        <v>2571</v>
      </c>
      <c r="C2485" s="9"/>
      <c r="D2485" s="8"/>
      <c r="E2485" s="9"/>
      <c r="F2485" s="6"/>
      <c r="G2485" s="6"/>
      <c r="H2485" s="3"/>
      <c r="I2485" s="18"/>
      <c r="J2485" s="10"/>
      <c r="L2485" s="65">
        <v>50</v>
      </c>
      <c r="M2485" s="65"/>
      <c r="N2485" s="67">
        <f t="shared" ref="N2485:N2486" si="946">SUM(L2485:M2485)</f>
        <v>50</v>
      </c>
      <c r="O2485" s="65">
        <v>119</v>
      </c>
      <c r="P2485" s="65"/>
      <c r="Q2485" s="67">
        <f t="shared" ref="Q2485:Q2486" si="947">SUM(O2485:P2485)</f>
        <v>119</v>
      </c>
      <c r="R2485" s="65">
        <v>119</v>
      </c>
      <c r="S2485" s="8"/>
      <c r="T2485" s="9">
        <f t="shared" ref="T2485:T2486" si="948">SUM(R2485:S2485)</f>
        <v>119</v>
      </c>
      <c r="U2485" s="8">
        <v>530</v>
      </c>
      <c r="V2485" s="8"/>
      <c r="W2485" s="9">
        <f t="shared" ref="W2485" si="949">SUM(U2485:V2485)</f>
        <v>530</v>
      </c>
    </row>
    <row r="2486" spans="1:102" ht="18">
      <c r="A2486" s="13">
        <v>2</v>
      </c>
      <c r="B2486" s="5" t="s">
        <v>2155</v>
      </c>
      <c r="C2486" s="9"/>
      <c r="D2486" s="8"/>
      <c r="E2486" s="9"/>
      <c r="F2486" s="6"/>
      <c r="G2486" s="6"/>
      <c r="H2486" s="3"/>
      <c r="I2486" s="18"/>
      <c r="J2486" s="10"/>
      <c r="L2486" s="65">
        <v>67.5</v>
      </c>
      <c r="M2486" s="65"/>
      <c r="N2486" s="67">
        <f t="shared" si="946"/>
        <v>67.5</v>
      </c>
      <c r="O2486" s="65">
        <v>150</v>
      </c>
      <c r="P2486" s="65"/>
      <c r="Q2486" s="67">
        <f t="shared" si="947"/>
        <v>150</v>
      </c>
      <c r="R2486" s="65">
        <v>150</v>
      </c>
      <c r="S2486" s="8"/>
      <c r="T2486" s="9">
        <f t="shared" si="948"/>
        <v>150</v>
      </c>
      <c r="U2486" s="8"/>
      <c r="V2486" s="8"/>
      <c r="W2486" s="9"/>
    </row>
    <row r="2487" spans="1:102" ht="18">
      <c r="A2487" s="13"/>
      <c r="B2487" s="5" t="s">
        <v>2617</v>
      </c>
      <c r="C2487" s="9"/>
      <c r="D2487" s="8"/>
      <c r="E2487" s="9"/>
      <c r="F2487" s="6"/>
      <c r="G2487" s="6"/>
      <c r="H2487" s="3"/>
      <c r="I2487" s="18"/>
      <c r="J2487" s="10"/>
      <c r="L2487" s="65"/>
      <c r="M2487" s="65"/>
      <c r="N2487" s="67"/>
      <c r="O2487" s="65"/>
      <c r="P2487" s="65"/>
      <c r="Q2487" s="67"/>
      <c r="R2487" s="65"/>
      <c r="S2487" s="8"/>
      <c r="T2487" s="9"/>
      <c r="U2487" s="8">
        <v>0.01</v>
      </c>
      <c r="V2487" s="8"/>
      <c r="W2487" s="9">
        <f t="shared" ref="W2487" si="950">SUM(U2487:V2487)</f>
        <v>0.01</v>
      </c>
    </row>
    <row r="2488" spans="1:102" ht="18">
      <c r="A2488" s="13">
        <v>3</v>
      </c>
      <c r="B2488" s="5" t="s">
        <v>1853</v>
      </c>
      <c r="C2488" s="9"/>
      <c r="D2488" s="8"/>
      <c r="E2488" s="9"/>
      <c r="F2488" s="6"/>
      <c r="G2488" s="6"/>
      <c r="H2488" s="3"/>
      <c r="I2488" s="10">
        <v>6191</v>
      </c>
      <c r="J2488" s="10"/>
      <c r="K2488" s="213">
        <f>SUM(I2488:J2488)</f>
        <v>6191</v>
      </c>
      <c r="L2488" s="65">
        <v>7003</v>
      </c>
      <c r="M2488" s="65"/>
      <c r="N2488" s="67">
        <f>SUM(L2488:M2488)</f>
        <v>7003</v>
      </c>
      <c r="O2488" s="65">
        <v>0.15</v>
      </c>
      <c r="P2488" s="65"/>
      <c r="Q2488" s="67">
        <f>SUM(O2488:P2488)</f>
        <v>0.15</v>
      </c>
      <c r="R2488" s="65">
        <v>2.4</v>
      </c>
      <c r="S2488" s="8"/>
      <c r="T2488" s="9">
        <f>SUM(R2488:S2488)</f>
        <v>2.4</v>
      </c>
      <c r="U2488" s="8"/>
      <c r="V2488" s="8"/>
      <c r="W2488" s="9">
        <f>SUM(U2488:V2488)</f>
        <v>0</v>
      </c>
    </row>
    <row r="2489" spans="1:102" s="186" customFormat="1" ht="18">
      <c r="A2489" s="187"/>
      <c r="B2489" s="181" t="s">
        <v>1854</v>
      </c>
      <c r="C2489" s="182"/>
      <c r="D2489" s="182"/>
      <c r="E2489" s="182"/>
      <c r="F2489" s="183"/>
      <c r="G2489" s="183"/>
      <c r="H2489" s="194"/>
      <c r="I2489" s="184">
        <f>SUM(I2488)</f>
        <v>6191</v>
      </c>
      <c r="J2489" s="184"/>
      <c r="K2489" s="212">
        <f>SUM(I2489:J2489)</f>
        <v>6191</v>
      </c>
      <c r="L2489" s="198">
        <f>SUM(L2485:L2488)</f>
        <v>7120.5</v>
      </c>
      <c r="M2489" s="198">
        <f>SUM(M2485:M2488)</f>
        <v>0</v>
      </c>
      <c r="N2489" s="198">
        <f>SUM(L2489:M2489)</f>
        <v>7120.5</v>
      </c>
      <c r="O2489" s="198">
        <f>SUM(O2485:O2488)</f>
        <v>269.14999999999998</v>
      </c>
      <c r="P2489" s="198"/>
      <c r="Q2489" s="198">
        <f>SUM(O2489:P2489)</f>
        <v>269.14999999999998</v>
      </c>
      <c r="R2489" s="198">
        <f>SUM(R2485:R2488)</f>
        <v>271.39999999999998</v>
      </c>
      <c r="S2489" s="198">
        <f t="shared" ref="S2489:V2489" si="951">SUM(S2485:S2488)</f>
        <v>0</v>
      </c>
      <c r="T2489" s="198">
        <f t="shared" si="951"/>
        <v>271.39999999999998</v>
      </c>
      <c r="U2489" s="198">
        <f>SUM(U2485:U2488)</f>
        <v>530.01</v>
      </c>
      <c r="V2489" s="198">
        <f t="shared" si="951"/>
        <v>0</v>
      </c>
      <c r="W2489" s="182">
        <f>SUM(U2489:V2489)</f>
        <v>530.01</v>
      </c>
      <c r="X2489" s="264"/>
      <c r="Y2489" s="264"/>
      <c r="Z2489" s="264"/>
      <c r="AA2489" s="264"/>
      <c r="AB2489" s="264"/>
      <c r="AC2489" s="264"/>
      <c r="AD2489" s="264"/>
      <c r="AE2489" s="264"/>
      <c r="AF2489" s="264"/>
      <c r="AG2489" s="264"/>
      <c r="AH2489" s="264"/>
      <c r="AI2489" s="264"/>
      <c r="AJ2489" s="264"/>
      <c r="AK2489" s="264"/>
      <c r="AL2489" s="264"/>
      <c r="AM2489" s="264"/>
      <c r="AN2489" s="264"/>
      <c r="AO2489" s="264"/>
      <c r="AP2489" s="264"/>
      <c r="AQ2489" s="264"/>
      <c r="AR2489" s="264"/>
      <c r="AS2489" s="264"/>
      <c r="AT2489" s="264"/>
      <c r="AU2489" s="264"/>
      <c r="AV2489" s="264"/>
      <c r="AW2489" s="264"/>
      <c r="AX2489" s="264"/>
      <c r="AY2489" s="264"/>
      <c r="AZ2489" s="264"/>
      <c r="BA2489" s="264"/>
      <c r="BB2489" s="264"/>
      <c r="BC2489" s="264"/>
      <c r="BD2489" s="264"/>
      <c r="BE2489" s="264"/>
      <c r="BF2489" s="264"/>
      <c r="BG2489" s="264"/>
      <c r="BH2489" s="264"/>
      <c r="BI2489" s="264"/>
      <c r="BJ2489" s="264"/>
      <c r="BK2489" s="264"/>
      <c r="BL2489" s="264"/>
      <c r="BM2489" s="264"/>
      <c r="BN2489" s="264"/>
      <c r="BO2489" s="264"/>
      <c r="BP2489" s="264"/>
      <c r="BQ2489" s="264"/>
      <c r="BR2489" s="264"/>
      <c r="BS2489" s="264"/>
      <c r="BT2489" s="264"/>
      <c r="BU2489" s="264"/>
      <c r="BV2489" s="264"/>
      <c r="BW2489" s="264"/>
      <c r="BX2489" s="264"/>
      <c r="BY2489" s="264"/>
      <c r="BZ2489" s="264"/>
      <c r="CA2489" s="264"/>
      <c r="CB2489" s="264"/>
      <c r="CC2489" s="264"/>
      <c r="CD2489" s="264"/>
      <c r="CE2489" s="264"/>
      <c r="CF2489" s="264"/>
      <c r="CG2489" s="264"/>
      <c r="CH2489" s="264"/>
      <c r="CI2489" s="264"/>
      <c r="CJ2489" s="264"/>
      <c r="CK2489" s="264"/>
      <c r="CL2489" s="264"/>
      <c r="CM2489" s="264"/>
      <c r="CN2489" s="264"/>
      <c r="CO2489" s="264"/>
      <c r="CP2489" s="264"/>
      <c r="CQ2489" s="264"/>
      <c r="CR2489" s="264"/>
      <c r="CS2489" s="264"/>
      <c r="CT2489" s="264"/>
      <c r="CU2489" s="264"/>
      <c r="CV2489" s="264"/>
      <c r="CW2489" s="264"/>
      <c r="CX2489" s="264"/>
    </row>
    <row r="2490" spans="1:102" s="24" customFormat="1" ht="18">
      <c r="A2490" s="17">
        <v>5</v>
      </c>
      <c r="B2490" s="7" t="s">
        <v>253</v>
      </c>
      <c r="C2490" s="9"/>
      <c r="D2490" s="9"/>
      <c r="E2490" s="9"/>
      <c r="F2490" s="6"/>
      <c r="G2490" s="6"/>
      <c r="H2490" s="3"/>
      <c r="I2490" s="18"/>
      <c r="J2490" s="18"/>
      <c r="K2490" s="213"/>
      <c r="L2490" s="67"/>
      <c r="M2490" s="67"/>
      <c r="N2490" s="67"/>
      <c r="O2490" s="67"/>
      <c r="P2490" s="67"/>
      <c r="Q2490" s="67"/>
      <c r="R2490" s="67"/>
      <c r="S2490" s="9"/>
      <c r="T2490" s="9"/>
      <c r="U2490" s="9"/>
      <c r="V2490" s="9"/>
      <c r="W2490" s="9"/>
      <c r="X2490" s="258"/>
      <c r="Y2490" s="258"/>
      <c r="Z2490" s="258"/>
      <c r="AA2490" s="258"/>
      <c r="AB2490" s="258"/>
      <c r="AC2490" s="258"/>
      <c r="AD2490" s="258"/>
      <c r="AE2490" s="258"/>
      <c r="AF2490" s="258"/>
      <c r="AG2490" s="258"/>
      <c r="AH2490" s="258"/>
      <c r="AI2490" s="258"/>
      <c r="AJ2490" s="258"/>
      <c r="AK2490" s="258"/>
      <c r="AL2490" s="258"/>
      <c r="AM2490" s="258"/>
      <c r="AN2490" s="258"/>
      <c r="AO2490" s="258"/>
      <c r="AP2490" s="258"/>
      <c r="AQ2490" s="258"/>
      <c r="AR2490" s="258"/>
      <c r="AS2490" s="258"/>
      <c r="AT2490" s="258"/>
      <c r="AU2490" s="258"/>
      <c r="AV2490" s="258"/>
      <c r="AW2490" s="258"/>
      <c r="AX2490" s="258"/>
      <c r="AY2490" s="258"/>
      <c r="AZ2490" s="258"/>
      <c r="BA2490" s="258"/>
      <c r="BB2490" s="258"/>
      <c r="BC2490" s="258"/>
      <c r="BD2490" s="258"/>
      <c r="BE2490" s="258"/>
      <c r="BF2490" s="258"/>
      <c r="BG2490" s="258"/>
      <c r="BH2490" s="258"/>
      <c r="BI2490" s="258"/>
      <c r="BJ2490" s="258"/>
      <c r="BK2490" s="258"/>
      <c r="BL2490" s="258"/>
      <c r="BM2490" s="258"/>
      <c r="BN2490" s="258"/>
      <c r="BO2490" s="258"/>
      <c r="BP2490" s="258"/>
      <c r="BQ2490" s="258"/>
      <c r="BR2490" s="258"/>
      <c r="BS2490" s="258"/>
      <c r="BT2490" s="258"/>
      <c r="BU2490" s="258"/>
      <c r="BV2490" s="258"/>
      <c r="BW2490" s="258"/>
      <c r="BX2490" s="258"/>
      <c r="BY2490" s="258"/>
      <c r="BZ2490" s="258"/>
      <c r="CA2490" s="258"/>
      <c r="CB2490" s="258"/>
      <c r="CC2490" s="258"/>
      <c r="CD2490" s="258"/>
      <c r="CE2490" s="258"/>
      <c r="CF2490" s="258"/>
      <c r="CG2490" s="258"/>
      <c r="CH2490" s="258"/>
      <c r="CI2490" s="258"/>
      <c r="CJ2490" s="258"/>
      <c r="CK2490" s="258"/>
      <c r="CL2490" s="258"/>
      <c r="CM2490" s="258"/>
      <c r="CN2490" s="258"/>
      <c r="CO2490" s="258"/>
      <c r="CP2490" s="258"/>
      <c r="CQ2490" s="258"/>
      <c r="CR2490" s="258"/>
      <c r="CS2490" s="258"/>
      <c r="CT2490" s="258"/>
      <c r="CU2490" s="258"/>
      <c r="CV2490" s="258"/>
      <c r="CW2490" s="258"/>
      <c r="CX2490" s="258"/>
    </row>
    <row r="2491" spans="1:102" ht="18">
      <c r="A2491" s="13"/>
      <c r="B2491" s="5" t="s">
        <v>2572</v>
      </c>
      <c r="C2491" s="8"/>
      <c r="D2491" s="8"/>
      <c r="F2491" s="2"/>
      <c r="G2491" s="2"/>
      <c r="H2491" s="4"/>
      <c r="I2491" s="10"/>
      <c r="J2491" s="10"/>
      <c r="K2491" s="59"/>
      <c r="L2491" s="65"/>
      <c r="M2491" s="65"/>
      <c r="N2491" s="65"/>
      <c r="O2491" s="65"/>
      <c r="P2491" s="65"/>
      <c r="Q2491" s="65"/>
      <c r="R2491" s="65"/>
      <c r="S2491" s="8"/>
      <c r="T2491" s="8"/>
      <c r="U2491" s="8">
        <v>200</v>
      </c>
      <c r="V2491" s="8"/>
      <c r="W2491" s="9">
        <f>SUM(U2491:V2491)</f>
        <v>200</v>
      </c>
    </row>
    <row r="2492" spans="1:102" ht="18">
      <c r="A2492" s="13">
        <v>1</v>
      </c>
      <c r="B2492" s="5" t="s">
        <v>1734</v>
      </c>
      <c r="C2492" s="20">
        <v>5</v>
      </c>
      <c r="D2492" s="20"/>
      <c r="E2492" s="21">
        <f>SUM(C2492:D2492)</f>
        <v>5</v>
      </c>
      <c r="F2492" s="2">
        <v>5</v>
      </c>
      <c r="G2492" s="2">
        <v>0</v>
      </c>
      <c r="H2492" s="3">
        <f t="shared" si="942"/>
        <v>5</v>
      </c>
      <c r="I2492" s="10">
        <v>5</v>
      </c>
      <c r="J2492" s="10"/>
      <c r="K2492" s="213">
        <f>SUM(I2492:J2492)</f>
        <v>5</v>
      </c>
      <c r="L2492" s="65">
        <v>48</v>
      </c>
      <c r="M2492" s="65"/>
      <c r="N2492" s="67">
        <f>SUM(L2492:M2492)</f>
        <v>48</v>
      </c>
      <c r="O2492" s="65">
        <v>10</v>
      </c>
      <c r="P2492" s="65"/>
      <c r="Q2492" s="67">
        <f>SUM(O2492:P2492)</f>
        <v>10</v>
      </c>
      <c r="R2492" s="65">
        <v>10</v>
      </c>
      <c r="S2492" s="8"/>
      <c r="T2492" s="9">
        <f>SUM(R2492:S2492)</f>
        <v>10</v>
      </c>
      <c r="U2492" s="8">
        <v>10</v>
      </c>
      <c r="V2492" s="8"/>
      <c r="W2492" s="9">
        <f>SUM(U2492:V2492)</f>
        <v>10</v>
      </c>
    </row>
    <row r="2493" spans="1:102" s="186" customFormat="1" ht="18">
      <c r="A2493" s="187"/>
      <c r="B2493" s="181" t="s">
        <v>6</v>
      </c>
      <c r="C2493" s="192">
        <v>5</v>
      </c>
      <c r="D2493" s="192"/>
      <c r="E2493" s="192">
        <f>SUM(C2493:D2493)</f>
        <v>5</v>
      </c>
      <c r="F2493" s="183">
        <v>5</v>
      </c>
      <c r="G2493" s="183">
        <v>0</v>
      </c>
      <c r="H2493" s="194">
        <f t="shared" si="942"/>
        <v>5</v>
      </c>
      <c r="I2493" s="184">
        <f>SUM(I2492)</f>
        <v>5</v>
      </c>
      <c r="J2493" s="184"/>
      <c r="K2493" s="212">
        <f>SUM(I2493:J2493)</f>
        <v>5</v>
      </c>
      <c r="L2493" s="198">
        <f>SUM(L2492)</f>
        <v>48</v>
      </c>
      <c r="M2493" s="198"/>
      <c r="N2493" s="198">
        <f>SUM(L2493:M2493)</f>
        <v>48</v>
      </c>
      <c r="O2493" s="198">
        <f>SUM(O2492)</f>
        <v>10</v>
      </c>
      <c r="P2493" s="198"/>
      <c r="Q2493" s="198">
        <f>SUM(O2493:P2493)</f>
        <v>10</v>
      </c>
      <c r="R2493" s="198">
        <f>SUM(R2491:R2492)</f>
        <v>10</v>
      </c>
      <c r="S2493" s="198">
        <f t="shared" ref="S2493:W2493" si="952">SUM(S2491:S2492)</f>
        <v>0</v>
      </c>
      <c r="T2493" s="198">
        <f t="shared" si="952"/>
        <v>10</v>
      </c>
      <c r="U2493" s="198">
        <f t="shared" si="952"/>
        <v>210</v>
      </c>
      <c r="V2493" s="198">
        <f t="shared" si="952"/>
        <v>0</v>
      </c>
      <c r="W2493" s="198">
        <f t="shared" si="952"/>
        <v>210</v>
      </c>
      <c r="X2493" s="264"/>
      <c r="Y2493" s="264"/>
      <c r="Z2493" s="264"/>
      <c r="AA2493" s="264"/>
      <c r="AB2493" s="264"/>
      <c r="AC2493" s="264"/>
      <c r="AD2493" s="264"/>
      <c r="AE2493" s="264"/>
      <c r="AF2493" s="264"/>
      <c r="AG2493" s="264"/>
      <c r="AH2493" s="264"/>
      <c r="AI2493" s="264"/>
      <c r="AJ2493" s="264"/>
      <c r="AK2493" s="264"/>
      <c r="AL2493" s="264"/>
      <c r="AM2493" s="264"/>
      <c r="AN2493" s="264"/>
      <c r="AO2493" s="264"/>
      <c r="AP2493" s="264"/>
      <c r="AQ2493" s="264"/>
      <c r="AR2493" s="264"/>
      <c r="AS2493" s="264"/>
      <c r="AT2493" s="264"/>
      <c r="AU2493" s="264"/>
      <c r="AV2493" s="264"/>
      <c r="AW2493" s="264"/>
      <c r="AX2493" s="264"/>
      <c r="AY2493" s="264"/>
      <c r="AZ2493" s="264"/>
      <c r="BA2493" s="264"/>
      <c r="BB2493" s="264"/>
      <c r="BC2493" s="264"/>
      <c r="BD2493" s="264"/>
      <c r="BE2493" s="264"/>
      <c r="BF2493" s="264"/>
      <c r="BG2493" s="264"/>
      <c r="BH2493" s="264"/>
      <c r="BI2493" s="264"/>
      <c r="BJ2493" s="264"/>
      <c r="BK2493" s="264"/>
      <c r="BL2493" s="264"/>
      <c r="BM2493" s="264"/>
      <c r="BN2493" s="264"/>
      <c r="BO2493" s="264"/>
      <c r="BP2493" s="264"/>
      <c r="BQ2493" s="264"/>
      <c r="BR2493" s="264"/>
      <c r="BS2493" s="264"/>
      <c r="BT2493" s="264"/>
      <c r="BU2493" s="264"/>
      <c r="BV2493" s="264"/>
      <c r="BW2493" s="264"/>
      <c r="BX2493" s="264"/>
      <c r="BY2493" s="264"/>
      <c r="BZ2493" s="264"/>
      <c r="CA2493" s="264"/>
      <c r="CB2493" s="264"/>
      <c r="CC2493" s="264"/>
      <c r="CD2493" s="264"/>
      <c r="CE2493" s="264"/>
      <c r="CF2493" s="264"/>
      <c r="CG2493" s="264"/>
      <c r="CH2493" s="264"/>
      <c r="CI2493" s="264"/>
      <c r="CJ2493" s="264"/>
      <c r="CK2493" s="264"/>
      <c r="CL2493" s="264"/>
      <c r="CM2493" s="264"/>
      <c r="CN2493" s="264"/>
      <c r="CO2493" s="264"/>
      <c r="CP2493" s="264"/>
      <c r="CQ2493" s="264"/>
      <c r="CR2493" s="264"/>
      <c r="CS2493" s="264"/>
      <c r="CT2493" s="264"/>
      <c r="CU2493" s="264"/>
      <c r="CV2493" s="264"/>
      <c r="CW2493" s="264"/>
      <c r="CX2493" s="264"/>
    </row>
    <row r="2494" spans="1:102" ht="18">
      <c r="A2494" s="13"/>
      <c r="B2494" s="7" t="s">
        <v>2411</v>
      </c>
      <c r="C2494" s="21"/>
      <c r="D2494" s="20"/>
      <c r="E2494" s="21"/>
      <c r="F2494" s="6"/>
      <c r="G2494" s="6"/>
      <c r="H2494" s="3"/>
      <c r="I2494" s="18"/>
      <c r="J2494" s="18"/>
      <c r="L2494" s="67"/>
      <c r="M2494" s="65"/>
      <c r="N2494" s="67"/>
      <c r="O2494" s="67"/>
      <c r="P2494" s="65"/>
      <c r="Q2494" s="67"/>
      <c r="R2494" s="67"/>
      <c r="S2494" s="8"/>
      <c r="T2494" s="9"/>
      <c r="U2494" s="9"/>
      <c r="V2494" s="8"/>
      <c r="W2494" s="9"/>
    </row>
    <row r="2495" spans="1:102" ht="18">
      <c r="A2495" s="13"/>
      <c r="B2495" s="5" t="s">
        <v>2412</v>
      </c>
      <c r="C2495" s="20"/>
      <c r="D2495" s="20"/>
      <c r="E2495" s="20"/>
      <c r="F2495" s="2"/>
      <c r="G2495" s="2"/>
      <c r="H2495" s="4"/>
      <c r="I2495" s="10"/>
      <c r="J2495" s="10"/>
      <c r="K2495" s="59"/>
      <c r="L2495" s="65"/>
      <c r="M2495" s="65"/>
      <c r="N2495" s="65"/>
      <c r="O2495" s="65"/>
      <c r="P2495" s="65"/>
      <c r="Q2495" s="65"/>
      <c r="R2495" s="65">
        <v>70000</v>
      </c>
      <c r="S2495" s="8"/>
      <c r="T2495" s="8">
        <f>SUM(R2495:S2495)</f>
        <v>70000</v>
      </c>
      <c r="U2495" s="8">
        <v>150000</v>
      </c>
      <c r="V2495" s="8"/>
      <c r="W2495" s="8">
        <f>SUM(U2495:V2495)</f>
        <v>150000</v>
      </c>
    </row>
    <row r="2496" spans="1:102" s="186" customFormat="1" ht="18">
      <c r="A2496" s="187"/>
      <c r="B2496" s="181" t="s">
        <v>2413</v>
      </c>
      <c r="C2496" s="192"/>
      <c r="D2496" s="192"/>
      <c r="E2496" s="192"/>
      <c r="F2496" s="183"/>
      <c r="G2496" s="183"/>
      <c r="H2496" s="194"/>
      <c r="I2496" s="184"/>
      <c r="J2496" s="184"/>
      <c r="K2496" s="212"/>
      <c r="L2496" s="198"/>
      <c r="M2496" s="198"/>
      <c r="N2496" s="198"/>
      <c r="O2496" s="198"/>
      <c r="P2496" s="198"/>
      <c r="Q2496" s="198"/>
      <c r="R2496" s="198">
        <f>SUM(R2495)</f>
        <v>70000</v>
      </c>
      <c r="S2496" s="198">
        <f t="shared" ref="S2496:V2496" si="953">SUM(S2495)</f>
        <v>0</v>
      </c>
      <c r="T2496" s="198">
        <f t="shared" si="953"/>
        <v>70000</v>
      </c>
      <c r="U2496" s="198">
        <f t="shared" si="953"/>
        <v>150000</v>
      </c>
      <c r="V2496" s="198">
        <f t="shared" si="953"/>
        <v>0</v>
      </c>
      <c r="W2496" s="182">
        <f>SUM(U2496:V2496)</f>
        <v>150000</v>
      </c>
      <c r="X2496" s="264"/>
      <c r="Y2496" s="264"/>
      <c r="Z2496" s="264"/>
      <c r="AA2496" s="264"/>
      <c r="AB2496" s="264"/>
      <c r="AC2496" s="264"/>
      <c r="AD2496" s="264"/>
      <c r="AE2496" s="264"/>
      <c r="AF2496" s="264"/>
      <c r="AG2496" s="264"/>
      <c r="AH2496" s="264"/>
      <c r="AI2496" s="264"/>
      <c r="AJ2496" s="264"/>
      <c r="AK2496" s="264"/>
      <c r="AL2496" s="264"/>
      <c r="AM2496" s="264"/>
      <c r="AN2496" s="264"/>
      <c r="AO2496" s="264"/>
      <c r="AP2496" s="264"/>
      <c r="AQ2496" s="264"/>
      <c r="AR2496" s="264"/>
      <c r="AS2496" s="264"/>
      <c r="AT2496" s="264"/>
      <c r="AU2496" s="264"/>
      <c r="AV2496" s="264"/>
      <c r="AW2496" s="264"/>
      <c r="AX2496" s="264"/>
      <c r="AY2496" s="264"/>
      <c r="AZ2496" s="264"/>
      <c r="BA2496" s="264"/>
      <c r="BB2496" s="264"/>
      <c r="BC2496" s="264"/>
      <c r="BD2496" s="264"/>
      <c r="BE2496" s="264"/>
      <c r="BF2496" s="264"/>
      <c r="BG2496" s="264"/>
      <c r="BH2496" s="264"/>
      <c r="BI2496" s="264"/>
      <c r="BJ2496" s="264"/>
      <c r="BK2496" s="264"/>
      <c r="BL2496" s="264"/>
      <c r="BM2496" s="264"/>
      <c r="BN2496" s="264"/>
      <c r="BO2496" s="264"/>
      <c r="BP2496" s="264"/>
      <c r="BQ2496" s="264"/>
      <c r="BR2496" s="264"/>
      <c r="BS2496" s="264"/>
      <c r="BT2496" s="264"/>
      <c r="BU2496" s="264"/>
      <c r="BV2496" s="264"/>
      <c r="BW2496" s="264"/>
      <c r="BX2496" s="264"/>
      <c r="BY2496" s="264"/>
      <c r="BZ2496" s="264"/>
      <c r="CA2496" s="264"/>
      <c r="CB2496" s="264"/>
      <c r="CC2496" s="264"/>
      <c r="CD2496" s="264"/>
      <c r="CE2496" s="264"/>
      <c r="CF2496" s="264"/>
      <c r="CG2496" s="264"/>
      <c r="CH2496" s="264"/>
      <c r="CI2496" s="264"/>
      <c r="CJ2496" s="264"/>
      <c r="CK2496" s="264"/>
      <c r="CL2496" s="264"/>
      <c r="CM2496" s="264"/>
      <c r="CN2496" s="264"/>
      <c r="CO2496" s="264"/>
      <c r="CP2496" s="264"/>
      <c r="CQ2496" s="264"/>
      <c r="CR2496" s="264"/>
      <c r="CS2496" s="264"/>
      <c r="CT2496" s="264"/>
      <c r="CU2496" s="264"/>
      <c r="CV2496" s="264"/>
      <c r="CW2496" s="264"/>
      <c r="CX2496" s="264"/>
    </row>
    <row r="2497" spans="1:102" s="24" customFormat="1" ht="18">
      <c r="A2497" s="17">
        <v>6</v>
      </c>
      <c r="B2497" s="7" t="s">
        <v>1735</v>
      </c>
      <c r="C2497" s="9"/>
      <c r="D2497" s="9"/>
      <c r="E2497" s="9"/>
      <c r="F2497" s="6"/>
      <c r="G2497" s="6"/>
      <c r="H2497" s="3"/>
      <c r="I2497" s="18"/>
      <c r="J2497" s="18"/>
      <c r="K2497" s="213"/>
      <c r="L2497" s="67"/>
      <c r="M2497" s="67"/>
      <c r="N2497" s="67"/>
      <c r="O2497" s="67"/>
      <c r="P2497" s="67"/>
      <c r="Q2497" s="67"/>
      <c r="R2497" s="67"/>
      <c r="S2497" s="9"/>
      <c r="T2497" s="9"/>
      <c r="U2497" s="9"/>
      <c r="V2497" s="9"/>
      <c r="W2497" s="9"/>
      <c r="X2497" s="258"/>
      <c r="Y2497" s="258"/>
      <c r="Z2497" s="258"/>
      <c r="AA2497" s="258"/>
      <c r="AB2497" s="258"/>
      <c r="AC2497" s="258"/>
      <c r="AD2497" s="258"/>
      <c r="AE2497" s="258"/>
      <c r="AF2497" s="258"/>
      <c r="AG2497" s="258"/>
      <c r="AH2497" s="258"/>
      <c r="AI2497" s="258"/>
      <c r="AJ2497" s="258"/>
      <c r="AK2497" s="258"/>
      <c r="AL2497" s="258"/>
      <c r="AM2497" s="258"/>
      <c r="AN2497" s="258"/>
      <c r="AO2497" s="258"/>
      <c r="AP2497" s="258"/>
      <c r="AQ2497" s="258"/>
      <c r="AR2497" s="258"/>
      <c r="AS2497" s="258"/>
      <c r="AT2497" s="258"/>
      <c r="AU2497" s="258"/>
      <c r="AV2497" s="258"/>
      <c r="AW2497" s="258"/>
      <c r="AX2497" s="258"/>
      <c r="AY2497" s="258"/>
      <c r="AZ2497" s="258"/>
      <c r="BA2497" s="258"/>
      <c r="BB2497" s="258"/>
      <c r="BC2497" s="258"/>
      <c r="BD2497" s="258"/>
      <c r="BE2497" s="258"/>
      <c r="BF2497" s="258"/>
      <c r="BG2497" s="258"/>
      <c r="BH2497" s="258"/>
      <c r="BI2497" s="258"/>
      <c r="BJ2497" s="258"/>
      <c r="BK2497" s="258"/>
      <c r="BL2497" s="258"/>
      <c r="BM2497" s="258"/>
      <c r="BN2497" s="258"/>
      <c r="BO2497" s="258"/>
      <c r="BP2497" s="258"/>
      <c r="BQ2497" s="258"/>
      <c r="BR2497" s="258"/>
      <c r="BS2497" s="258"/>
      <c r="BT2497" s="258"/>
      <c r="BU2497" s="258"/>
      <c r="BV2497" s="258"/>
      <c r="BW2497" s="258"/>
      <c r="BX2497" s="258"/>
      <c r="BY2497" s="258"/>
      <c r="BZ2497" s="258"/>
      <c r="CA2497" s="258"/>
      <c r="CB2497" s="258"/>
      <c r="CC2497" s="258"/>
      <c r="CD2497" s="258"/>
      <c r="CE2497" s="258"/>
      <c r="CF2497" s="258"/>
      <c r="CG2497" s="258"/>
      <c r="CH2497" s="258"/>
      <c r="CI2497" s="258"/>
      <c r="CJ2497" s="258"/>
      <c r="CK2497" s="258"/>
      <c r="CL2497" s="258"/>
      <c r="CM2497" s="258"/>
      <c r="CN2497" s="258"/>
      <c r="CO2497" s="258"/>
      <c r="CP2497" s="258"/>
      <c r="CQ2497" s="258"/>
      <c r="CR2497" s="258"/>
      <c r="CS2497" s="258"/>
      <c r="CT2497" s="258"/>
      <c r="CU2497" s="258"/>
      <c r="CV2497" s="258"/>
      <c r="CW2497" s="258"/>
      <c r="CX2497" s="258"/>
    </row>
    <row r="2498" spans="1:102" ht="18">
      <c r="A2498" s="13">
        <v>1</v>
      </c>
      <c r="B2498" s="5" t="s">
        <v>1736</v>
      </c>
      <c r="C2498" s="8">
        <v>59.49</v>
      </c>
      <c r="D2498" s="8">
        <v>0.02</v>
      </c>
      <c r="E2498" s="9">
        <f>SUM(C2498:D2498)</f>
        <v>59.510000000000005</v>
      </c>
      <c r="F2498" s="2">
        <v>34.979999999999997</v>
      </c>
      <c r="G2498" s="2">
        <v>0.02</v>
      </c>
      <c r="H2498" s="3">
        <f t="shared" si="942"/>
        <v>35</v>
      </c>
      <c r="I2498" s="10">
        <v>74.459999999999994</v>
      </c>
      <c r="J2498" s="10">
        <v>0.02</v>
      </c>
      <c r="K2498" s="213">
        <f>SUM(I2498:J2498)</f>
        <v>74.47999999999999</v>
      </c>
      <c r="L2498" s="65">
        <v>53.07</v>
      </c>
      <c r="M2498" s="65">
        <v>0.02</v>
      </c>
      <c r="N2498" s="67">
        <f>SUM(L2498:M2498)</f>
        <v>53.09</v>
      </c>
      <c r="O2498" s="65">
        <v>80</v>
      </c>
      <c r="P2498" s="65">
        <v>0.02</v>
      </c>
      <c r="Q2498" s="67">
        <f>SUM(O2498:P2498)</f>
        <v>80.02</v>
      </c>
      <c r="R2498" s="65">
        <v>80</v>
      </c>
      <c r="S2498" s="8">
        <v>0.02</v>
      </c>
      <c r="T2498" s="9">
        <f>SUM(R2498:S2498)</f>
        <v>80.02</v>
      </c>
      <c r="U2498" s="8">
        <v>74.3</v>
      </c>
      <c r="V2498" s="8">
        <v>0.02</v>
      </c>
      <c r="W2498" s="9">
        <f>SUM(U2498:V2498)</f>
        <v>74.319999999999993</v>
      </c>
    </row>
    <row r="2499" spans="1:102" s="186" customFormat="1" ht="18">
      <c r="A2499" s="187"/>
      <c r="B2499" s="181" t="s">
        <v>7</v>
      </c>
      <c r="C2499" s="182">
        <f>SUM(C2498)</f>
        <v>59.49</v>
      </c>
      <c r="D2499" s="182">
        <f>SUM(D2498)</f>
        <v>0.02</v>
      </c>
      <c r="E2499" s="182">
        <f>SUM(E2498)</f>
        <v>59.510000000000005</v>
      </c>
      <c r="F2499" s="183">
        <v>34.979999999999997</v>
      </c>
      <c r="G2499" s="183">
        <v>0.02</v>
      </c>
      <c r="H2499" s="194">
        <f t="shared" si="942"/>
        <v>35</v>
      </c>
      <c r="I2499" s="184">
        <f>SUM(I2498)</f>
        <v>74.459999999999994</v>
      </c>
      <c r="J2499" s="184">
        <f>SUM(J2498)</f>
        <v>0.02</v>
      </c>
      <c r="K2499" s="212">
        <f>SUM(I2499:J2499)</f>
        <v>74.47999999999999</v>
      </c>
      <c r="L2499" s="198">
        <f>SUM(L2498)</f>
        <v>53.07</v>
      </c>
      <c r="M2499" s="198">
        <f>SUM(M2498)</f>
        <v>0.02</v>
      </c>
      <c r="N2499" s="198">
        <f>SUM(L2499:M2499)</f>
        <v>53.09</v>
      </c>
      <c r="O2499" s="198">
        <f>SUM(O2498)</f>
        <v>80</v>
      </c>
      <c r="P2499" s="198">
        <f>SUM(P2498)</f>
        <v>0.02</v>
      </c>
      <c r="Q2499" s="198">
        <f>SUM(O2499:P2499)</f>
        <v>80.02</v>
      </c>
      <c r="R2499" s="198">
        <f>SUM(R2498)</f>
        <v>80</v>
      </c>
      <c r="S2499" s="182">
        <f>SUM(S2498)</f>
        <v>0.02</v>
      </c>
      <c r="T2499" s="182">
        <f>SUM(R2499:S2499)</f>
        <v>80.02</v>
      </c>
      <c r="U2499" s="198">
        <f>SUM(U2498)</f>
        <v>74.3</v>
      </c>
      <c r="V2499" s="198">
        <f t="shared" ref="V2499:W2499" si="954">SUM(V2498)</f>
        <v>0.02</v>
      </c>
      <c r="W2499" s="198">
        <f t="shared" si="954"/>
        <v>74.319999999999993</v>
      </c>
      <c r="X2499" s="264"/>
      <c r="Y2499" s="264"/>
      <c r="Z2499" s="264"/>
      <c r="AA2499" s="264"/>
      <c r="AB2499" s="264"/>
      <c r="AC2499" s="264"/>
      <c r="AD2499" s="264"/>
      <c r="AE2499" s="264"/>
      <c r="AF2499" s="264"/>
      <c r="AG2499" s="264"/>
      <c r="AH2499" s="264"/>
      <c r="AI2499" s="264"/>
      <c r="AJ2499" s="264"/>
      <c r="AK2499" s="264"/>
      <c r="AL2499" s="264"/>
      <c r="AM2499" s="264"/>
      <c r="AN2499" s="264"/>
      <c r="AO2499" s="264"/>
      <c r="AP2499" s="264"/>
      <c r="AQ2499" s="264"/>
      <c r="AR2499" s="264"/>
      <c r="AS2499" s="264"/>
      <c r="AT2499" s="264"/>
      <c r="AU2499" s="264"/>
      <c r="AV2499" s="264"/>
      <c r="AW2499" s="264"/>
      <c r="AX2499" s="264"/>
      <c r="AY2499" s="264"/>
      <c r="AZ2499" s="264"/>
      <c r="BA2499" s="264"/>
      <c r="BB2499" s="264"/>
      <c r="BC2499" s="264"/>
      <c r="BD2499" s="264"/>
      <c r="BE2499" s="264"/>
      <c r="BF2499" s="264"/>
      <c r="BG2499" s="264"/>
      <c r="BH2499" s="264"/>
      <c r="BI2499" s="264"/>
      <c r="BJ2499" s="264"/>
      <c r="BK2499" s="264"/>
      <c r="BL2499" s="264"/>
      <c r="BM2499" s="264"/>
      <c r="BN2499" s="264"/>
      <c r="BO2499" s="264"/>
      <c r="BP2499" s="264"/>
      <c r="BQ2499" s="264"/>
      <c r="BR2499" s="264"/>
      <c r="BS2499" s="264"/>
      <c r="BT2499" s="264"/>
      <c r="BU2499" s="264"/>
      <c r="BV2499" s="264"/>
      <c r="BW2499" s="264"/>
      <c r="BX2499" s="264"/>
      <c r="BY2499" s="264"/>
      <c r="BZ2499" s="264"/>
      <c r="CA2499" s="264"/>
      <c r="CB2499" s="264"/>
      <c r="CC2499" s="264"/>
      <c r="CD2499" s="264"/>
      <c r="CE2499" s="264"/>
      <c r="CF2499" s="264"/>
      <c r="CG2499" s="264"/>
      <c r="CH2499" s="264"/>
      <c r="CI2499" s="264"/>
      <c r="CJ2499" s="264"/>
      <c r="CK2499" s="264"/>
      <c r="CL2499" s="264"/>
      <c r="CM2499" s="264"/>
      <c r="CN2499" s="264"/>
      <c r="CO2499" s="264"/>
      <c r="CP2499" s="264"/>
      <c r="CQ2499" s="264"/>
      <c r="CR2499" s="264"/>
      <c r="CS2499" s="264"/>
      <c r="CT2499" s="264"/>
      <c r="CU2499" s="264"/>
      <c r="CV2499" s="264"/>
      <c r="CW2499" s="264"/>
      <c r="CX2499" s="264"/>
    </row>
    <row r="2500" spans="1:102" ht="18">
      <c r="A2500" s="17">
        <v>7</v>
      </c>
      <c r="B2500" s="7" t="s">
        <v>1855</v>
      </c>
      <c r="C2500" s="9"/>
      <c r="D2500" s="9"/>
      <c r="E2500" s="9"/>
      <c r="F2500" s="6"/>
      <c r="G2500" s="6"/>
      <c r="H2500" s="3"/>
      <c r="I2500" s="10"/>
      <c r="J2500" s="10"/>
      <c r="L2500" s="65"/>
      <c r="M2500" s="65"/>
      <c r="N2500" s="67"/>
      <c r="O2500" s="65"/>
      <c r="P2500" s="65"/>
      <c r="Q2500" s="67"/>
      <c r="R2500" s="65"/>
      <c r="S2500" s="8"/>
      <c r="T2500" s="9"/>
      <c r="U2500" s="8"/>
      <c r="V2500" s="8"/>
      <c r="W2500" s="9"/>
    </row>
    <row r="2501" spans="1:102" ht="18">
      <c r="A2501" s="13">
        <v>1</v>
      </c>
      <c r="B2501" s="5" t="s">
        <v>1856</v>
      </c>
      <c r="C2501" s="9"/>
      <c r="D2501" s="9"/>
      <c r="E2501" s="9"/>
      <c r="F2501" s="6"/>
      <c r="G2501" s="6"/>
      <c r="H2501" s="3"/>
      <c r="I2501" s="10">
        <v>0.2</v>
      </c>
      <c r="J2501" s="10"/>
      <c r="K2501" s="213">
        <f>SUM(I2501:J2501)</f>
        <v>0.2</v>
      </c>
      <c r="L2501" s="65">
        <v>487.54</v>
      </c>
      <c r="M2501" s="65"/>
      <c r="N2501" s="67">
        <f>SUM(L2501:M2501)</f>
        <v>487.54</v>
      </c>
      <c r="O2501" s="65">
        <v>487.53</v>
      </c>
      <c r="P2501" s="65"/>
      <c r="Q2501" s="67">
        <f>SUM(O2501:P2501)</f>
        <v>487.53</v>
      </c>
      <c r="R2501" s="65">
        <v>487.53</v>
      </c>
      <c r="S2501" s="8"/>
      <c r="T2501" s="9">
        <f>SUM(R2501:S2501)</f>
        <v>487.53</v>
      </c>
      <c r="U2501" s="8">
        <v>350.01</v>
      </c>
      <c r="V2501" s="8"/>
      <c r="W2501" s="9">
        <f>SUM(U2501:V2501)</f>
        <v>350.01</v>
      </c>
    </row>
    <row r="2502" spans="1:102" s="186" customFormat="1" ht="18">
      <c r="A2502" s="187"/>
      <c r="B2502" s="181" t="s">
        <v>1857</v>
      </c>
      <c r="C2502" s="182"/>
      <c r="D2502" s="182"/>
      <c r="E2502" s="182"/>
      <c r="F2502" s="183"/>
      <c r="G2502" s="183"/>
      <c r="H2502" s="194"/>
      <c r="I2502" s="184">
        <f>SUM(I2501)</f>
        <v>0.2</v>
      </c>
      <c r="J2502" s="184"/>
      <c r="K2502" s="212">
        <f>SUM(I2502:J2502)</f>
        <v>0.2</v>
      </c>
      <c r="L2502" s="198">
        <f>SUM(L2501)</f>
        <v>487.54</v>
      </c>
      <c r="M2502" s="198"/>
      <c r="N2502" s="198">
        <f>SUM(L2502:M2502)</f>
        <v>487.54</v>
      </c>
      <c r="O2502" s="198">
        <f>SUM(O2501)</f>
        <v>487.53</v>
      </c>
      <c r="P2502" s="198"/>
      <c r="Q2502" s="198">
        <f>SUM(O2502:P2502)</f>
        <v>487.53</v>
      </c>
      <c r="R2502" s="198">
        <f>SUM(R2501)</f>
        <v>487.53</v>
      </c>
      <c r="S2502" s="182"/>
      <c r="T2502" s="182">
        <f>SUM(R2502:S2502)</f>
        <v>487.53</v>
      </c>
      <c r="U2502" s="198">
        <f>SUM(U2501)</f>
        <v>350.01</v>
      </c>
      <c r="V2502" s="198">
        <f t="shared" ref="V2502" si="955">SUM(V2501)</f>
        <v>0</v>
      </c>
      <c r="W2502" s="182">
        <f>SUM(U2502:V2502)</f>
        <v>350.01</v>
      </c>
      <c r="X2502" s="264"/>
      <c r="Y2502" s="264"/>
      <c r="Z2502" s="264"/>
      <c r="AA2502" s="264"/>
      <c r="AB2502" s="264"/>
      <c r="AC2502" s="264"/>
      <c r="AD2502" s="264"/>
      <c r="AE2502" s="264"/>
      <c r="AF2502" s="264"/>
      <c r="AG2502" s="264"/>
      <c r="AH2502" s="264"/>
      <c r="AI2502" s="264"/>
      <c r="AJ2502" s="264"/>
      <c r="AK2502" s="264"/>
      <c r="AL2502" s="264"/>
      <c r="AM2502" s="264"/>
      <c r="AN2502" s="264"/>
      <c r="AO2502" s="264"/>
      <c r="AP2502" s="264"/>
      <c r="AQ2502" s="264"/>
      <c r="AR2502" s="264"/>
      <c r="AS2502" s="264"/>
      <c r="AT2502" s="264"/>
      <c r="AU2502" s="264"/>
      <c r="AV2502" s="264"/>
      <c r="AW2502" s="264"/>
      <c r="AX2502" s="264"/>
      <c r="AY2502" s="264"/>
      <c r="AZ2502" s="264"/>
      <c r="BA2502" s="264"/>
      <c r="BB2502" s="264"/>
      <c r="BC2502" s="264"/>
      <c r="BD2502" s="264"/>
      <c r="BE2502" s="264"/>
      <c r="BF2502" s="264"/>
      <c r="BG2502" s="264"/>
      <c r="BH2502" s="264"/>
      <c r="BI2502" s="264"/>
      <c r="BJ2502" s="264"/>
      <c r="BK2502" s="264"/>
      <c r="BL2502" s="264"/>
      <c r="BM2502" s="264"/>
      <c r="BN2502" s="264"/>
      <c r="BO2502" s="264"/>
      <c r="BP2502" s="264"/>
      <c r="BQ2502" s="264"/>
      <c r="BR2502" s="264"/>
      <c r="BS2502" s="264"/>
      <c r="BT2502" s="264"/>
      <c r="BU2502" s="264"/>
      <c r="BV2502" s="264"/>
      <c r="BW2502" s="264"/>
      <c r="BX2502" s="264"/>
      <c r="BY2502" s="264"/>
      <c r="BZ2502" s="264"/>
      <c r="CA2502" s="264"/>
      <c r="CB2502" s="264"/>
      <c r="CC2502" s="264"/>
      <c r="CD2502" s="264"/>
      <c r="CE2502" s="264"/>
      <c r="CF2502" s="264"/>
      <c r="CG2502" s="264"/>
      <c r="CH2502" s="264"/>
      <c r="CI2502" s="264"/>
      <c r="CJ2502" s="264"/>
      <c r="CK2502" s="264"/>
      <c r="CL2502" s="264"/>
      <c r="CM2502" s="264"/>
      <c r="CN2502" s="264"/>
      <c r="CO2502" s="264"/>
      <c r="CP2502" s="264"/>
      <c r="CQ2502" s="264"/>
      <c r="CR2502" s="264"/>
      <c r="CS2502" s="264"/>
      <c r="CT2502" s="264"/>
      <c r="CU2502" s="264"/>
      <c r="CV2502" s="264"/>
      <c r="CW2502" s="264"/>
      <c r="CX2502" s="264"/>
    </row>
    <row r="2503" spans="1:102" s="24" customFormat="1" ht="18">
      <c r="A2503" s="17">
        <v>8</v>
      </c>
      <c r="B2503" s="7" t="s">
        <v>1293</v>
      </c>
      <c r="C2503" s="9"/>
      <c r="D2503" s="9"/>
      <c r="E2503" s="9"/>
      <c r="F2503" s="6"/>
      <c r="G2503" s="6"/>
      <c r="H2503" s="3"/>
      <c r="I2503" s="18"/>
      <c r="J2503" s="18"/>
      <c r="K2503" s="213"/>
      <c r="L2503" s="67"/>
      <c r="M2503" s="67"/>
      <c r="N2503" s="67"/>
      <c r="O2503" s="67"/>
      <c r="P2503" s="67"/>
      <c r="Q2503" s="67"/>
      <c r="R2503" s="67"/>
      <c r="S2503" s="9"/>
      <c r="T2503" s="9"/>
      <c r="U2503" s="9"/>
      <c r="V2503" s="9"/>
      <c r="W2503" s="9"/>
      <c r="X2503" s="258"/>
      <c r="Y2503" s="258"/>
      <c r="Z2503" s="258"/>
      <c r="AA2503" s="258"/>
      <c r="AB2503" s="258"/>
      <c r="AC2503" s="258"/>
      <c r="AD2503" s="258"/>
      <c r="AE2503" s="258"/>
      <c r="AF2503" s="258"/>
      <c r="AG2503" s="258"/>
      <c r="AH2503" s="258"/>
      <c r="AI2503" s="258"/>
      <c r="AJ2503" s="258"/>
      <c r="AK2503" s="258"/>
      <c r="AL2503" s="258"/>
      <c r="AM2503" s="258"/>
      <c r="AN2503" s="258"/>
      <c r="AO2503" s="258"/>
      <c r="AP2503" s="258"/>
      <c r="AQ2503" s="258"/>
      <c r="AR2503" s="258"/>
      <c r="AS2503" s="258"/>
      <c r="AT2503" s="258"/>
      <c r="AU2503" s="258"/>
      <c r="AV2503" s="258"/>
      <c r="AW2503" s="258"/>
      <c r="AX2503" s="258"/>
      <c r="AY2503" s="258"/>
      <c r="AZ2503" s="258"/>
      <c r="BA2503" s="258"/>
      <c r="BB2503" s="258"/>
      <c r="BC2503" s="258"/>
      <c r="BD2503" s="258"/>
      <c r="BE2503" s="258"/>
      <c r="BF2503" s="258"/>
      <c r="BG2503" s="258"/>
      <c r="BH2503" s="258"/>
      <c r="BI2503" s="258"/>
      <c r="BJ2503" s="258"/>
      <c r="BK2503" s="258"/>
      <c r="BL2503" s="258"/>
      <c r="BM2503" s="258"/>
      <c r="BN2503" s="258"/>
      <c r="BO2503" s="258"/>
      <c r="BP2503" s="258"/>
      <c r="BQ2503" s="258"/>
      <c r="BR2503" s="258"/>
      <c r="BS2503" s="258"/>
      <c r="BT2503" s="258"/>
      <c r="BU2503" s="258"/>
      <c r="BV2503" s="258"/>
      <c r="BW2503" s="258"/>
      <c r="BX2503" s="258"/>
      <c r="BY2503" s="258"/>
      <c r="BZ2503" s="258"/>
      <c r="CA2503" s="258"/>
      <c r="CB2503" s="258"/>
      <c r="CC2503" s="258"/>
      <c r="CD2503" s="258"/>
      <c r="CE2503" s="258"/>
      <c r="CF2503" s="258"/>
      <c r="CG2503" s="258"/>
      <c r="CH2503" s="258"/>
      <c r="CI2503" s="258"/>
      <c r="CJ2503" s="258"/>
      <c r="CK2503" s="258"/>
      <c r="CL2503" s="258"/>
      <c r="CM2503" s="258"/>
      <c r="CN2503" s="258"/>
      <c r="CO2503" s="258"/>
      <c r="CP2503" s="258"/>
      <c r="CQ2503" s="258"/>
      <c r="CR2503" s="258"/>
      <c r="CS2503" s="258"/>
      <c r="CT2503" s="258"/>
      <c r="CU2503" s="258"/>
      <c r="CV2503" s="258"/>
      <c r="CW2503" s="258"/>
      <c r="CX2503" s="258"/>
    </row>
    <row r="2504" spans="1:102" s="24" customFormat="1" ht="18">
      <c r="A2504" s="17">
        <v>1</v>
      </c>
      <c r="B2504" s="5" t="s">
        <v>1737</v>
      </c>
      <c r="C2504" s="8">
        <v>1690</v>
      </c>
      <c r="D2504" s="8"/>
      <c r="E2504" s="9">
        <f>SUM(C2504:D2504)</f>
        <v>1690</v>
      </c>
      <c r="F2504" s="2">
        <v>3346.85</v>
      </c>
      <c r="G2504" s="2">
        <v>0</v>
      </c>
      <c r="H2504" s="3">
        <f t="shared" si="942"/>
        <v>3346.85</v>
      </c>
      <c r="I2504" s="10">
        <v>3569.43</v>
      </c>
      <c r="J2504" s="10"/>
      <c r="K2504" s="213">
        <f>SUM(I2504:J2504)</f>
        <v>3569.43</v>
      </c>
      <c r="L2504" s="65">
        <v>3938.47</v>
      </c>
      <c r="M2504" s="65"/>
      <c r="N2504" s="67">
        <f>SUM(L2504:M2504)</f>
        <v>3938.47</v>
      </c>
      <c r="O2504" s="65">
        <v>3488.77</v>
      </c>
      <c r="P2504" s="65"/>
      <c r="Q2504" s="67">
        <f>SUM(O2504:P2504)</f>
        <v>3488.77</v>
      </c>
      <c r="R2504" s="65">
        <v>3488.77</v>
      </c>
      <c r="S2504" s="8"/>
      <c r="T2504" s="9">
        <f>SUM(R2504:S2504)</f>
        <v>3488.77</v>
      </c>
      <c r="U2504" s="8">
        <v>2500</v>
      </c>
      <c r="V2504" s="8"/>
      <c r="W2504" s="9">
        <f>SUM(U2504:V2504)</f>
        <v>2500</v>
      </c>
      <c r="X2504" s="258"/>
      <c r="Y2504" s="258"/>
      <c r="Z2504" s="258"/>
      <c r="AA2504" s="258"/>
      <c r="AB2504" s="258"/>
      <c r="AC2504" s="258"/>
      <c r="AD2504" s="258"/>
      <c r="AE2504" s="258"/>
      <c r="AF2504" s="258"/>
      <c r="AG2504" s="258"/>
      <c r="AH2504" s="258"/>
      <c r="AI2504" s="258"/>
      <c r="AJ2504" s="258"/>
      <c r="AK2504" s="258"/>
      <c r="AL2504" s="258"/>
      <c r="AM2504" s="258"/>
      <c r="AN2504" s="258"/>
      <c r="AO2504" s="258"/>
      <c r="AP2504" s="258"/>
      <c r="AQ2504" s="258"/>
      <c r="AR2504" s="258"/>
      <c r="AS2504" s="258"/>
      <c r="AT2504" s="258"/>
      <c r="AU2504" s="258"/>
      <c r="AV2504" s="258"/>
      <c r="AW2504" s="258"/>
      <c r="AX2504" s="258"/>
      <c r="AY2504" s="258"/>
      <c r="AZ2504" s="258"/>
      <c r="BA2504" s="258"/>
      <c r="BB2504" s="258"/>
      <c r="BC2504" s="258"/>
      <c r="BD2504" s="258"/>
      <c r="BE2504" s="258"/>
      <c r="BF2504" s="258"/>
      <c r="BG2504" s="258"/>
      <c r="BH2504" s="258"/>
      <c r="BI2504" s="258"/>
      <c r="BJ2504" s="258"/>
      <c r="BK2504" s="258"/>
      <c r="BL2504" s="258"/>
      <c r="BM2504" s="258"/>
      <c r="BN2504" s="258"/>
      <c r="BO2504" s="258"/>
      <c r="BP2504" s="258"/>
      <c r="BQ2504" s="258"/>
      <c r="BR2504" s="258"/>
      <c r="BS2504" s="258"/>
      <c r="BT2504" s="258"/>
      <c r="BU2504" s="258"/>
      <c r="BV2504" s="258"/>
      <c r="BW2504" s="258"/>
      <c r="BX2504" s="258"/>
      <c r="BY2504" s="258"/>
      <c r="BZ2504" s="258"/>
      <c r="CA2504" s="258"/>
      <c r="CB2504" s="258"/>
      <c r="CC2504" s="258"/>
      <c r="CD2504" s="258"/>
      <c r="CE2504" s="258"/>
      <c r="CF2504" s="258"/>
      <c r="CG2504" s="258"/>
      <c r="CH2504" s="258"/>
      <c r="CI2504" s="258"/>
      <c r="CJ2504" s="258"/>
      <c r="CK2504" s="258"/>
      <c r="CL2504" s="258"/>
      <c r="CM2504" s="258"/>
      <c r="CN2504" s="258"/>
      <c r="CO2504" s="258"/>
      <c r="CP2504" s="258"/>
      <c r="CQ2504" s="258"/>
      <c r="CR2504" s="258"/>
      <c r="CS2504" s="258"/>
      <c r="CT2504" s="258"/>
      <c r="CU2504" s="258"/>
      <c r="CV2504" s="258"/>
      <c r="CW2504" s="258"/>
      <c r="CX2504" s="258"/>
    </row>
    <row r="2505" spans="1:102" s="24" customFormat="1" ht="18">
      <c r="A2505" s="17">
        <v>2</v>
      </c>
      <c r="B2505" s="5" t="s">
        <v>1738</v>
      </c>
      <c r="C2505" s="8">
        <v>175.01</v>
      </c>
      <c r="D2505" s="8">
        <v>305</v>
      </c>
      <c r="E2505" s="9">
        <f>SUM(C2505:D2505)</f>
        <v>480.01</v>
      </c>
      <c r="F2505" s="2">
        <v>302.2</v>
      </c>
      <c r="G2505" s="2">
        <v>96.25</v>
      </c>
      <c r="H2505" s="3">
        <f t="shared" si="942"/>
        <v>398.45</v>
      </c>
      <c r="I2505" s="10">
        <v>531.11</v>
      </c>
      <c r="J2505" s="10">
        <v>70.61</v>
      </c>
      <c r="K2505" s="213">
        <f>SUM(I2505:J2505)</f>
        <v>601.72</v>
      </c>
      <c r="L2505" s="65">
        <v>521.41</v>
      </c>
      <c r="M2505" s="65">
        <v>0.01</v>
      </c>
      <c r="N2505" s="67">
        <f>SUM(L2505:M2505)</f>
        <v>521.41999999999996</v>
      </c>
      <c r="O2505" s="65">
        <v>652</v>
      </c>
      <c r="P2505" s="65">
        <v>5.93</v>
      </c>
      <c r="Q2505" s="67">
        <f>SUM(O2505:P2505)</f>
        <v>657.93</v>
      </c>
      <c r="R2505" s="65">
        <v>652</v>
      </c>
      <c r="S2505" s="8">
        <v>5.93</v>
      </c>
      <c r="T2505" s="9">
        <f>SUM(R2505:S2505)</f>
        <v>657.93</v>
      </c>
      <c r="U2505" s="8">
        <v>825</v>
      </c>
      <c r="V2505" s="8">
        <v>0.01</v>
      </c>
      <c r="W2505" s="9">
        <f>SUM(U2505:V2505)</f>
        <v>825.01</v>
      </c>
      <c r="X2505" s="258"/>
      <c r="Y2505" s="258"/>
      <c r="Z2505" s="258"/>
      <c r="AA2505" s="258"/>
      <c r="AB2505" s="258"/>
      <c r="AC2505" s="258"/>
      <c r="AD2505" s="258"/>
      <c r="AE2505" s="258"/>
      <c r="AF2505" s="258"/>
      <c r="AG2505" s="258"/>
      <c r="AH2505" s="258"/>
      <c r="AI2505" s="258"/>
      <c r="AJ2505" s="258"/>
      <c r="AK2505" s="258"/>
      <c r="AL2505" s="258"/>
      <c r="AM2505" s="258"/>
      <c r="AN2505" s="258"/>
      <c r="AO2505" s="258"/>
      <c r="AP2505" s="258"/>
      <c r="AQ2505" s="258"/>
      <c r="AR2505" s="258"/>
      <c r="AS2505" s="258"/>
      <c r="AT2505" s="258"/>
      <c r="AU2505" s="258"/>
      <c r="AV2505" s="258"/>
      <c r="AW2505" s="258"/>
      <c r="AX2505" s="258"/>
      <c r="AY2505" s="258"/>
      <c r="AZ2505" s="258"/>
      <c r="BA2505" s="258"/>
      <c r="BB2505" s="258"/>
      <c r="BC2505" s="258"/>
      <c r="BD2505" s="258"/>
      <c r="BE2505" s="258"/>
      <c r="BF2505" s="258"/>
      <c r="BG2505" s="258"/>
      <c r="BH2505" s="258"/>
      <c r="BI2505" s="258"/>
      <c r="BJ2505" s="258"/>
      <c r="BK2505" s="258"/>
      <c r="BL2505" s="258"/>
      <c r="BM2505" s="258"/>
      <c r="BN2505" s="258"/>
      <c r="BO2505" s="258"/>
      <c r="BP2505" s="258"/>
      <c r="BQ2505" s="258"/>
      <c r="BR2505" s="258"/>
      <c r="BS2505" s="258"/>
      <c r="BT2505" s="258"/>
      <c r="BU2505" s="258"/>
      <c r="BV2505" s="258"/>
      <c r="BW2505" s="258"/>
      <c r="BX2505" s="258"/>
      <c r="BY2505" s="258"/>
      <c r="BZ2505" s="258"/>
      <c r="CA2505" s="258"/>
      <c r="CB2505" s="258"/>
      <c r="CC2505" s="258"/>
      <c r="CD2505" s="258"/>
      <c r="CE2505" s="258"/>
      <c r="CF2505" s="258"/>
      <c r="CG2505" s="258"/>
      <c r="CH2505" s="258"/>
      <c r="CI2505" s="258"/>
      <c r="CJ2505" s="258"/>
      <c r="CK2505" s="258"/>
      <c r="CL2505" s="258"/>
      <c r="CM2505" s="258"/>
      <c r="CN2505" s="258"/>
      <c r="CO2505" s="258"/>
      <c r="CP2505" s="258"/>
      <c r="CQ2505" s="258"/>
      <c r="CR2505" s="258"/>
      <c r="CS2505" s="258"/>
      <c r="CT2505" s="258"/>
      <c r="CU2505" s="258"/>
      <c r="CV2505" s="258"/>
      <c r="CW2505" s="258"/>
      <c r="CX2505" s="258"/>
    </row>
    <row r="2506" spans="1:102" s="186" customFormat="1" ht="18">
      <c r="A2506" s="187"/>
      <c r="B2506" s="181" t="s">
        <v>165</v>
      </c>
      <c r="C2506" s="182">
        <f>SUM(C2504:C2505)</f>
        <v>1865.01</v>
      </c>
      <c r="D2506" s="182">
        <f>SUM(D2504:D2505)</f>
        <v>305</v>
      </c>
      <c r="E2506" s="182">
        <f>SUM(E2504:E2505)</f>
        <v>2170.0100000000002</v>
      </c>
      <c r="F2506" s="183">
        <v>3649.05</v>
      </c>
      <c r="G2506" s="183">
        <v>96.25</v>
      </c>
      <c r="H2506" s="194">
        <f t="shared" si="942"/>
        <v>3745.3</v>
      </c>
      <c r="I2506" s="184">
        <f>SUM(I2504:I2505)</f>
        <v>4100.54</v>
      </c>
      <c r="J2506" s="184">
        <f>SUM(J2504:J2505)</f>
        <v>70.61</v>
      </c>
      <c r="K2506" s="212">
        <f>SUM(I2506:J2506)</f>
        <v>4171.1499999999996</v>
      </c>
      <c r="L2506" s="198">
        <f>SUM(L2504:L2505)</f>
        <v>4459.88</v>
      </c>
      <c r="M2506" s="198">
        <f>SUM(M2504:M2505)</f>
        <v>0.01</v>
      </c>
      <c r="N2506" s="198">
        <f>SUM(L2506:M2506)</f>
        <v>4459.8900000000003</v>
      </c>
      <c r="O2506" s="198">
        <f>SUM(O2504:O2505)</f>
        <v>4140.7700000000004</v>
      </c>
      <c r="P2506" s="198">
        <f>SUM(P2504:P2505)</f>
        <v>5.93</v>
      </c>
      <c r="Q2506" s="198">
        <f>SUM(O2506:P2506)</f>
        <v>4146.7000000000007</v>
      </c>
      <c r="R2506" s="198">
        <f>SUM(R2504:R2505)</f>
        <v>4140.7700000000004</v>
      </c>
      <c r="S2506" s="182">
        <f>SUM(S2504:S2505)</f>
        <v>5.93</v>
      </c>
      <c r="T2506" s="182">
        <f>SUM(R2506:S2506)</f>
        <v>4146.7000000000007</v>
      </c>
      <c r="U2506" s="198">
        <f>SUM(U2504:U2505)</f>
        <v>3325</v>
      </c>
      <c r="V2506" s="198">
        <f t="shared" ref="V2506:W2506" si="956">SUM(V2504:V2505)</f>
        <v>0.01</v>
      </c>
      <c r="W2506" s="198">
        <f t="shared" si="956"/>
        <v>3325.01</v>
      </c>
      <c r="X2506" s="264"/>
      <c r="Y2506" s="264"/>
      <c r="Z2506" s="264"/>
      <c r="AA2506" s="264"/>
      <c r="AB2506" s="264"/>
      <c r="AC2506" s="264"/>
      <c r="AD2506" s="264"/>
      <c r="AE2506" s="264"/>
      <c r="AF2506" s="264"/>
      <c r="AG2506" s="264"/>
      <c r="AH2506" s="264"/>
      <c r="AI2506" s="264"/>
      <c r="AJ2506" s="264"/>
      <c r="AK2506" s="264"/>
      <c r="AL2506" s="264"/>
      <c r="AM2506" s="264"/>
      <c r="AN2506" s="264"/>
      <c r="AO2506" s="264"/>
      <c r="AP2506" s="264"/>
      <c r="AQ2506" s="264"/>
      <c r="AR2506" s="264"/>
      <c r="AS2506" s="264"/>
      <c r="AT2506" s="264"/>
      <c r="AU2506" s="264"/>
      <c r="AV2506" s="264"/>
      <c r="AW2506" s="264"/>
      <c r="AX2506" s="264"/>
      <c r="AY2506" s="264"/>
      <c r="AZ2506" s="264"/>
      <c r="BA2506" s="264"/>
      <c r="BB2506" s="264"/>
      <c r="BC2506" s="264"/>
      <c r="BD2506" s="264"/>
      <c r="BE2506" s="264"/>
      <c r="BF2506" s="264"/>
      <c r="BG2506" s="264"/>
      <c r="BH2506" s="264"/>
      <c r="BI2506" s="264"/>
      <c r="BJ2506" s="264"/>
      <c r="BK2506" s="264"/>
      <c r="BL2506" s="264"/>
      <c r="BM2506" s="264"/>
      <c r="BN2506" s="264"/>
      <c r="BO2506" s="264"/>
      <c r="BP2506" s="264"/>
      <c r="BQ2506" s="264"/>
      <c r="BR2506" s="264"/>
      <c r="BS2506" s="264"/>
      <c r="BT2506" s="264"/>
      <c r="BU2506" s="264"/>
      <c r="BV2506" s="264"/>
      <c r="BW2506" s="264"/>
      <c r="BX2506" s="264"/>
      <c r="BY2506" s="264"/>
      <c r="BZ2506" s="264"/>
      <c r="CA2506" s="264"/>
      <c r="CB2506" s="264"/>
      <c r="CC2506" s="264"/>
      <c r="CD2506" s="264"/>
      <c r="CE2506" s="264"/>
      <c r="CF2506" s="264"/>
      <c r="CG2506" s="264"/>
      <c r="CH2506" s="264"/>
      <c r="CI2506" s="264"/>
      <c r="CJ2506" s="264"/>
      <c r="CK2506" s="264"/>
      <c r="CL2506" s="264"/>
      <c r="CM2506" s="264"/>
      <c r="CN2506" s="264"/>
      <c r="CO2506" s="264"/>
      <c r="CP2506" s="264"/>
      <c r="CQ2506" s="264"/>
      <c r="CR2506" s="264"/>
      <c r="CS2506" s="264"/>
      <c r="CT2506" s="264"/>
      <c r="CU2506" s="264"/>
      <c r="CV2506" s="264"/>
      <c r="CW2506" s="264"/>
      <c r="CX2506" s="264"/>
    </row>
    <row r="2507" spans="1:102" s="24" customFormat="1" ht="18">
      <c r="A2507" s="17">
        <v>9</v>
      </c>
      <c r="B2507" s="7" t="s">
        <v>1295</v>
      </c>
      <c r="C2507" s="9"/>
      <c r="D2507" s="9"/>
      <c r="E2507" s="9"/>
      <c r="F2507" s="6"/>
      <c r="G2507" s="6"/>
      <c r="H2507" s="3"/>
      <c r="I2507" s="18"/>
      <c r="J2507" s="18"/>
      <c r="K2507" s="213"/>
      <c r="L2507" s="67"/>
      <c r="M2507" s="67"/>
      <c r="N2507" s="67"/>
      <c r="O2507" s="67"/>
      <c r="P2507" s="67"/>
      <c r="Q2507" s="67"/>
      <c r="R2507" s="67"/>
      <c r="S2507" s="9"/>
      <c r="T2507" s="9"/>
      <c r="U2507" s="9"/>
      <c r="V2507" s="9"/>
      <c r="W2507" s="9"/>
      <c r="X2507" s="258"/>
      <c r="Y2507" s="258"/>
      <c r="Z2507" s="258"/>
      <c r="AA2507" s="258"/>
      <c r="AB2507" s="258"/>
      <c r="AC2507" s="258"/>
      <c r="AD2507" s="258"/>
      <c r="AE2507" s="258"/>
      <c r="AF2507" s="258"/>
      <c r="AG2507" s="258"/>
      <c r="AH2507" s="258"/>
      <c r="AI2507" s="258"/>
      <c r="AJ2507" s="258"/>
      <c r="AK2507" s="258"/>
      <c r="AL2507" s="258"/>
      <c r="AM2507" s="258"/>
      <c r="AN2507" s="258"/>
      <c r="AO2507" s="258"/>
      <c r="AP2507" s="258"/>
      <c r="AQ2507" s="258"/>
      <c r="AR2507" s="258"/>
      <c r="AS2507" s="258"/>
      <c r="AT2507" s="258"/>
      <c r="AU2507" s="258"/>
      <c r="AV2507" s="258"/>
      <c r="AW2507" s="258"/>
      <c r="AX2507" s="258"/>
      <c r="AY2507" s="258"/>
      <c r="AZ2507" s="258"/>
      <c r="BA2507" s="258"/>
      <c r="BB2507" s="258"/>
      <c r="BC2507" s="258"/>
      <c r="BD2507" s="258"/>
      <c r="BE2507" s="258"/>
      <c r="BF2507" s="258"/>
      <c r="BG2507" s="258"/>
      <c r="BH2507" s="258"/>
      <c r="BI2507" s="258"/>
      <c r="BJ2507" s="258"/>
      <c r="BK2507" s="258"/>
      <c r="BL2507" s="258"/>
      <c r="BM2507" s="258"/>
      <c r="BN2507" s="258"/>
      <c r="BO2507" s="258"/>
      <c r="BP2507" s="258"/>
      <c r="BQ2507" s="258"/>
      <c r="BR2507" s="258"/>
      <c r="BS2507" s="258"/>
      <c r="BT2507" s="258"/>
      <c r="BU2507" s="258"/>
      <c r="BV2507" s="258"/>
      <c r="BW2507" s="258"/>
      <c r="BX2507" s="258"/>
      <c r="BY2507" s="258"/>
      <c r="BZ2507" s="258"/>
      <c r="CA2507" s="258"/>
      <c r="CB2507" s="258"/>
      <c r="CC2507" s="258"/>
      <c r="CD2507" s="258"/>
      <c r="CE2507" s="258"/>
      <c r="CF2507" s="258"/>
      <c r="CG2507" s="258"/>
      <c r="CH2507" s="258"/>
      <c r="CI2507" s="258"/>
      <c r="CJ2507" s="258"/>
      <c r="CK2507" s="258"/>
      <c r="CL2507" s="258"/>
      <c r="CM2507" s="258"/>
      <c r="CN2507" s="258"/>
      <c r="CO2507" s="258"/>
      <c r="CP2507" s="258"/>
      <c r="CQ2507" s="258"/>
      <c r="CR2507" s="258"/>
      <c r="CS2507" s="258"/>
      <c r="CT2507" s="258"/>
      <c r="CU2507" s="258"/>
      <c r="CV2507" s="258"/>
      <c r="CW2507" s="258"/>
      <c r="CX2507" s="258"/>
    </row>
    <row r="2508" spans="1:102" ht="18">
      <c r="A2508" s="13">
        <v>6</v>
      </c>
      <c r="B2508" s="5" t="s">
        <v>2574</v>
      </c>
      <c r="C2508" s="8"/>
      <c r="D2508" s="8"/>
      <c r="E2508" s="9"/>
      <c r="F2508" s="2"/>
      <c r="G2508" s="2"/>
      <c r="H2508" s="3"/>
      <c r="I2508" s="10"/>
      <c r="J2508" s="10"/>
      <c r="L2508" s="65"/>
      <c r="M2508" s="65"/>
      <c r="N2508" s="67"/>
      <c r="O2508" s="65"/>
      <c r="P2508" s="65"/>
      <c r="Q2508" s="67"/>
      <c r="R2508" s="65">
        <v>0.01</v>
      </c>
      <c r="S2508" s="8"/>
      <c r="T2508" s="9">
        <f t="shared" ref="T2508" si="957">SUM(R2508:S2508)</f>
        <v>0.01</v>
      </c>
      <c r="U2508" s="8">
        <v>0.01</v>
      </c>
      <c r="V2508" s="8"/>
      <c r="W2508" s="9">
        <f t="shared" ref="W2508" si="958">SUM(U2508:V2508)</f>
        <v>0.01</v>
      </c>
    </row>
    <row r="2509" spans="1:102" ht="18">
      <c r="A2509" s="13">
        <v>1</v>
      </c>
      <c r="B2509" s="5" t="s">
        <v>1740</v>
      </c>
      <c r="C2509" s="8">
        <v>166.93</v>
      </c>
      <c r="D2509" s="8"/>
      <c r="E2509" s="9">
        <f>SUM(C2509:D2509)</f>
        <v>166.93</v>
      </c>
      <c r="F2509" s="2">
        <v>176.63</v>
      </c>
      <c r="G2509" s="2">
        <v>0</v>
      </c>
      <c r="H2509" s="3">
        <f t="shared" si="942"/>
        <v>176.63</v>
      </c>
      <c r="I2509" s="10">
        <v>209.44</v>
      </c>
      <c r="J2509" s="10"/>
      <c r="K2509" s="213">
        <f t="shared" ref="K2509:K2513" si="959">SUM(I2509:J2509)</f>
        <v>209.44</v>
      </c>
      <c r="L2509" s="65">
        <v>251.14</v>
      </c>
      <c r="M2509" s="65"/>
      <c r="N2509" s="67">
        <f t="shared" ref="N2509:N2513" si="960">SUM(L2509:M2509)</f>
        <v>251.14</v>
      </c>
      <c r="O2509" s="65">
        <v>239.64</v>
      </c>
      <c r="P2509" s="65"/>
      <c r="Q2509" s="67">
        <f t="shared" ref="Q2509:Q2513" si="961">SUM(O2509:P2509)</f>
        <v>239.64</v>
      </c>
      <c r="R2509" s="65">
        <v>239.64</v>
      </c>
      <c r="S2509" s="8"/>
      <c r="T2509" s="9">
        <f t="shared" ref="T2509:T2513" si="962">SUM(R2509:S2509)</f>
        <v>239.64</v>
      </c>
      <c r="U2509" s="8">
        <v>274.74</v>
      </c>
      <c r="V2509" s="8"/>
      <c r="W2509" s="9">
        <f t="shared" ref="W2509:W2513" si="963">SUM(U2509:V2509)</f>
        <v>274.74</v>
      </c>
    </row>
    <row r="2510" spans="1:102" ht="18">
      <c r="A2510" s="13">
        <v>2</v>
      </c>
      <c r="B2510" s="5" t="s">
        <v>1739</v>
      </c>
      <c r="C2510" s="8"/>
      <c r="D2510" s="8"/>
      <c r="F2510" s="2">
        <v>0.02</v>
      </c>
      <c r="G2510" s="2">
        <v>0</v>
      </c>
      <c r="H2510" s="3">
        <f t="shared" si="942"/>
        <v>0.02</v>
      </c>
      <c r="I2510" s="10">
        <v>0.02</v>
      </c>
      <c r="J2510" s="10"/>
      <c r="K2510" s="213">
        <f t="shared" si="959"/>
        <v>0.02</v>
      </c>
      <c r="L2510" s="65">
        <v>0.02</v>
      </c>
      <c r="M2510" s="65"/>
      <c r="N2510" s="67">
        <f t="shared" si="960"/>
        <v>0.02</v>
      </c>
      <c r="O2510" s="65"/>
      <c r="P2510" s="65"/>
      <c r="Q2510" s="67">
        <f t="shared" si="961"/>
        <v>0</v>
      </c>
      <c r="R2510" s="65"/>
      <c r="S2510" s="8"/>
      <c r="T2510" s="9">
        <f t="shared" si="962"/>
        <v>0</v>
      </c>
      <c r="U2510" s="8"/>
      <c r="V2510" s="8"/>
      <c r="W2510" s="9">
        <f t="shared" si="963"/>
        <v>0</v>
      </c>
    </row>
    <row r="2511" spans="1:102" ht="18">
      <c r="A2511" s="13">
        <v>3</v>
      </c>
      <c r="B2511" s="5" t="s">
        <v>2573</v>
      </c>
      <c r="C2511" s="8">
        <v>96.8</v>
      </c>
      <c r="D2511" s="8"/>
      <c r="E2511" s="9">
        <f>SUM(C2511:D2511)</f>
        <v>96.8</v>
      </c>
      <c r="F2511" s="2">
        <v>160.05000000000001</v>
      </c>
      <c r="G2511" s="2">
        <v>0</v>
      </c>
      <c r="H2511" s="3">
        <f t="shared" si="942"/>
        <v>160.05000000000001</v>
      </c>
      <c r="I2511" s="10">
        <v>170.96</v>
      </c>
      <c r="J2511" s="10"/>
      <c r="K2511" s="213">
        <f t="shared" si="959"/>
        <v>170.96</v>
      </c>
      <c r="L2511" s="65">
        <v>1244.3599999999999</v>
      </c>
      <c r="M2511" s="65"/>
      <c r="N2511" s="67">
        <f t="shared" si="960"/>
        <v>1244.3599999999999</v>
      </c>
      <c r="O2511" s="65">
        <v>861.61</v>
      </c>
      <c r="P2511" s="65"/>
      <c r="Q2511" s="67">
        <f t="shared" si="961"/>
        <v>861.61</v>
      </c>
      <c r="R2511" s="65">
        <v>861.61</v>
      </c>
      <c r="S2511" s="8"/>
      <c r="T2511" s="9">
        <f t="shared" si="962"/>
        <v>861.61</v>
      </c>
      <c r="U2511" s="8">
        <v>935.11</v>
      </c>
      <c r="V2511" s="8"/>
      <c r="W2511" s="9">
        <f t="shared" si="963"/>
        <v>935.11</v>
      </c>
    </row>
    <row r="2512" spans="1:102" s="24" customFormat="1" ht="18">
      <c r="A2512" s="13">
        <v>4</v>
      </c>
      <c r="B2512" s="5" t="s">
        <v>1741</v>
      </c>
      <c r="C2512" s="9"/>
      <c r="D2512" s="9"/>
      <c r="E2512" s="9"/>
      <c r="F2512" s="2">
        <v>0.01</v>
      </c>
      <c r="G2512" s="2">
        <v>0</v>
      </c>
      <c r="H2512" s="3">
        <f t="shared" si="942"/>
        <v>0.01</v>
      </c>
      <c r="I2512" s="10">
        <v>0.01</v>
      </c>
      <c r="J2512" s="18"/>
      <c r="K2512" s="213">
        <f t="shared" si="959"/>
        <v>0.01</v>
      </c>
      <c r="L2512" s="65">
        <v>0.01</v>
      </c>
      <c r="M2512" s="65"/>
      <c r="N2512" s="67">
        <f t="shared" si="960"/>
        <v>0.01</v>
      </c>
      <c r="O2512" s="65"/>
      <c r="P2512" s="65"/>
      <c r="Q2512" s="67">
        <f t="shared" si="961"/>
        <v>0</v>
      </c>
      <c r="R2512" s="65"/>
      <c r="S2512" s="8"/>
      <c r="T2512" s="9">
        <f t="shared" si="962"/>
        <v>0</v>
      </c>
      <c r="U2512" s="8"/>
      <c r="V2512" s="8"/>
      <c r="W2512" s="9">
        <f t="shared" si="963"/>
        <v>0</v>
      </c>
      <c r="X2512" s="258"/>
      <c r="Y2512" s="258"/>
      <c r="Z2512" s="258"/>
      <c r="AA2512" s="258"/>
      <c r="AB2512" s="258"/>
      <c r="AC2512" s="258"/>
      <c r="AD2512" s="258"/>
      <c r="AE2512" s="258"/>
      <c r="AF2512" s="258"/>
      <c r="AG2512" s="258"/>
      <c r="AH2512" s="258"/>
      <c r="AI2512" s="258"/>
      <c r="AJ2512" s="258"/>
      <c r="AK2512" s="258"/>
      <c r="AL2512" s="258"/>
      <c r="AM2512" s="258"/>
      <c r="AN2512" s="258"/>
      <c r="AO2512" s="258"/>
      <c r="AP2512" s="258"/>
      <c r="AQ2512" s="258"/>
      <c r="AR2512" s="258"/>
      <c r="AS2512" s="258"/>
      <c r="AT2512" s="258"/>
      <c r="AU2512" s="258"/>
      <c r="AV2512" s="258"/>
      <c r="AW2512" s="258"/>
      <c r="AX2512" s="258"/>
      <c r="AY2512" s="258"/>
      <c r="AZ2512" s="258"/>
      <c r="BA2512" s="258"/>
      <c r="BB2512" s="258"/>
      <c r="BC2512" s="258"/>
      <c r="BD2512" s="258"/>
      <c r="BE2512" s="258"/>
      <c r="BF2512" s="258"/>
      <c r="BG2512" s="258"/>
      <c r="BH2512" s="258"/>
      <c r="BI2512" s="258"/>
      <c r="BJ2512" s="258"/>
      <c r="BK2512" s="258"/>
      <c r="BL2512" s="258"/>
      <c r="BM2512" s="258"/>
      <c r="BN2512" s="258"/>
      <c r="BO2512" s="258"/>
      <c r="BP2512" s="258"/>
      <c r="BQ2512" s="258"/>
      <c r="BR2512" s="258"/>
      <c r="BS2512" s="258"/>
      <c r="BT2512" s="258"/>
      <c r="BU2512" s="258"/>
      <c r="BV2512" s="258"/>
      <c r="BW2512" s="258"/>
      <c r="BX2512" s="258"/>
      <c r="BY2512" s="258"/>
      <c r="BZ2512" s="258"/>
      <c r="CA2512" s="258"/>
      <c r="CB2512" s="258"/>
      <c r="CC2512" s="258"/>
      <c r="CD2512" s="258"/>
      <c r="CE2512" s="258"/>
      <c r="CF2512" s="258"/>
      <c r="CG2512" s="258"/>
      <c r="CH2512" s="258"/>
      <c r="CI2512" s="258"/>
      <c r="CJ2512" s="258"/>
      <c r="CK2512" s="258"/>
      <c r="CL2512" s="258"/>
      <c r="CM2512" s="258"/>
      <c r="CN2512" s="258"/>
      <c r="CO2512" s="258"/>
      <c r="CP2512" s="258"/>
      <c r="CQ2512" s="258"/>
      <c r="CR2512" s="258"/>
      <c r="CS2512" s="258"/>
      <c r="CT2512" s="258"/>
      <c r="CU2512" s="258"/>
      <c r="CV2512" s="258"/>
      <c r="CW2512" s="258"/>
      <c r="CX2512" s="258"/>
    </row>
    <row r="2513" spans="1:102" ht="18">
      <c r="A2513" s="13">
        <v>5</v>
      </c>
      <c r="B2513" s="5" t="s">
        <v>193</v>
      </c>
      <c r="C2513" s="8">
        <v>458.56</v>
      </c>
      <c r="D2513" s="8"/>
      <c r="E2513" s="9">
        <f>SUM(C2513:D2513)</f>
        <v>458.56</v>
      </c>
      <c r="F2513" s="2">
        <v>306.22000000000003</v>
      </c>
      <c r="G2513" s="2">
        <v>0</v>
      </c>
      <c r="H2513" s="3">
        <f t="shared" si="942"/>
        <v>306.22000000000003</v>
      </c>
      <c r="I2513" s="10">
        <v>200</v>
      </c>
      <c r="J2513" s="10"/>
      <c r="K2513" s="213">
        <f t="shared" si="959"/>
        <v>200</v>
      </c>
      <c r="L2513" s="65">
        <v>12098.01</v>
      </c>
      <c r="M2513" s="65"/>
      <c r="N2513" s="67">
        <f t="shared" si="960"/>
        <v>12098.01</v>
      </c>
      <c r="O2513" s="65">
        <v>6000.01</v>
      </c>
      <c r="P2513" s="65"/>
      <c r="Q2513" s="67">
        <f t="shared" si="961"/>
        <v>6000.01</v>
      </c>
      <c r="R2513" s="65">
        <v>6000.01</v>
      </c>
      <c r="S2513" s="8"/>
      <c r="T2513" s="9">
        <f t="shared" si="962"/>
        <v>6000.01</v>
      </c>
      <c r="U2513" s="8">
        <v>6000.01</v>
      </c>
      <c r="V2513" s="8"/>
      <c r="W2513" s="9">
        <f t="shared" si="963"/>
        <v>6000.01</v>
      </c>
    </row>
    <row r="2514" spans="1:102" s="186" customFormat="1" ht="18">
      <c r="A2514" s="187"/>
      <c r="B2514" s="181" t="s">
        <v>194</v>
      </c>
      <c r="C2514" s="198">
        <f t="shared" ref="C2514:Q2514" si="964">SUM(C2508:C2513)</f>
        <v>722.29</v>
      </c>
      <c r="D2514" s="198">
        <f t="shared" si="964"/>
        <v>0</v>
      </c>
      <c r="E2514" s="198">
        <f t="shared" si="964"/>
        <v>722.29</v>
      </c>
      <c r="F2514" s="198">
        <f t="shared" si="964"/>
        <v>642.93000000000006</v>
      </c>
      <c r="G2514" s="198">
        <f t="shared" si="964"/>
        <v>0</v>
      </c>
      <c r="H2514" s="198">
        <f t="shared" si="964"/>
        <v>642.93000000000006</v>
      </c>
      <c r="I2514" s="198">
        <f t="shared" si="964"/>
        <v>580.43000000000006</v>
      </c>
      <c r="J2514" s="198">
        <f t="shared" si="964"/>
        <v>0</v>
      </c>
      <c r="K2514" s="198">
        <f t="shared" si="964"/>
        <v>580.43000000000006</v>
      </c>
      <c r="L2514" s="198">
        <f t="shared" si="964"/>
        <v>13593.54</v>
      </c>
      <c r="M2514" s="198">
        <f t="shared" si="964"/>
        <v>0</v>
      </c>
      <c r="N2514" s="198">
        <f t="shared" si="964"/>
        <v>13593.54</v>
      </c>
      <c r="O2514" s="198">
        <f t="shared" si="964"/>
        <v>7101.26</v>
      </c>
      <c r="P2514" s="198">
        <f t="shared" si="964"/>
        <v>0</v>
      </c>
      <c r="Q2514" s="198">
        <f t="shared" si="964"/>
        <v>7101.26</v>
      </c>
      <c r="R2514" s="198">
        <f>SUM(R2508:R2513)</f>
        <v>7101.27</v>
      </c>
      <c r="S2514" s="198">
        <f t="shared" ref="S2514:W2514" si="965">SUM(S2508:S2513)</f>
        <v>0</v>
      </c>
      <c r="T2514" s="198">
        <f t="shared" si="965"/>
        <v>7101.27</v>
      </c>
      <c r="U2514" s="198">
        <f t="shared" si="965"/>
        <v>7209.8700000000008</v>
      </c>
      <c r="V2514" s="198">
        <f t="shared" si="965"/>
        <v>0</v>
      </c>
      <c r="W2514" s="198">
        <f t="shared" si="965"/>
        <v>7209.8700000000008</v>
      </c>
      <c r="X2514" s="264"/>
      <c r="Y2514" s="264"/>
      <c r="Z2514" s="264"/>
      <c r="AA2514" s="264"/>
      <c r="AB2514" s="264"/>
      <c r="AC2514" s="264"/>
      <c r="AD2514" s="264"/>
      <c r="AE2514" s="264"/>
      <c r="AF2514" s="264"/>
      <c r="AG2514" s="264"/>
      <c r="AH2514" s="264"/>
      <c r="AI2514" s="264"/>
      <c r="AJ2514" s="264"/>
      <c r="AK2514" s="264"/>
      <c r="AL2514" s="264"/>
      <c r="AM2514" s="264"/>
      <c r="AN2514" s="264"/>
      <c r="AO2514" s="264"/>
      <c r="AP2514" s="264"/>
      <c r="AQ2514" s="264"/>
      <c r="AR2514" s="264"/>
      <c r="AS2514" s="264"/>
      <c r="AT2514" s="264"/>
      <c r="AU2514" s="264"/>
      <c r="AV2514" s="264"/>
      <c r="AW2514" s="264"/>
      <c r="AX2514" s="264"/>
      <c r="AY2514" s="264"/>
      <c r="AZ2514" s="264"/>
      <c r="BA2514" s="264"/>
      <c r="BB2514" s="264"/>
      <c r="BC2514" s="264"/>
      <c r="BD2514" s="264"/>
      <c r="BE2514" s="264"/>
      <c r="BF2514" s="264"/>
      <c r="BG2514" s="264"/>
      <c r="BH2514" s="264"/>
      <c r="BI2514" s="264"/>
      <c r="BJ2514" s="264"/>
      <c r="BK2514" s="264"/>
      <c r="BL2514" s="264"/>
      <c r="BM2514" s="264"/>
      <c r="BN2514" s="264"/>
      <c r="BO2514" s="264"/>
      <c r="BP2514" s="264"/>
      <c r="BQ2514" s="264"/>
      <c r="BR2514" s="264"/>
      <c r="BS2514" s="264"/>
      <c r="BT2514" s="264"/>
      <c r="BU2514" s="264"/>
      <c r="BV2514" s="264"/>
      <c r="BW2514" s="264"/>
      <c r="BX2514" s="264"/>
      <c r="BY2514" s="264"/>
      <c r="BZ2514" s="264"/>
      <c r="CA2514" s="264"/>
      <c r="CB2514" s="264"/>
      <c r="CC2514" s="264"/>
      <c r="CD2514" s="264"/>
      <c r="CE2514" s="264"/>
      <c r="CF2514" s="264"/>
      <c r="CG2514" s="264"/>
      <c r="CH2514" s="264"/>
      <c r="CI2514" s="264"/>
      <c r="CJ2514" s="264"/>
      <c r="CK2514" s="264"/>
      <c r="CL2514" s="264"/>
      <c r="CM2514" s="264"/>
      <c r="CN2514" s="264"/>
      <c r="CO2514" s="264"/>
      <c r="CP2514" s="264"/>
      <c r="CQ2514" s="264"/>
      <c r="CR2514" s="264"/>
      <c r="CS2514" s="264"/>
      <c r="CT2514" s="264"/>
      <c r="CU2514" s="264"/>
      <c r="CV2514" s="264"/>
      <c r="CW2514" s="264"/>
      <c r="CX2514" s="264"/>
    </row>
    <row r="2515" spans="1:102" s="24" customFormat="1" ht="18">
      <c r="A2515" s="17">
        <v>10</v>
      </c>
      <c r="B2515" s="7" t="s">
        <v>1742</v>
      </c>
      <c r="C2515" s="9"/>
      <c r="D2515" s="9"/>
      <c r="E2515" s="9"/>
      <c r="F2515" s="6"/>
      <c r="G2515" s="6"/>
      <c r="H2515" s="3"/>
      <c r="I2515" s="18"/>
      <c r="J2515" s="18"/>
      <c r="K2515" s="213"/>
      <c r="L2515" s="67"/>
      <c r="M2515" s="67"/>
      <c r="N2515" s="67"/>
      <c r="O2515" s="67"/>
      <c r="P2515" s="67"/>
      <c r="Q2515" s="67"/>
      <c r="R2515" s="67"/>
      <c r="S2515" s="9"/>
      <c r="T2515" s="9"/>
      <c r="U2515" s="9"/>
      <c r="V2515" s="9"/>
      <c r="W2515" s="9"/>
      <c r="X2515" s="258"/>
      <c r="Y2515" s="258"/>
      <c r="Z2515" s="258"/>
      <c r="AA2515" s="258"/>
      <c r="AB2515" s="258"/>
      <c r="AC2515" s="258"/>
      <c r="AD2515" s="258"/>
      <c r="AE2515" s="258"/>
      <c r="AF2515" s="258"/>
      <c r="AG2515" s="258"/>
      <c r="AH2515" s="258"/>
      <c r="AI2515" s="258"/>
      <c r="AJ2515" s="258"/>
      <c r="AK2515" s="258"/>
      <c r="AL2515" s="258"/>
      <c r="AM2515" s="258"/>
      <c r="AN2515" s="258"/>
      <c r="AO2515" s="258"/>
      <c r="AP2515" s="258"/>
      <c r="AQ2515" s="258"/>
      <c r="AR2515" s="258"/>
      <c r="AS2515" s="258"/>
      <c r="AT2515" s="258"/>
      <c r="AU2515" s="258"/>
      <c r="AV2515" s="258"/>
      <c r="AW2515" s="258"/>
      <c r="AX2515" s="258"/>
      <c r="AY2515" s="258"/>
      <c r="AZ2515" s="258"/>
      <c r="BA2515" s="258"/>
      <c r="BB2515" s="258"/>
      <c r="BC2515" s="258"/>
      <c r="BD2515" s="258"/>
      <c r="BE2515" s="258"/>
      <c r="BF2515" s="258"/>
      <c r="BG2515" s="258"/>
      <c r="BH2515" s="258"/>
      <c r="BI2515" s="258"/>
      <c r="BJ2515" s="258"/>
      <c r="BK2515" s="258"/>
      <c r="BL2515" s="258"/>
      <c r="BM2515" s="258"/>
      <c r="BN2515" s="258"/>
      <c r="BO2515" s="258"/>
      <c r="BP2515" s="258"/>
      <c r="BQ2515" s="258"/>
      <c r="BR2515" s="258"/>
      <c r="BS2515" s="258"/>
      <c r="BT2515" s="258"/>
      <c r="BU2515" s="258"/>
      <c r="BV2515" s="258"/>
      <c r="BW2515" s="258"/>
      <c r="BX2515" s="258"/>
      <c r="BY2515" s="258"/>
      <c r="BZ2515" s="258"/>
      <c r="CA2515" s="258"/>
      <c r="CB2515" s="258"/>
      <c r="CC2515" s="258"/>
      <c r="CD2515" s="258"/>
      <c r="CE2515" s="258"/>
      <c r="CF2515" s="258"/>
      <c r="CG2515" s="258"/>
      <c r="CH2515" s="258"/>
      <c r="CI2515" s="258"/>
      <c r="CJ2515" s="258"/>
      <c r="CK2515" s="258"/>
      <c r="CL2515" s="258"/>
      <c r="CM2515" s="258"/>
      <c r="CN2515" s="258"/>
      <c r="CO2515" s="258"/>
      <c r="CP2515" s="258"/>
      <c r="CQ2515" s="258"/>
      <c r="CR2515" s="258"/>
      <c r="CS2515" s="258"/>
      <c r="CT2515" s="258"/>
      <c r="CU2515" s="258"/>
      <c r="CV2515" s="258"/>
      <c r="CW2515" s="258"/>
      <c r="CX2515" s="258"/>
    </row>
    <row r="2516" spans="1:102" ht="18">
      <c r="A2516" s="13">
        <v>1</v>
      </c>
      <c r="B2516" s="5" t="s">
        <v>1743</v>
      </c>
      <c r="C2516" s="8">
        <v>1000</v>
      </c>
      <c r="D2516" s="8"/>
      <c r="E2516" s="9">
        <f>SUM(C2516:D2516)</f>
        <v>1000</v>
      </c>
      <c r="F2516" s="2">
        <v>2850</v>
      </c>
      <c r="G2516" s="2">
        <v>0</v>
      </c>
      <c r="H2516" s="3">
        <f t="shared" si="942"/>
        <v>2850</v>
      </c>
      <c r="I2516" s="10">
        <v>4700</v>
      </c>
      <c r="J2516" s="10"/>
      <c r="K2516" s="213">
        <f>SUM(I2516:J2516)</f>
        <v>4700</v>
      </c>
      <c r="L2516" s="65">
        <v>13600</v>
      </c>
      <c r="M2516" s="65"/>
      <c r="N2516" s="67">
        <f>SUM(L2516:M2516)</f>
        <v>13600</v>
      </c>
      <c r="O2516" s="65">
        <v>3740.5</v>
      </c>
      <c r="P2516" s="65"/>
      <c r="Q2516" s="67">
        <f>SUM(O2516:P2516)</f>
        <v>3740.5</v>
      </c>
      <c r="R2516" s="65">
        <v>3740.5</v>
      </c>
      <c r="S2516" s="8"/>
      <c r="T2516" s="9">
        <f>SUM(R2516:S2516)</f>
        <v>3740.5</v>
      </c>
      <c r="U2516" s="8">
        <v>9384</v>
      </c>
      <c r="V2516" s="8"/>
      <c r="W2516" s="9">
        <f>SUM(U2516:V2516)</f>
        <v>9384</v>
      </c>
    </row>
    <row r="2517" spans="1:102" ht="18">
      <c r="A2517" s="13">
        <v>2</v>
      </c>
      <c r="B2517" s="5" t="s">
        <v>1858</v>
      </c>
      <c r="C2517" s="8"/>
      <c r="D2517" s="8"/>
      <c r="E2517" s="9"/>
      <c r="F2517" s="2"/>
      <c r="G2517" s="2"/>
      <c r="H2517" s="3"/>
      <c r="I2517" s="10">
        <v>1418.02</v>
      </c>
      <c r="J2517" s="10"/>
      <c r="K2517" s="213">
        <f>SUM(I2517:J2517)</f>
        <v>1418.02</v>
      </c>
      <c r="L2517" s="65">
        <v>1911.98</v>
      </c>
      <c r="M2517" s="65"/>
      <c r="N2517" s="67">
        <f>SUM(L2517:M2517)</f>
        <v>1911.98</v>
      </c>
      <c r="O2517" s="65">
        <v>771.75</v>
      </c>
      <c r="P2517" s="65"/>
      <c r="Q2517" s="67">
        <f>SUM(O2517:P2517)</f>
        <v>771.75</v>
      </c>
      <c r="R2517" s="65">
        <v>140.22</v>
      </c>
      <c r="S2517" s="8"/>
      <c r="T2517" s="9">
        <f>SUM(R2517:S2517)</f>
        <v>140.22</v>
      </c>
      <c r="U2517" s="8">
        <v>1902.14</v>
      </c>
      <c r="V2517" s="8"/>
      <c r="W2517" s="9">
        <f>SUM(U2517:V2517)</f>
        <v>1902.14</v>
      </c>
    </row>
    <row r="2518" spans="1:102" ht="18">
      <c r="A2518" s="13">
        <v>3</v>
      </c>
      <c r="B2518" s="5" t="s">
        <v>2156</v>
      </c>
      <c r="C2518" s="8"/>
      <c r="D2518" s="8"/>
      <c r="E2518" s="9"/>
      <c r="F2518" s="2"/>
      <c r="G2518" s="2"/>
      <c r="H2518" s="3"/>
      <c r="I2518" s="10"/>
      <c r="J2518" s="10"/>
      <c r="L2518" s="65">
        <v>0.02</v>
      </c>
      <c r="M2518" s="65"/>
      <c r="N2518" s="67">
        <f>SUM(L2518:M2518)</f>
        <v>0.02</v>
      </c>
      <c r="O2518" s="65">
        <v>231</v>
      </c>
      <c r="P2518" s="65"/>
      <c r="Q2518" s="67">
        <f>SUM(O2518:P2518)</f>
        <v>231</v>
      </c>
      <c r="R2518" s="65">
        <v>231</v>
      </c>
      <c r="S2518" s="8"/>
      <c r="T2518" s="9">
        <f>SUM(R2518:S2518)</f>
        <v>231</v>
      </c>
      <c r="U2518" s="8">
        <v>1390</v>
      </c>
      <c r="V2518" s="8"/>
      <c r="W2518" s="9">
        <f>SUM(U2518:V2518)</f>
        <v>1390</v>
      </c>
    </row>
    <row r="2519" spans="1:102" s="186" customFormat="1" ht="18">
      <c r="A2519" s="187"/>
      <c r="B2519" s="181" t="s">
        <v>195</v>
      </c>
      <c r="C2519" s="182">
        <f>SUM(C2516)</f>
        <v>1000</v>
      </c>
      <c r="D2519" s="182"/>
      <c r="E2519" s="182">
        <f>SUM(C2519:D2519)</f>
        <v>1000</v>
      </c>
      <c r="F2519" s="183">
        <v>2850</v>
      </c>
      <c r="G2519" s="183">
        <v>0</v>
      </c>
      <c r="H2519" s="194">
        <f t="shared" si="942"/>
        <v>2850</v>
      </c>
      <c r="I2519" s="184">
        <f>SUM(I2516:I2517)</f>
        <v>6118.02</v>
      </c>
      <c r="J2519" s="184"/>
      <c r="K2519" s="212">
        <f>SUM(I2519:J2519)</f>
        <v>6118.02</v>
      </c>
      <c r="L2519" s="198">
        <f>SUM(L2516:L2518)</f>
        <v>15512</v>
      </c>
      <c r="M2519" s="198"/>
      <c r="N2519" s="198">
        <f>SUM(L2519:M2519)</f>
        <v>15512</v>
      </c>
      <c r="O2519" s="198">
        <f>SUM(O2516:O2518)</f>
        <v>4743.25</v>
      </c>
      <c r="P2519" s="198"/>
      <c r="Q2519" s="198">
        <f>SUM(O2519:P2519)</f>
        <v>4743.25</v>
      </c>
      <c r="R2519" s="198">
        <f>SUM(R2516:R2518)</f>
        <v>4111.7199999999993</v>
      </c>
      <c r="S2519" s="182"/>
      <c r="T2519" s="182">
        <f>SUM(R2519:S2519)</f>
        <v>4111.7199999999993</v>
      </c>
      <c r="U2519" s="198">
        <f>SUM(U2516:U2518)</f>
        <v>12676.14</v>
      </c>
      <c r="V2519" s="182"/>
      <c r="W2519" s="182">
        <f>SUM(U2519:V2519)</f>
        <v>12676.14</v>
      </c>
      <c r="X2519" s="264"/>
      <c r="Y2519" s="264"/>
      <c r="Z2519" s="264"/>
      <c r="AA2519" s="264"/>
      <c r="AB2519" s="264"/>
      <c r="AC2519" s="264"/>
      <c r="AD2519" s="264"/>
      <c r="AE2519" s="264"/>
      <c r="AF2519" s="264"/>
      <c r="AG2519" s="264"/>
      <c r="AH2519" s="264"/>
      <c r="AI2519" s="264"/>
      <c r="AJ2519" s="264"/>
      <c r="AK2519" s="264"/>
      <c r="AL2519" s="264"/>
      <c r="AM2519" s="264"/>
      <c r="AN2519" s="264"/>
      <c r="AO2519" s="264"/>
      <c r="AP2519" s="264"/>
      <c r="AQ2519" s="264"/>
      <c r="AR2519" s="264"/>
      <c r="AS2519" s="264"/>
      <c r="AT2519" s="264"/>
      <c r="AU2519" s="264"/>
      <c r="AV2519" s="264"/>
      <c r="AW2519" s="264"/>
      <c r="AX2519" s="264"/>
      <c r="AY2519" s="264"/>
      <c r="AZ2519" s="264"/>
      <c r="BA2519" s="264"/>
      <c r="BB2519" s="264"/>
      <c r="BC2519" s="264"/>
      <c r="BD2519" s="264"/>
      <c r="BE2519" s="264"/>
      <c r="BF2519" s="264"/>
      <c r="BG2519" s="264"/>
      <c r="BH2519" s="264"/>
      <c r="BI2519" s="264"/>
      <c r="BJ2519" s="264"/>
      <c r="BK2519" s="264"/>
      <c r="BL2519" s="264"/>
      <c r="BM2519" s="264"/>
      <c r="BN2519" s="264"/>
      <c r="BO2519" s="264"/>
      <c r="BP2519" s="264"/>
      <c r="BQ2519" s="264"/>
      <c r="BR2519" s="264"/>
      <c r="BS2519" s="264"/>
      <c r="BT2519" s="264"/>
      <c r="BU2519" s="264"/>
      <c r="BV2519" s="264"/>
      <c r="BW2519" s="264"/>
      <c r="BX2519" s="264"/>
      <c r="BY2519" s="264"/>
      <c r="BZ2519" s="264"/>
      <c r="CA2519" s="264"/>
      <c r="CB2519" s="264"/>
      <c r="CC2519" s="264"/>
      <c r="CD2519" s="264"/>
      <c r="CE2519" s="264"/>
      <c r="CF2519" s="264"/>
      <c r="CG2519" s="264"/>
      <c r="CH2519" s="264"/>
      <c r="CI2519" s="264"/>
      <c r="CJ2519" s="264"/>
      <c r="CK2519" s="264"/>
      <c r="CL2519" s="264"/>
      <c r="CM2519" s="264"/>
      <c r="CN2519" s="264"/>
      <c r="CO2519" s="264"/>
      <c r="CP2519" s="264"/>
      <c r="CQ2519" s="264"/>
      <c r="CR2519" s="264"/>
      <c r="CS2519" s="264"/>
      <c r="CT2519" s="264"/>
      <c r="CU2519" s="264"/>
      <c r="CV2519" s="264"/>
      <c r="CW2519" s="264"/>
      <c r="CX2519" s="264"/>
    </row>
    <row r="2520" spans="1:102" s="24" customFormat="1" ht="18">
      <c r="A2520" s="17">
        <v>11</v>
      </c>
      <c r="B2520" s="7" t="s">
        <v>1744</v>
      </c>
      <c r="C2520" s="9"/>
      <c r="D2520" s="9"/>
      <c r="E2520" s="9"/>
      <c r="F2520" s="6"/>
      <c r="G2520" s="6"/>
      <c r="H2520" s="3"/>
      <c r="I2520" s="18"/>
      <c r="J2520" s="18"/>
      <c r="K2520" s="213"/>
      <c r="L2520" s="67"/>
      <c r="M2520" s="67"/>
      <c r="N2520" s="67"/>
      <c r="O2520" s="67"/>
      <c r="P2520" s="67"/>
      <c r="Q2520" s="67"/>
      <c r="R2520" s="67"/>
      <c r="S2520" s="9"/>
      <c r="T2520" s="9"/>
      <c r="U2520" s="9"/>
      <c r="V2520" s="9"/>
      <c r="W2520" s="9"/>
      <c r="X2520" s="258"/>
      <c r="Y2520" s="258"/>
      <c r="Z2520" s="258"/>
      <c r="AA2520" s="258"/>
      <c r="AB2520" s="258"/>
      <c r="AC2520" s="258"/>
      <c r="AD2520" s="258"/>
      <c r="AE2520" s="258"/>
      <c r="AF2520" s="258"/>
      <c r="AG2520" s="258"/>
      <c r="AH2520" s="258"/>
      <c r="AI2520" s="258"/>
      <c r="AJ2520" s="258"/>
      <c r="AK2520" s="258"/>
      <c r="AL2520" s="258"/>
      <c r="AM2520" s="258"/>
      <c r="AN2520" s="258"/>
      <c r="AO2520" s="258"/>
      <c r="AP2520" s="258"/>
      <c r="AQ2520" s="258"/>
      <c r="AR2520" s="258"/>
      <c r="AS2520" s="258"/>
      <c r="AT2520" s="258"/>
      <c r="AU2520" s="258"/>
      <c r="AV2520" s="258"/>
      <c r="AW2520" s="258"/>
      <c r="AX2520" s="258"/>
      <c r="AY2520" s="258"/>
      <c r="AZ2520" s="258"/>
      <c r="BA2520" s="258"/>
      <c r="BB2520" s="258"/>
      <c r="BC2520" s="258"/>
      <c r="BD2520" s="258"/>
      <c r="BE2520" s="258"/>
      <c r="BF2520" s="258"/>
      <c r="BG2520" s="258"/>
      <c r="BH2520" s="258"/>
      <c r="BI2520" s="258"/>
      <c r="BJ2520" s="258"/>
      <c r="BK2520" s="258"/>
      <c r="BL2520" s="258"/>
      <c r="BM2520" s="258"/>
      <c r="BN2520" s="258"/>
      <c r="BO2520" s="258"/>
      <c r="BP2520" s="258"/>
      <c r="BQ2520" s="258"/>
      <c r="BR2520" s="258"/>
      <c r="BS2520" s="258"/>
      <c r="BT2520" s="258"/>
      <c r="BU2520" s="258"/>
      <c r="BV2520" s="258"/>
      <c r="BW2520" s="258"/>
      <c r="BX2520" s="258"/>
      <c r="BY2520" s="258"/>
      <c r="BZ2520" s="258"/>
      <c r="CA2520" s="258"/>
      <c r="CB2520" s="258"/>
      <c r="CC2520" s="258"/>
      <c r="CD2520" s="258"/>
      <c r="CE2520" s="258"/>
      <c r="CF2520" s="258"/>
      <c r="CG2520" s="258"/>
      <c r="CH2520" s="258"/>
      <c r="CI2520" s="258"/>
      <c r="CJ2520" s="258"/>
      <c r="CK2520" s="258"/>
      <c r="CL2520" s="258"/>
      <c r="CM2520" s="258"/>
      <c r="CN2520" s="258"/>
      <c r="CO2520" s="258"/>
      <c r="CP2520" s="258"/>
      <c r="CQ2520" s="258"/>
      <c r="CR2520" s="258"/>
      <c r="CS2520" s="258"/>
      <c r="CT2520" s="258"/>
      <c r="CU2520" s="258"/>
      <c r="CV2520" s="258"/>
      <c r="CW2520" s="258"/>
      <c r="CX2520" s="258"/>
    </row>
    <row r="2521" spans="1:102" ht="18">
      <c r="A2521" s="13">
        <v>1</v>
      </c>
      <c r="B2521" s="5" t="s">
        <v>1745</v>
      </c>
      <c r="C2521" s="8"/>
      <c r="D2521" s="8">
        <v>0.01</v>
      </c>
      <c r="E2521" s="9">
        <f t="shared" ref="E2521:E2529" si="966">SUM(C2521:D2521)</f>
        <v>0.01</v>
      </c>
      <c r="F2521" s="2">
        <v>0</v>
      </c>
      <c r="G2521" s="2">
        <v>50</v>
      </c>
      <c r="H2521" s="3">
        <f t="shared" si="942"/>
        <v>50</v>
      </c>
      <c r="I2521" s="10">
        <v>0</v>
      </c>
      <c r="J2521" s="10">
        <v>0.01</v>
      </c>
      <c r="K2521" s="213">
        <f t="shared" ref="K2521:K2529" si="967">SUM(I2521:J2521)</f>
        <v>0.01</v>
      </c>
      <c r="L2521" s="65"/>
      <c r="M2521" s="65">
        <v>0.01</v>
      </c>
      <c r="N2521" s="67">
        <f t="shared" ref="N2521:N2529" si="968">SUM(L2521:M2521)</f>
        <v>0.01</v>
      </c>
      <c r="O2521" s="65">
        <v>0</v>
      </c>
      <c r="P2521" s="65">
        <v>0.01</v>
      </c>
      <c r="Q2521" s="67">
        <f t="shared" ref="Q2521:Q2529" si="969">SUM(O2521:P2521)</f>
        <v>0.01</v>
      </c>
      <c r="R2521" s="65">
        <v>0</v>
      </c>
      <c r="S2521" s="8">
        <v>0.01</v>
      </c>
      <c r="T2521" s="9">
        <f t="shared" ref="T2521:T2527" si="970">SUM(R2521:S2521)</f>
        <v>0.01</v>
      </c>
      <c r="U2521" s="8">
        <v>0</v>
      </c>
      <c r="V2521" s="8">
        <v>0.01</v>
      </c>
      <c r="W2521" s="9">
        <f t="shared" ref="W2521:W2527" si="971">SUM(U2521:V2521)</f>
        <v>0.01</v>
      </c>
    </row>
    <row r="2522" spans="1:102" ht="18">
      <c r="A2522" s="13">
        <v>2</v>
      </c>
      <c r="B2522" s="5" t="s">
        <v>1746</v>
      </c>
      <c r="C2522" s="8">
        <v>212.5</v>
      </c>
      <c r="D2522" s="8"/>
      <c r="E2522" s="9">
        <f t="shared" si="966"/>
        <v>212.5</v>
      </c>
      <c r="F2522" s="2">
        <v>179.05</v>
      </c>
      <c r="G2522" s="2">
        <v>0</v>
      </c>
      <c r="H2522" s="3">
        <f t="shared" si="942"/>
        <v>179.05</v>
      </c>
      <c r="I2522" s="10">
        <v>167.77</v>
      </c>
      <c r="J2522" s="10"/>
      <c r="K2522" s="213">
        <f t="shared" si="967"/>
        <v>167.77</v>
      </c>
      <c r="L2522" s="65">
        <v>160.34</v>
      </c>
      <c r="M2522" s="65"/>
      <c r="N2522" s="67">
        <f t="shared" si="968"/>
        <v>160.34</v>
      </c>
      <c r="O2522" s="65">
        <v>217.94</v>
      </c>
      <c r="P2522" s="65"/>
      <c r="Q2522" s="67">
        <f t="shared" si="969"/>
        <v>217.94</v>
      </c>
      <c r="R2522" s="65">
        <v>217.94</v>
      </c>
      <c r="S2522" s="8"/>
      <c r="T2522" s="9">
        <f t="shared" si="970"/>
        <v>217.94</v>
      </c>
      <c r="U2522" s="8">
        <v>245.75</v>
      </c>
      <c r="V2522" s="8"/>
      <c r="W2522" s="9">
        <f t="shared" si="971"/>
        <v>245.75</v>
      </c>
    </row>
    <row r="2523" spans="1:102" s="24" customFormat="1" ht="18">
      <c r="A2523" s="13">
        <v>3</v>
      </c>
      <c r="B2523" s="5" t="s">
        <v>1747</v>
      </c>
      <c r="C2523" s="8">
        <v>10</v>
      </c>
      <c r="D2523" s="8"/>
      <c r="E2523" s="9">
        <f t="shared" si="966"/>
        <v>10</v>
      </c>
      <c r="F2523" s="2">
        <v>1</v>
      </c>
      <c r="G2523" s="2">
        <v>0</v>
      </c>
      <c r="H2523" s="3">
        <f t="shared" si="942"/>
        <v>1</v>
      </c>
      <c r="I2523" s="18">
        <v>50</v>
      </c>
      <c r="J2523" s="18"/>
      <c r="K2523" s="213">
        <f t="shared" si="967"/>
        <v>50</v>
      </c>
      <c r="L2523" s="65">
        <v>20</v>
      </c>
      <c r="M2523" s="65"/>
      <c r="N2523" s="67">
        <f t="shared" si="968"/>
        <v>20</v>
      </c>
      <c r="O2523" s="65">
        <v>30</v>
      </c>
      <c r="P2523" s="65"/>
      <c r="Q2523" s="67">
        <f t="shared" si="969"/>
        <v>30</v>
      </c>
      <c r="R2523" s="65">
        <v>30</v>
      </c>
      <c r="S2523" s="8"/>
      <c r="T2523" s="9">
        <f t="shared" si="970"/>
        <v>30</v>
      </c>
      <c r="U2523" s="8">
        <v>30</v>
      </c>
      <c r="V2523" s="8"/>
      <c r="W2523" s="9">
        <f t="shared" si="971"/>
        <v>30</v>
      </c>
      <c r="X2523" s="258"/>
      <c r="Y2523" s="258"/>
      <c r="Z2523" s="258"/>
      <c r="AA2523" s="258"/>
      <c r="AB2523" s="258"/>
      <c r="AC2523" s="258"/>
      <c r="AD2523" s="258"/>
      <c r="AE2523" s="258"/>
      <c r="AF2523" s="258"/>
      <c r="AG2523" s="258"/>
      <c r="AH2523" s="258"/>
      <c r="AI2523" s="258"/>
      <c r="AJ2523" s="258"/>
      <c r="AK2523" s="258"/>
      <c r="AL2523" s="258"/>
      <c r="AM2523" s="258"/>
      <c r="AN2523" s="258"/>
      <c r="AO2523" s="258"/>
      <c r="AP2523" s="258"/>
      <c r="AQ2523" s="258"/>
      <c r="AR2523" s="258"/>
      <c r="AS2523" s="258"/>
      <c r="AT2523" s="258"/>
      <c r="AU2523" s="258"/>
      <c r="AV2523" s="258"/>
      <c r="AW2523" s="258"/>
      <c r="AX2523" s="258"/>
      <c r="AY2523" s="258"/>
      <c r="AZ2523" s="258"/>
      <c r="BA2523" s="258"/>
      <c r="BB2523" s="258"/>
      <c r="BC2523" s="258"/>
      <c r="BD2523" s="258"/>
      <c r="BE2523" s="258"/>
      <c r="BF2523" s="258"/>
      <c r="BG2523" s="258"/>
      <c r="BH2523" s="258"/>
      <c r="BI2523" s="258"/>
      <c r="BJ2523" s="258"/>
      <c r="BK2523" s="258"/>
      <c r="BL2523" s="258"/>
      <c r="BM2523" s="258"/>
      <c r="BN2523" s="258"/>
      <c r="BO2523" s="258"/>
      <c r="BP2523" s="258"/>
      <c r="BQ2523" s="258"/>
      <c r="BR2523" s="258"/>
      <c r="BS2523" s="258"/>
      <c r="BT2523" s="258"/>
      <c r="BU2523" s="258"/>
      <c r="BV2523" s="258"/>
      <c r="BW2523" s="258"/>
      <c r="BX2523" s="258"/>
      <c r="BY2523" s="258"/>
      <c r="BZ2523" s="258"/>
      <c r="CA2523" s="258"/>
      <c r="CB2523" s="258"/>
      <c r="CC2523" s="258"/>
      <c r="CD2523" s="258"/>
      <c r="CE2523" s="258"/>
      <c r="CF2523" s="258"/>
      <c r="CG2523" s="258"/>
      <c r="CH2523" s="258"/>
      <c r="CI2523" s="258"/>
      <c r="CJ2523" s="258"/>
      <c r="CK2523" s="258"/>
      <c r="CL2523" s="258"/>
      <c r="CM2523" s="258"/>
      <c r="CN2523" s="258"/>
      <c r="CO2523" s="258"/>
      <c r="CP2523" s="258"/>
      <c r="CQ2523" s="258"/>
      <c r="CR2523" s="258"/>
      <c r="CS2523" s="258"/>
      <c r="CT2523" s="258"/>
      <c r="CU2523" s="258"/>
      <c r="CV2523" s="258"/>
      <c r="CW2523" s="258"/>
      <c r="CX2523" s="258"/>
    </row>
    <row r="2524" spans="1:102" s="24" customFormat="1" ht="18">
      <c r="A2524" s="13"/>
      <c r="B2524" s="5" t="s">
        <v>2575</v>
      </c>
      <c r="C2524" s="8"/>
      <c r="D2524" s="8"/>
      <c r="E2524" s="9"/>
      <c r="F2524" s="2"/>
      <c r="G2524" s="2"/>
      <c r="H2524" s="3"/>
      <c r="I2524" s="18"/>
      <c r="J2524" s="18"/>
      <c r="K2524" s="213"/>
      <c r="L2524" s="65"/>
      <c r="M2524" s="65"/>
      <c r="N2524" s="67"/>
      <c r="O2524" s="65"/>
      <c r="P2524" s="65"/>
      <c r="Q2524" s="67"/>
      <c r="R2524" s="65"/>
      <c r="S2524" s="8"/>
      <c r="T2524" s="9"/>
      <c r="U2524" s="8">
        <v>150</v>
      </c>
      <c r="V2524" s="8"/>
      <c r="W2524" s="9">
        <f t="shared" si="971"/>
        <v>150</v>
      </c>
      <c r="X2524" s="258"/>
      <c r="Y2524" s="258"/>
      <c r="Z2524" s="258"/>
      <c r="AA2524" s="258"/>
      <c r="AB2524" s="258"/>
      <c r="AC2524" s="258"/>
      <c r="AD2524" s="258"/>
      <c r="AE2524" s="258"/>
      <c r="AF2524" s="258"/>
      <c r="AG2524" s="258"/>
      <c r="AH2524" s="258"/>
      <c r="AI2524" s="258"/>
      <c r="AJ2524" s="258"/>
      <c r="AK2524" s="258"/>
      <c r="AL2524" s="258"/>
      <c r="AM2524" s="258"/>
      <c r="AN2524" s="258"/>
      <c r="AO2524" s="258"/>
      <c r="AP2524" s="258"/>
      <c r="AQ2524" s="258"/>
      <c r="AR2524" s="258"/>
      <c r="AS2524" s="258"/>
      <c r="AT2524" s="258"/>
      <c r="AU2524" s="258"/>
      <c r="AV2524" s="258"/>
      <c r="AW2524" s="258"/>
      <c r="AX2524" s="258"/>
      <c r="AY2524" s="258"/>
      <c r="AZ2524" s="258"/>
      <c r="BA2524" s="258"/>
      <c r="BB2524" s="258"/>
      <c r="BC2524" s="258"/>
      <c r="BD2524" s="258"/>
      <c r="BE2524" s="258"/>
      <c r="BF2524" s="258"/>
      <c r="BG2524" s="258"/>
      <c r="BH2524" s="258"/>
      <c r="BI2524" s="258"/>
      <c r="BJ2524" s="258"/>
      <c r="BK2524" s="258"/>
      <c r="BL2524" s="258"/>
      <c r="BM2524" s="258"/>
      <c r="BN2524" s="258"/>
      <c r="BO2524" s="258"/>
      <c r="BP2524" s="258"/>
      <c r="BQ2524" s="258"/>
      <c r="BR2524" s="258"/>
      <c r="BS2524" s="258"/>
      <c r="BT2524" s="258"/>
      <c r="BU2524" s="258"/>
      <c r="BV2524" s="258"/>
      <c r="BW2524" s="258"/>
      <c r="BX2524" s="258"/>
      <c r="BY2524" s="258"/>
      <c r="BZ2524" s="258"/>
      <c r="CA2524" s="258"/>
      <c r="CB2524" s="258"/>
      <c r="CC2524" s="258"/>
      <c r="CD2524" s="258"/>
      <c r="CE2524" s="258"/>
      <c r="CF2524" s="258"/>
      <c r="CG2524" s="258"/>
      <c r="CH2524" s="258"/>
      <c r="CI2524" s="258"/>
      <c r="CJ2524" s="258"/>
      <c r="CK2524" s="258"/>
      <c r="CL2524" s="258"/>
      <c r="CM2524" s="258"/>
      <c r="CN2524" s="258"/>
      <c r="CO2524" s="258"/>
      <c r="CP2524" s="258"/>
      <c r="CQ2524" s="258"/>
      <c r="CR2524" s="258"/>
      <c r="CS2524" s="258"/>
      <c r="CT2524" s="258"/>
      <c r="CU2524" s="258"/>
      <c r="CV2524" s="258"/>
      <c r="CW2524" s="258"/>
      <c r="CX2524" s="258"/>
    </row>
    <row r="2525" spans="1:102" ht="18">
      <c r="A2525" s="13">
        <v>4</v>
      </c>
      <c r="B2525" s="5" t="s">
        <v>1748</v>
      </c>
      <c r="C2525" s="8">
        <v>25</v>
      </c>
      <c r="D2525" s="8"/>
      <c r="E2525" s="9">
        <f t="shared" si="966"/>
        <v>25</v>
      </c>
      <c r="F2525" s="2">
        <v>26</v>
      </c>
      <c r="G2525" s="2">
        <v>0</v>
      </c>
      <c r="H2525" s="3">
        <f t="shared" si="942"/>
        <v>26</v>
      </c>
      <c r="I2525" s="10">
        <v>32</v>
      </c>
      <c r="J2525" s="10"/>
      <c r="K2525" s="213">
        <f t="shared" si="967"/>
        <v>32</v>
      </c>
      <c r="L2525" s="65">
        <v>72</v>
      </c>
      <c r="M2525" s="65"/>
      <c r="N2525" s="67">
        <f t="shared" si="968"/>
        <v>72</v>
      </c>
      <c r="O2525" s="65">
        <v>72</v>
      </c>
      <c r="P2525" s="65"/>
      <c r="Q2525" s="67">
        <f t="shared" si="969"/>
        <v>72</v>
      </c>
      <c r="R2525" s="65">
        <v>72</v>
      </c>
      <c r="S2525" s="8"/>
      <c r="T2525" s="9">
        <f t="shared" si="970"/>
        <v>72</v>
      </c>
      <c r="U2525" s="8">
        <v>40</v>
      </c>
      <c r="V2525" s="8"/>
      <c r="W2525" s="9">
        <f t="shared" si="971"/>
        <v>40</v>
      </c>
    </row>
    <row r="2526" spans="1:102" ht="18">
      <c r="A2526" s="13">
        <v>5</v>
      </c>
      <c r="B2526" s="5" t="s">
        <v>1749</v>
      </c>
      <c r="C2526" s="8"/>
      <c r="D2526" s="8">
        <v>418.76</v>
      </c>
      <c r="E2526" s="9">
        <f t="shared" si="966"/>
        <v>418.76</v>
      </c>
      <c r="F2526" s="2">
        <v>0</v>
      </c>
      <c r="G2526" s="2">
        <v>235.83</v>
      </c>
      <c r="H2526" s="3">
        <f t="shared" si="942"/>
        <v>235.83</v>
      </c>
      <c r="I2526" s="10"/>
      <c r="J2526" s="10">
        <v>419.97</v>
      </c>
      <c r="K2526" s="213">
        <f t="shared" si="967"/>
        <v>419.97</v>
      </c>
      <c r="L2526" s="65"/>
      <c r="M2526" s="65">
        <v>113.61</v>
      </c>
      <c r="N2526" s="67">
        <f t="shared" si="968"/>
        <v>113.61</v>
      </c>
      <c r="O2526" s="65">
        <v>0</v>
      </c>
      <c r="P2526" s="65">
        <v>0.02</v>
      </c>
      <c r="Q2526" s="67">
        <f t="shared" si="969"/>
        <v>0.02</v>
      </c>
      <c r="R2526" s="65">
        <v>0</v>
      </c>
      <c r="S2526" s="8">
        <v>0.02</v>
      </c>
      <c r="T2526" s="9">
        <f t="shared" si="970"/>
        <v>0.02</v>
      </c>
      <c r="U2526" s="8"/>
      <c r="V2526" s="8">
        <v>0.02</v>
      </c>
      <c r="W2526" s="9">
        <f t="shared" si="971"/>
        <v>0.02</v>
      </c>
    </row>
    <row r="2527" spans="1:102" s="24" customFormat="1" ht="18">
      <c r="A2527" s="13">
        <v>6</v>
      </c>
      <c r="B2527" s="5" t="s">
        <v>2323</v>
      </c>
      <c r="C2527" s="8"/>
      <c r="D2527" s="8">
        <v>20.010000000000002</v>
      </c>
      <c r="E2527" s="9">
        <f t="shared" si="966"/>
        <v>20.010000000000002</v>
      </c>
      <c r="F2527" s="2">
        <v>0</v>
      </c>
      <c r="G2527" s="2">
        <v>15.01</v>
      </c>
      <c r="H2527" s="3">
        <f t="shared" si="942"/>
        <v>15.01</v>
      </c>
      <c r="I2527" s="18"/>
      <c r="J2527" s="18">
        <v>0.02</v>
      </c>
      <c r="K2527" s="213">
        <f t="shared" si="967"/>
        <v>0.02</v>
      </c>
      <c r="L2527" s="65"/>
      <c r="M2527" s="65">
        <v>0.02</v>
      </c>
      <c r="N2527" s="67">
        <f t="shared" si="968"/>
        <v>0.02</v>
      </c>
      <c r="O2527" s="65"/>
      <c r="P2527" s="65">
        <v>0.02</v>
      </c>
      <c r="Q2527" s="67">
        <f t="shared" si="969"/>
        <v>0.02</v>
      </c>
      <c r="R2527" s="65"/>
      <c r="S2527" s="8">
        <v>0.02</v>
      </c>
      <c r="T2527" s="9">
        <f t="shared" si="970"/>
        <v>0.02</v>
      </c>
      <c r="U2527" s="8"/>
      <c r="V2527" s="8">
        <v>0.02</v>
      </c>
      <c r="W2527" s="9">
        <f t="shared" si="971"/>
        <v>0.02</v>
      </c>
      <c r="X2527" s="258"/>
      <c r="Y2527" s="258"/>
      <c r="Z2527" s="258"/>
      <c r="AA2527" s="258"/>
      <c r="AB2527" s="258"/>
      <c r="AC2527" s="258"/>
      <c r="AD2527" s="258"/>
      <c r="AE2527" s="258"/>
      <c r="AF2527" s="258"/>
      <c r="AG2527" s="258"/>
      <c r="AH2527" s="258"/>
      <c r="AI2527" s="258"/>
      <c r="AJ2527" s="258"/>
      <c r="AK2527" s="258"/>
      <c r="AL2527" s="258"/>
      <c r="AM2527" s="258"/>
      <c r="AN2527" s="258"/>
      <c r="AO2527" s="258"/>
      <c r="AP2527" s="258"/>
      <c r="AQ2527" s="258"/>
      <c r="AR2527" s="258"/>
      <c r="AS2527" s="258"/>
      <c r="AT2527" s="258"/>
      <c r="AU2527" s="258"/>
      <c r="AV2527" s="258"/>
      <c r="AW2527" s="258"/>
      <c r="AX2527" s="258"/>
      <c r="AY2527" s="258"/>
      <c r="AZ2527" s="258"/>
      <c r="BA2527" s="258"/>
      <c r="BB2527" s="258"/>
      <c r="BC2527" s="258"/>
      <c r="BD2527" s="258"/>
      <c r="BE2527" s="258"/>
      <c r="BF2527" s="258"/>
      <c r="BG2527" s="258"/>
      <c r="BH2527" s="258"/>
      <c r="BI2527" s="258"/>
      <c r="BJ2527" s="258"/>
      <c r="BK2527" s="258"/>
      <c r="BL2527" s="258"/>
      <c r="BM2527" s="258"/>
      <c r="BN2527" s="258"/>
      <c r="BO2527" s="258"/>
      <c r="BP2527" s="258"/>
      <c r="BQ2527" s="258"/>
      <c r="BR2527" s="258"/>
      <c r="BS2527" s="258"/>
      <c r="BT2527" s="258"/>
      <c r="BU2527" s="258"/>
      <c r="BV2527" s="258"/>
      <c r="BW2527" s="258"/>
      <c r="BX2527" s="258"/>
      <c r="BY2527" s="258"/>
      <c r="BZ2527" s="258"/>
      <c r="CA2527" s="258"/>
      <c r="CB2527" s="258"/>
      <c r="CC2527" s="258"/>
      <c r="CD2527" s="258"/>
      <c r="CE2527" s="258"/>
      <c r="CF2527" s="258"/>
      <c r="CG2527" s="258"/>
      <c r="CH2527" s="258"/>
      <c r="CI2527" s="258"/>
      <c r="CJ2527" s="258"/>
      <c r="CK2527" s="258"/>
      <c r="CL2527" s="258"/>
      <c r="CM2527" s="258"/>
      <c r="CN2527" s="258"/>
      <c r="CO2527" s="258"/>
      <c r="CP2527" s="258"/>
      <c r="CQ2527" s="258"/>
      <c r="CR2527" s="258"/>
      <c r="CS2527" s="258"/>
      <c r="CT2527" s="258"/>
      <c r="CU2527" s="258"/>
      <c r="CV2527" s="258"/>
      <c r="CW2527" s="258"/>
      <c r="CX2527" s="258"/>
    </row>
    <row r="2528" spans="1:102" s="24" customFormat="1" ht="18">
      <c r="A2528" s="13">
        <v>7</v>
      </c>
      <c r="B2528" s="5" t="s">
        <v>2324</v>
      </c>
      <c r="C2528" s="8"/>
      <c r="D2528" s="8"/>
      <c r="E2528" s="9"/>
      <c r="F2528" s="2"/>
      <c r="G2528" s="2"/>
      <c r="H2528" s="3"/>
      <c r="I2528" s="18"/>
      <c r="J2528" s="18"/>
      <c r="K2528" s="213"/>
      <c r="L2528" s="65"/>
      <c r="M2528" s="65"/>
      <c r="N2528" s="67"/>
      <c r="O2528" s="65">
        <v>136.05000000000001</v>
      </c>
      <c r="P2528" s="65">
        <v>204.12</v>
      </c>
      <c r="Q2528" s="67">
        <f>SUM(O2528:P2528)</f>
        <v>340.17</v>
      </c>
      <c r="R2528" s="65">
        <v>136.05000000000001</v>
      </c>
      <c r="S2528" s="8">
        <v>204.12</v>
      </c>
      <c r="T2528" s="9">
        <f>SUM(R2528:S2528)</f>
        <v>340.17</v>
      </c>
      <c r="U2528" s="8">
        <v>210.06</v>
      </c>
      <c r="V2528" s="8">
        <v>315.08999999999997</v>
      </c>
      <c r="W2528" s="9">
        <f>SUM(U2528:V2528)</f>
        <v>525.15</v>
      </c>
      <c r="X2528" s="258"/>
      <c r="Y2528" s="258"/>
      <c r="Z2528" s="258"/>
      <c r="AA2528" s="258"/>
      <c r="AB2528" s="258"/>
      <c r="AC2528" s="258"/>
      <c r="AD2528" s="258"/>
      <c r="AE2528" s="258"/>
      <c r="AF2528" s="258"/>
      <c r="AG2528" s="258"/>
      <c r="AH2528" s="258"/>
      <c r="AI2528" s="258"/>
      <c r="AJ2528" s="258"/>
      <c r="AK2528" s="258"/>
      <c r="AL2528" s="258"/>
      <c r="AM2528" s="258"/>
      <c r="AN2528" s="258"/>
      <c r="AO2528" s="258"/>
      <c r="AP2528" s="258"/>
      <c r="AQ2528" s="258"/>
      <c r="AR2528" s="258"/>
      <c r="AS2528" s="258"/>
      <c r="AT2528" s="258"/>
      <c r="AU2528" s="258"/>
      <c r="AV2528" s="258"/>
      <c r="AW2528" s="258"/>
      <c r="AX2528" s="258"/>
      <c r="AY2528" s="258"/>
      <c r="AZ2528" s="258"/>
      <c r="BA2528" s="258"/>
      <c r="BB2528" s="258"/>
      <c r="BC2528" s="258"/>
      <c r="BD2528" s="258"/>
      <c r="BE2528" s="258"/>
      <c r="BF2528" s="258"/>
      <c r="BG2528" s="258"/>
      <c r="BH2528" s="258"/>
      <c r="BI2528" s="258"/>
      <c r="BJ2528" s="258"/>
      <c r="BK2528" s="258"/>
      <c r="BL2528" s="258"/>
      <c r="BM2528" s="258"/>
      <c r="BN2528" s="258"/>
      <c r="BO2528" s="258"/>
      <c r="BP2528" s="258"/>
      <c r="BQ2528" s="258"/>
      <c r="BR2528" s="258"/>
      <c r="BS2528" s="258"/>
      <c r="BT2528" s="258"/>
      <c r="BU2528" s="258"/>
      <c r="BV2528" s="258"/>
      <c r="BW2528" s="258"/>
      <c r="BX2528" s="258"/>
      <c r="BY2528" s="258"/>
      <c r="BZ2528" s="258"/>
      <c r="CA2528" s="258"/>
      <c r="CB2528" s="258"/>
      <c r="CC2528" s="258"/>
      <c r="CD2528" s="258"/>
      <c r="CE2528" s="258"/>
      <c r="CF2528" s="258"/>
      <c r="CG2528" s="258"/>
      <c r="CH2528" s="258"/>
      <c r="CI2528" s="258"/>
      <c r="CJ2528" s="258"/>
      <c r="CK2528" s="258"/>
      <c r="CL2528" s="258"/>
      <c r="CM2528" s="258"/>
      <c r="CN2528" s="258"/>
      <c r="CO2528" s="258"/>
      <c r="CP2528" s="258"/>
      <c r="CQ2528" s="258"/>
      <c r="CR2528" s="258"/>
      <c r="CS2528" s="258"/>
      <c r="CT2528" s="258"/>
      <c r="CU2528" s="258"/>
      <c r="CV2528" s="258"/>
      <c r="CW2528" s="258"/>
      <c r="CX2528" s="258"/>
    </row>
    <row r="2529" spans="1:102" s="186" customFormat="1" ht="18">
      <c r="A2529" s="187"/>
      <c r="B2529" s="181" t="s">
        <v>24</v>
      </c>
      <c r="C2529" s="182">
        <f>SUM(C2521:C2527)</f>
        <v>247.5</v>
      </c>
      <c r="D2529" s="182">
        <f>SUM(D2521:D2527)</f>
        <v>438.78</v>
      </c>
      <c r="E2529" s="182">
        <f t="shared" si="966"/>
        <v>686.28</v>
      </c>
      <c r="F2529" s="183">
        <v>206.05</v>
      </c>
      <c r="G2529" s="183">
        <v>300.83999999999997</v>
      </c>
      <c r="H2529" s="194">
        <f t="shared" si="942"/>
        <v>506.89</v>
      </c>
      <c r="I2529" s="184">
        <f>SUM(I2521:I2527)</f>
        <v>249.77</v>
      </c>
      <c r="J2529" s="184">
        <f>SUM(J2521:J2527)</f>
        <v>420</v>
      </c>
      <c r="K2529" s="212">
        <f t="shared" si="967"/>
        <v>669.77</v>
      </c>
      <c r="L2529" s="198">
        <f>SUM(L2521:L2527)</f>
        <v>252.34</v>
      </c>
      <c r="M2529" s="198">
        <f>SUM(M2521:M2527)</f>
        <v>113.64</v>
      </c>
      <c r="N2529" s="198">
        <f t="shared" si="968"/>
        <v>365.98</v>
      </c>
      <c r="O2529" s="198">
        <f>SUM(O2521:O2528)</f>
        <v>455.99</v>
      </c>
      <c r="P2529" s="198">
        <f>SUM(P2521:P2528)</f>
        <v>204.17000000000002</v>
      </c>
      <c r="Q2529" s="198">
        <f t="shared" si="969"/>
        <v>660.16000000000008</v>
      </c>
      <c r="R2529" s="198">
        <f>SUM(R2521:R2528)</f>
        <v>455.99</v>
      </c>
      <c r="S2529" s="198">
        <f t="shared" ref="S2529:V2529" si="972">SUM(S2521:S2528)</f>
        <v>204.17000000000002</v>
      </c>
      <c r="T2529" s="198">
        <f t="shared" si="972"/>
        <v>660.16</v>
      </c>
      <c r="U2529" s="198">
        <f t="shared" si="972"/>
        <v>675.81</v>
      </c>
      <c r="V2529" s="198">
        <f t="shared" si="972"/>
        <v>315.14</v>
      </c>
      <c r="W2529" s="182">
        <f t="shared" ref="W2529" si="973">SUM(U2529:V2529)</f>
        <v>990.94999999999993</v>
      </c>
      <c r="X2529" s="264"/>
      <c r="Y2529" s="264"/>
      <c r="Z2529" s="264"/>
      <c r="AA2529" s="264"/>
      <c r="AB2529" s="264"/>
      <c r="AC2529" s="264"/>
      <c r="AD2529" s="264"/>
      <c r="AE2529" s="264"/>
      <c r="AF2529" s="264"/>
      <c r="AG2529" s="264"/>
      <c r="AH2529" s="264"/>
      <c r="AI2529" s="264"/>
      <c r="AJ2529" s="264"/>
      <c r="AK2529" s="264"/>
      <c r="AL2529" s="264"/>
      <c r="AM2529" s="264"/>
      <c r="AN2529" s="264"/>
      <c r="AO2529" s="264"/>
      <c r="AP2529" s="264"/>
      <c r="AQ2529" s="264"/>
      <c r="AR2529" s="264"/>
      <c r="AS2529" s="264"/>
      <c r="AT2529" s="264"/>
      <c r="AU2529" s="264"/>
      <c r="AV2529" s="264"/>
      <c r="AW2529" s="264"/>
      <c r="AX2529" s="264"/>
      <c r="AY2529" s="264"/>
      <c r="AZ2529" s="264"/>
      <c r="BA2529" s="264"/>
      <c r="BB2529" s="264"/>
      <c r="BC2529" s="264"/>
      <c r="BD2529" s="264"/>
      <c r="BE2529" s="264"/>
      <c r="BF2529" s="264"/>
      <c r="BG2529" s="264"/>
      <c r="BH2529" s="264"/>
      <c r="BI2529" s="264"/>
      <c r="BJ2529" s="264"/>
      <c r="BK2529" s="264"/>
      <c r="BL2529" s="264"/>
      <c r="BM2529" s="264"/>
      <c r="BN2529" s="264"/>
      <c r="BO2529" s="264"/>
      <c r="BP2529" s="264"/>
      <c r="BQ2529" s="264"/>
      <c r="BR2529" s="264"/>
      <c r="BS2529" s="264"/>
      <c r="BT2529" s="264"/>
      <c r="BU2529" s="264"/>
      <c r="BV2529" s="264"/>
      <c r="BW2529" s="264"/>
      <c r="BX2529" s="264"/>
      <c r="BY2529" s="264"/>
      <c r="BZ2529" s="264"/>
      <c r="CA2529" s="264"/>
      <c r="CB2529" s="264"/>
      <c r="CC2529" s="264"/>
      <c r="CD2529" s="264"/>
      <c r="CE2529" s="264"/>
      <c r="CF2529" s="264"/>
      <c r="CG2529" s="264"/>
      <c r="CH2529" s="264"/>
      <c r="CI2529" s="264"/>
      <c r="CJ2529" s="264"/>
      <c r="CK2529" s="264"/>
      <c r="CL2529" s="264"/>
      <c r="CM2529" s="264"/>
      <c r="CN2529" s="264"/>
      <c r="CO2529" s="264"/>
      <c r="CP2529" s="264"/>
      <c r="CQ2529" s="264"/>
      <c r="CR2529" s="264"/>
      <c r="CS2529" s="264"/>
      <c r="CT2529" s="264"/>
      <c r="CU2529" s="264"/>
      <c r="CV2529" s="264"/>
      <c r="CW2529" s="264"/>
      <c r="CX2529" s="264"/>
    </row>
    <row r="2530" spans="1:102" s="24" customFormat="1" ht="18">
      <c r="A2530" s="17">
        <v>12</v>
      </c>
      <c r="B2530" s="7" t="s">
        <v>1243</v>
      </c>
      <c r="C2530" s="9"/>
      <c r="D2530" s="9"/>
      <c r="E2530" s="9"/>
      <c r="F2530" s="6"/>
      <c r="G2530" s="6"/>
      <c r="H2530" s="3"/>
      <c r="I2530" s="18"/>
      <c r="J2530" s="18"/>
      <c r="K2530" s="213"/>
      <c r="L2530" s="67"/>
      <c r="M2530" s="67"/>
      <c r="N2530" s="67"/>
      <c r="O2530" s="67"/>
      <c r="P2530" s="67"/>
      <c r="Q2530" s="67"/>
      <c r="R2530" s="67"/>
      <c r="S2530" s="9"/>
      <c r="T2530" s="9"/>
      <c r="U2530" s="9"/>
      <c r="V2530" s="9"/>
      <c r="W2530" s="9"/>
      <c r="X2530" s="258"/>
      <c r="Y2530" s="258"/>
      <c r="Z2530" s="258"/>
      <c r="AA2530" s="258"/>
      <c r="AB2530" s="258"/>
      <c r="AC2530" s="258"/>
      <c r="AD2530" s="258"/>
      <c r="AE2530" s="258"/>
      <c r="AF2530" s="258"/>
      <c r="AG2530" s="258"/>
      <c r="AH2530" s="258"/>
      <c r="AI2530" s="258"/>
      <c r="AJ2530" s="258"/>
      <c r="AK2530" s="258"/>
      <c r="AL2530" s="258"/>
      <c r="AM2530" s="258"/>
      <c r="AN2530" s="258"/>
      <c r="AO2530" s="258"/>
      <c r="AP2530" s="258"/>
      <c r="AQ2530" s="258"/>
      <c r="AR2530" s="258"/>
      <c r="AS2530" s="258"/>
      <c r="AT2530" s="258"/>
      <c r="AU2530" s="258"/>
      <c r="AV2530" s="258"/>
      <c r="AW2530" s="258"/>
      <c r="AX2530" s="258"/>
      <c r="AY2530" s="258"/>
      <c r="AZ2530" s="258"/>
      <c r="BA2530" s="258"/>
      <c r="BB2530" s="258"/>
      <c r="BC2530" s="258"/>
      <c r="BD2530" s="258"/>
      <c r="BE2530" s="258"/>
      <c r="BF2530" s="258"/>
      <c r="BG2530" s="258"/>
      <c r="BH2530" s="258"/>
      <c r="BI2530" s="258"/>
      <c r="BJ2530" s="258"/>
      <c r="BK2530" s="258"/>
      <c r="BL2530" s="258"/>
      <c r="BM2530" s="258"/>
      <c r="BN2530" s="258"/>
      <c r="BO2530" s="258"/>
      <c r="BP2530" s="258"/>
      <c r="BQ2530" s="258"/>
      <c r="BR2530" s="258"/>
      <c r="BS2530" s="258"/>
      <c r="BT2530" s="258"/>
      <c r="BU2530" s="258"/>
      <c r="BV2530" s="258"/>
      <c r="BW2530" s="258"/>
      <c r="BX2530" s="258"/>
      <c r="BY2530" s="258"/>
      <c r="BZ2530" s="258"/>
      <c r="CA2530" s="258"/>
      <c r="CB2530" s="258"/>
      <c r="CC2530" s="258"/>
      <c r="CD2530" s="258"/>
      <c r="CE2530" s="258"/>
      <c r="CF2530" s="258"/>
      <c r="CG2530" s="258"/>
      <c r="CH2530" s="258"/>
      <c r="CI2530" s="258"/>
      <c r="CJ2530" s="258"/>
      <c r="CK2530" s="258"/>
      <c r="CL2530" s="258"/>
      <c r="CM2530" s="258"/>
      <c r="CN2530" s="258"/>
      <c r="CO2530" s="258"/>
      <c r="CP2530" s="258"/>
      <c r="CQ2530" s="258"/>
      <c r="CR2530" s="258"/>
      <c r="CS2530" s="258"/>
      <c r="CT2530" s="258"/>
      <c r="CU2530" s="258"/>
      <c r="CV2530" s="258"/>
      <c r="CW2530" s="258"/>
      <c r="CX2530" s="258"/>
    </row>
    <row r="2531" spans="1:102" ht="18">
      <c r="A2531" s="13">
        <v>1</v>
      </c>
      <c r="B2531" s="5" t="s">
        <v>1750</v>
      </c>
      <c r="C2531" s="8">
        <v>110.99</v>
      </c>
      <c r="D2531" s="8"/>
      <c r="E2531" s="9">
        <f>SUM(C2531:D2531)</f>
        <v>110.99</v>
      </c>
      <c r="F2531" s="2">
        <v>10.99</v>
      </c>
      <c r="G2531" s="2">
        <v>0</v>
      </c>
      <c r="H2531" s="3">
        <f>SUM(F2531:G2531)</f>
        <v>10.99</v>
      </c>
      <c r="I2531" s="10">
        <v>0.02</v>
      </c>
      <c r="J2531" s="10"/>
      <c r="K2531" s="213">
        <f>SUM(I2531:J2531)</f>
        <v>0.02</v>
      </c>
      <c r="L2531" s="65">
        <v>900.01</v>
      </c>
      <c r="M2531" s="65"/>
      <c r="N2531" s="67">
        <f>SUM(L2531:M2531)</f>
        <v>900.01</v>
      </c>
      <c r="O2531" s="65">
        <v>786.73</v>
      </c>
      <c r="P2531" s="65"/>
      <c r="Q2531" s="67">
        <f>SUM(O2531:P2531)</f>
        <v>786.73</v>
      </c>
      <c r="R2531" s="65">
        <v>786.73</v>
      </c>
      <c r="S2531" s="8"/>
      <c r="T2531" s="9">
        <f>SUM(R2531:S2531)</f>
        <v>786.73</v>
      </c>
      <c r="U2531" s="8">
        <v>0</v>
      </c>
      <c r="V2531" s="8"/>
      <c r="W2531" s="9">
        <f>SUM(U2531:V2531)</f>
        <v>0</v>
      </c>
    </row>
    <row r="2532" spans="1:102" ht="18">
      <c r="A2532" s="13"/>
      <c r="B2532" s="5" t="s">
        <v>2618</v>
      </c>
      <c r="C2532" s="8"/>
      <c r="D2532" s="8"/>
      <c r="E2532" s="9"/>
      <c r="F2532" s="2"/>
      <c r="G2532" s="2"/>
      <c r="H2532" s="3"/>
      <c r="I2532" s="10"/>
      <c r="J2532" s="10"/>
      <c r="L2532" s="65"/>
      <c r="M2532" s="65"/>
      <c r="N2532" s="67"/>
      <c r="O2532" s="65"/>
      <c r="P2532" s="65"/>
      <c r="Q2532" s="67"/>
      <c r="R2532" s="65"/>
      <c r="S2532" s="8"/>
      <c r="T2532" s="9"/>
      <c r="U2532" s="8">
        <v>732.21</v>
      </c>
      <c r="V2532" s="8"/>
      <c r="W2532" s="9">
        <f>SUM(U2532:V2532)</f>
        <v>732.21</v>
      </c>
    </row>
    <row r="2533" spans="1:102" s="186" customFormat="1" ht="18">
      <c r="A2533" s="187"/>
      <c r="B2533" s="181" t="s">
        <v>155</v>
      </c>
      <c r="C2533" s="182">
        <f>SUM(C2531)</f>
        <v>110.99</v>
      </c>
      <c r="D2533" s="182"/>
      <c r="E2533" s="182">
        <f>SUM(C2533:D2533)</f>
        <v>110.99</v>
      </c>
      <c r="F2533" s="183">
        <v>10.99</v>
      </c>
      <c r="G2533" s="183">
        <v>0</v>
      </c>
      <c r="H2533" s="194">
        <f t="shared" ref="H2533:H2617" si="974">SUM(F2533:G2533)</f>
        <v>10.99</v>
      </c>
      <c r="I2533" s="184">
        <f>SUM(I2531)</f>
        <v>0.02</v>
      </c>
      <c r="J2533" s="184"/>
      <c r="K2533" s="212">
        <f>SUM(I2533:J2533)</f>
        <v>0.02</v>
      </c>
      <c r="L2533" s="198">
        <f>SUM(L2531)</f>
        <v>900.01</v>
      </c>
      <c r="M2533" s="198"/>
      <c r="N2533" s="198">
        <f>SUM(L2533:M2533)</f>
        <v>900.01</v>
      </c>
      <c r="O2533" s="198">
        <f>SUM(O2531)</f>
        <v>786.73</v>
      </c>
      <c r="P2533" s="198"/>
      <c r="Q2533" s="198">
        <f>SUM(O2533:P2533)</f>
        <v>786.73</v>
      </c>
      <c r="R2533" s="198">
        <f>SUM(R2531)</f>
        <v>786.73</v>
      </c>
      <c r="S2533" s="198">
        <f t="shared" ref="S2533:V2533" si="975">SUM(S2531)</f>
        <v>0</v>
      </c>
      <c r="T2533" s="198">
        <f t="shared" si="975"/>
        <v>786.73</v>
      </c>
      <c r="U2533" s="198">
        <f>SUM(U2531:U2532)</f>
        <v>732.21</v>
      </c>
      <c r="V2533" s="198">
        <f t="shared" si="975"/>
        <v>0</v>
      </c>
      <c r="W2533" s="182">
        <f>SUM(U2533:V2533)</f>
        <v>732.21</v>
      </c>
      <c r="X2533" s="264"/>
      <c r="Y2533" s="264"/>
      <c r="Z2533" s="264"/>
      <c r="AA2533" s="264"/>
      <c r="AB2533" s="264"/>
      <c r="AC2533" s="264"/>
      <c r="AD2533" s="264"/>
      <c r="AE2533" s="264"/>
      <c r="AF2533" s="264"/>
      <c r="AG2533" s="264"/>
      <c r="AH2533" s="264"/>
      <c r="AI2533" s="264"/>
      <c r="AJ2533" s="264"/>
      <c r="AK2533" s="264"/>
      <c r="AL2533" s="264"/>
      <c r="AM2533" s="264"/>
      <c r="AN2533" s="264"/>
      <c r="AO2533" s="264"/>
      <c r="AP2533" s="264"/>
      <c r="AQ2533" s="264"/>
      <c r="AR2533" s="264"/>
      <c r="AS2533" s="264"/>
      <c r="AT2533" s="264"/>
      <c r="AU2533" s="264"/>
      <c r="AV2533" s="264"/>
      <c r="AW2533" s="264"/>
      <c r="AX2533" s="264"/>
      <c r="AY2533" s="264"/>
      <c r="AZ2533" s="264"/>
      <c r="BA2533" s="264"/>
      <c r="BB2533" s="264"/>
      <c r="BC2533" s="264"/>
      <c r="BD2533" s="264"/>
      <c r="BE2533" s="264"/>
      <c r="BF2533" s="264"/>
      <c r="BG2533" s="264"/>
      <c r="BH2533" s="264"/>
      <c r="BI2533" s="264"/>
      <c r="BJ2533" s="264"/>
      <c r="BK2533" s="264"/>
      <c r="BL2533" s="264"/>
      <c r="BM2533" s="264"/>
      <c r="BN2533" s="264"/>
      <c r="BO2533" s="264"/>
      <c r="BP2533" s="264"/>
      <c r="BQ2533" s="264"/>
      <c r="BR2533" s="264"/>
      <c r="BS2533" s="264"/>
      <c r="BT2533" s="264"/>
      <c r="BU2533" s="264"/>
      <c r="BV2533" s="264"/>
      <c r="BW2533" s="264"/>
      <c r="BX2533" s="264"/>
      <c r="BY2533" s="264"/>
      <c r="BZ2533" s="264"/>
      <c r="CA2533" s="264"/>
      <c r="CB2533" s="264"/>
      <c r="CC2533" s="264"/>
      <c r="CD2533" s="264"/>
      <c r="CE2533" s="264"/>
      <c r="CF2533" s="264"/>
      <c r="CG2533" s="264"/>
      <c r="CH2533" s="264"/>
      <c r="CI2533" s="264"/>
      <c r="CJ2533" s="264"/>
      <c r="CK2533" s="264"/>
      <c r="CL2533" s="264"/>
      <c r="CM2533" s="264"/>
      <c r="CN2533" s="264"/>
      <c r="CO2533" s="264"/>
      <c r="CP2533" s="264"/>
      <c r="CQ2533" s="264"/>
      <c r="CR2533" s="264"/>
      <c r="CS2533" s="264"/>
      <c r="CT2533" s="264"/>
      <c r="CU2533" s="264"/>
      <c r="CV2533" s="264"/>
      <c r="CW2533" s="264"/>
      <c r="CX2533" s="264"/>
    </row>
    <row r="2534" spans="1:102" s="24" customFormat="1" ht="18">
      <c r="A2534" s="17"/>
      <c r="B2534" s="7" t="s">
        <v>2415</v>
      </c>
      <c r="C2534" s="9"/>
      <c r="D2534" s="8"/>
      <c r="E2534" s="9"/>
      <c r="F2534" s="6"/>
      <c r="G2534" s="6"/>
      <c r="H2534" s="3"/>
      <c r="I2534" s="18"/>
      <c r="J2534" s="18"/>
      <c r="K2534" s="213"/>
      <c r="L2534" s="67"/>
      <c r="M2534" s="67"/>
      <c r="N2534" s="67"/>
      <c r="O2534" s="67"/>
      <c r="P2534" s="67"/>
      <c r="Q2534" s="67"/>
      <c r="R2534" s="67"/>
      <c r="S2534" s="9"/>
      <c r="T2534" s="9"/>
      <c r="U2534" s="9"/>
      <c r="V2534" s="9"/>
      <c r="W2534" s="9"/>
      <c r="X2534" s="258"/>
      <c r="Y2534" s="258"/>
      <c r="Z2534" s="258"/>
      <c r="AA2534" s="258"/>
      <c r="AB2534" s="258"/>
      <c r="AC2534" s="258"/>
      <c r="AD2534" s="258"/>
      <c r="AE2534" s="258"/>
      <c r="AF2534" s="258"/>
      <c r="AG2534" s="258"/>
      <c r="AH2534" s="258"/>
      <c r="AI2534" s="258"/>
      <c r="AJ2534" s="258"/>
      <c r="AK2534" s="258"/>
      <c r="AL2534" s="258"/>
      <c r="AM2534" s="258"/>
      <c r="AN2534" s="258"/>
      <c r="AO2534" s="258"/>
      <c r="AP2534" s="258"/>
      <c r="AQ2534" s="258"/>
      <c r="AR2534" s="258"/>
      <c r="AS2534" s="258"/>
      <c r="AT2534" s="258"/>
      <c r="AU2534" s="258"/>
      <c r="AV2534" s="258"/>
      <c r="AW2534" s="258"/>
      <c r="AX2534" s="258"/>
      <c r="AY2534" s="258"/>
      <c r="AZ2534" s="258"/>
      <c r="BA2534" s="258"/>
      <c r="BB2534" s="258"/>
      <c r="BC2534" s="258"/>
      <c r="BD2534" s="258"/>
      <c r="BE2534" s="258"/>
      <c r="BF2534" s="258"/>
      <c r="BG2534" s="258"/>
      <c r="BH2534" s="258"/>
      <c r="BI2534" s="258"/>
      <c r="BJ2534" s="258"/>
      <c r="BK2534" s="258"/>
      <c r="BL2534" s="258"/>
      <c r="BM2534" s="258"/>
      <c r="BN2534" s="258"/>
      <c r="BO2534" s="258"/>
      <c r="BP2534" s="258"/>
      <c r="BQ2534" s="258"/>
      <c r="BR2534" s="258"/>
      <c r="BS2534" s="258"/>
      <c r="BT2534" s="258"/>
      <c r="BU2534" s="258"/>
      <c r="BV2534" s="258"/>
      <c r="BW2534" s="258"/>
      <c r="BX2534" s="258"/>
      <c r="BY2534" s="258"/>
      <c r="BZ2534" s="258"/>
      <c r="CA2534" s="258"/>
      <c r="CB2534" s="258"/>
      <c r="CC2534" s="258"/>
      <c r="CD2534" s="258"/>
      <c r="CE2534" s="258"/>
      <c r="CF2534" s="258"/>
      <c r="CG2534" s="258"/>
      <c r="CH2534" s="258"/>
      <c r="CI2534" s="258"/>
      <c r="CJ2534" s="258"/>
      <c r="CK2534" s="258"/>
      <c r="CL2534" s="258"/>
      <c r="CM2534" s="258"/>
      <c r="CN2534" s="258"/>
      <c r="CO2534" s="258"/>
      <c r="CP2534" s="258"/>
      <c r="CQ2534" s="258"/>
      <c r="CR2534" s="258"/>
      <c r="CS2534" s="258"/>
      <c r="CT2534" s="258"/>
      <c r="CU2534" s="258"/>
      <c r="CV2534" s="258"/>
      <c r="CW2534" s="258"/>
      <c r="CX2534" s="258"/>
    </row>
    <row r="2535" spans="1:102" s="24" customFormat="1" ht="18">
      <c r="A2535" s="17"/>
      <c r="B2535" s="5" t="s">
        <v>2414</v>
      </c>
      <c r="C2535" s="9"/>
      <c r="D2535" s="8"/>
      <c r="E2535" s="9"/>
      <c r="F2535" s="6"/>
      <c r="G2535" s="6"/>
      <c r="H2535" s="3"/>
      <c r="I2535" s="18"/>
      <c r="J2535" s="18"/>
      <c r="K2535" s="213"/>
      <c r="L2535" s="67"/>
      <c r="M2535" s="67"/>
      <c r="N2535" s="67"/>
      <c r="O2535" s="67"/>
      <c r="P2535" s="67"/>
      <c r="Q2535" s="67"/>
      <c r="R2535" s="67">
        <v>50</v>
      </c>
      <c r="S2535" s="9"/>
      <c r="T2535" s="9">
        <f>SUM(R2535:S2535)</f>
        <v>50</v>
      </c>
      <c r="U2535" s="9">
        <v>8.5</v>
      </c>
      <c r="V2535" s="9"/>
      <c r="W2535" s="9">
        <f>SUM(U2535:V2535)</f>
        <v>8.5</v>
      </c>
      <c r="X2535" s="258"/>
      <c r="Y2535" s="258"/>
      <c r="Z2535" s="258"/>
      <c r="AA2535" s="258"/>
      <c r="AB2535" s="258"/>
      <c r="AC2535" s="258"/>
      <c r="AD2535" s="258"/>
      <c r="AE2535" s="258"/>
      <c r="AF2535" s="258"/>
      <c r="AG2535" s="258"/>
      <c r="AH2535" s="258"/>
      <c r="AI2535" s="258"/>
      <c r="AJ2535" s="258"/>
      <c r="AK2535" s="258"/>
      <c r="AL2535" s="258"/>
      <c r="AM2535" s="258"/>
      <c r="AN2535" s="258"/>
      <c r="AO2535" s="258"/>
      <c r="AP2535" s="258"/>
      <c r="AQ2535" s="258"/>
      <c r="AR2535" s="258"/>
      <c r="AS2535" s="258"/>
      <c r="AT2535" s="258"/>
      <c r="AU2535" s="258"/>
      <c r="AV2535" s="258"/>
      <c r="AW2535" s="258"/>
      <c r="AX2535" s="258"/>
      <c r="AY2535" s="258"/>
      <c r="AZ2535" s="258"/>
      <c r="BA2535" s="258"/>
      <c r="BB2535" s="258"/>
      <c r="BC2535" s="258"/>
      <c r="BD2535" s="258"/>
      <c r="BE2535" s="258"/>
      <c r="BF2535" s="258"/>
      <c r="BG2535" s="258"/>
      <c r="BH2535" s="258"/>
      <c r="BI2535" s="258"/>
      <c r="BJ2535" s="258"/>
      <c r="BK2535" s="258"/>
      <c r="BL2535" s="258"/>
      <c r="BM2535" s="258"/>
      <c r="BN2535" s="258"/>
      <c r="BO2535" s="258"/>
      <c r="BP2535" s="258"/>
      <c r="BQ2535" s="258"/>
      <c r="BR2535" s="258"/>
      <c r="BS2535" s="258"/>
      <c r="BT2535" s="258"/>
      <c r="BU2535" s="258"/>
      <c r="BV2535" s="258"/>
      <c r="BW2535" s="258"/>
      <c r="BX2535" s="258"/>
      <c r="BY2535" s="258"/>
      <c r="BZ2535" s="258"/>
      <c r="CA2535" s="258"/>
      <c r="CB2535" s="258"/>
      <c r="CC2535" s="258"/>
      <c r="CD2535" s="258"/>
      <c r="CE2535" s="258"/>
      <c r="CF2535" s="258"/>
      <c r="CG2535" s="258"/>
      <c r="CH2535" s="258"/>
      <c r="CI2535" s="258"/>
      <c r="CJ2535" s="258"/>
      <c r="CK2535" s="258"/>
      <c r="CL2535" s="258"/>
      <c r="CM2535" s="258"/>
      <c r="CN2535" s="258"/>
      <c r="CO2535" s="258"/>
      <c r="CP2535" s="258"/>
      <c r="CQ2535" s="258"/>
      <c r="CR2535" s="258"/>
      <c r="CS2535" s="258"/>
      <c r="CT2535" s="258"/>
      <c r="CU2535" s="258"/>
      <c r="CV2535" s="258"/>
      <c r="CW2535" s="258"/>
      <c r="CX2535" s="258"/>
    </row>
    <row r="2536" spans="1:102" s="186" customFormat="1" ht="18">
      <c r="A2536" s="187"/>
      <c r="B2536" s="181" t="s">
        <v>2416</v>
      </c>
      <c r="C2536" s="182"/>
      <c r="D2536" s="182"/>
      <c r="E2536" s="182"/>
      <c r="F2536" s="183"/>
      <c r="G2536" s="183"/>
      <c r="H2536" s="194"/>
      <c r="I2536" s="184"/>
      <c r="J2536" s="184"/>
      <c r="K2536" s="212"/>
      <c r="L2536" s="198"/>
      <c r="M2536" s="198"/>
      <c r="N2536" s="198"/>
      <c r="O2536" s="198"/>
      <c r="P2536" s="198"/>
      <c r="Q2536" s="198"/>
      <c r="R2536" s="198">
        <f>SUM(R2535)</f>
        <v>50</v>
      </c>
      <c r="S2536" s="198">
        <f t="shared" ref="S2536:V2536" si="976">SUM(S2535)</f>
        <v>0</v>
      </c>
      <c r="T2536" s="198">
        <f t="shared" si="976"/>
        <v>50</v>
      </c>
      <c r="U2536" s="198">
        <f>SUM(U2535)</f>
        <v>8.5</v>
      </c>
      <c r="V2536" s="198">
        <f t="shared" si="976"/>
        <v>0</v>
      </c>
      <c r="W2536" s="182">
        <f>SUM(U2536:V2536)</f>
        <v>8.5</v>
      </c>
      <c r="X2536" s="264"/>
      <c r="Y2536" s="264"/>
      <c r="Z2536" s="264"/>
      <c r="AA2536" s="264"/>
      <c r="AB2536" s="264"/>
      <c r="AC2536" s="264"/>
      <c r="AD2536" s="264"/>
      <c r="AE2536" s="264"/>
      <c r="AF2536" s="264"/>
      <c r="AG2536" s="264"/>
      <c r="AH2536" s="264"/>
      <c r="AI2536" s="264"/>
      <c r="AJ2536" s="264"/>
      <c r="AK2536" s="264"/>
      <c r="AL2536" s="264"/>
      <c r="AM2536" s="264"/>
      <c r="AN2536" s="264"/>
      <c r="AO2536" s="264"/>
      <c r="AP2536" s="264"/>
      <c r="AQ2536" s="264"/>
      <c r="AR2536" s="264"/>
      <c r="AS2536" s="264"/>
      <c r="AT2536" s="264"/>
      <c r="AU2536" s="264"/>
      <c r="AV2536" s="264"/>
      <c r="AW2536" s="264"/>
      <c r="AX2536" s="264"/>
      <c r="AY2536" s="264"/>
      <c r="AZ2536" s="264"/>
      <c r="BA2536" s="264"/>
      <c r="BB2536" s="264"/>
      <c r="BC2536" s="264"/>
      <c r="BD2536" s="264"/>
      <c r="BE2536" s="264"/>
      <c r="BF2536" s="264"/>
      <c r="BG2536" s="264"/>
      <c r="BH2536" s="264"/>
      <c r="BI2536" s="264"/>
      <c r="BJ2536" s="264"/>
      <c r="BK2536" s="264"/>
      <c r="BL2536" s="264"/>
      <c r="BM2536" s="264"/>
      <c r="BN2536" s="264"/>
      <c r="BO2536" s="264"/>
      <c r="BP2536" s="264"/>
      <c r="BQ2536" s="264"/>
      <c r="BR2536" s="264"/>
      <c r="BS2536" s="264"/>
      <c r="BT2536" s="264"/>
      <c r="BU2536" s="264"/>
      <c r="BV2536" s="264"/>
      <c r="BW2536" s="264"/>
      <c r="BX2536" s="264"/>
      <c r="BY2536" s="264"/>
      <c r="BZ2536" s="264"/>
      <c r="CA2536" s="264"/>
      <c r="CB2536" s="264"/>
      <c r="CC2536" s="264"/>
      <c r="CD2536" s="264"/>
      <c r="CE2536" s="264"/>
      <c r="CF2536" s="264"/>
      <c r="CG2536" s="264"/>
      <c r="CH2536" s="264"/>
      <c r="CI2536" s="264"/>
      <c r="CJ2536" s="264"/>
      <c r="CK2536" s="264"/>
      <c r="CL2536" s="264"/>
      <c r="CM2536" s="264"/>
      <c r="CN2536" s="264"/>
      <c r="CO2536" s="264"/>
      <c r="CP2536" s="264"/>
      <c r="CQ2536" s="264"/>
      <c r="CR2536" s="264"/>
      <c r="CS2536" s="264"/>
      <c r="CT2536" s="264"/>
      <c r="CU2536" s="264"/>
      <c r="CV2536" s="264"/>
      <c r="CW2536" s="264"/>
      <c r="CX2536" s="264"/>
    </row>
    <row r="2537" spans="1:102" s="24" customFormat="1" ht="18">
      <c r="A2537" s="17">
        <v>13</v>
      </c>
      <c r="B2537" s="7" t="s">
        <v>1751</v>
      </c>
      <c r="C2537" s="9"/>
      <c r="D2537" s="9"/>
      <c r="E2537" s="9"/>
      <c r="F2537" s="6"/>
      <c r="G2537" s="6"/>
      <c r="H2537" s="3"/>
      <c r="I2537" s="18"/>
      <c r="J2537" s="18"/>
      <c r="K2537" s="213"/>
      <c r="L2537" s="67"/>
      <c r="M2537" s="67"/>
      <c r="N2537" s="67"/>
      <c r="O2537" s="67"/>
      <c r="P2537" s="67"/>
      <c r="Q2537" s="67"/>
      <c r="R2537" s="67"/>
      <c r="S2537" s="9"/>
      <c r="T2537" s="9"/>
      <c r="U2537" s="9"/>
      <c r="V2537" s="9"/>
      <c r="W2537" s="9"/>
      <c r="X2537" s="258"/>
      <c r="Y2537" s="258"/>
      <c r="Z2537" s="258"/>
      <c r="AA2537" s="258"/>
      <c r="AB2537" s="258"/>
      <c r="AC2537" s="258"/>
      <c r="AD2537" s="258"/>
      <c r="AE2537" s="258"/>
      <c r="AF2537" s="258"/>
      <c r="AG2537" s="258"/>
      <c r="AH2537" s="258"/>
      <c r="AI2537" s="258"/>
      <c r="AJ2537" s="258"/>
      <c r="AK2537" s="258"/>
      <c r="AL2537" s="258"/>
      <c r="AM2537" s="258"/>
      <c r="AN2537" s="258"/>
      <c r="AO2537" s="258"/>
      <c r="AP2537" s="258"/>
      <c r="AQ2537" s="258"/>
      <c r="AR2537" s="258"/>
      <c r="AS2537" s="258"/>
      <c r="AT2537" s="258"/>
      <c r="AU2537" s="258"/>
      <c r="AV2537" s="258"/>
      <c r="AW2537" s="258"/>
      <c r="AX2537" s="258"/>
      <c r="AY2537" s="258"/>
      <c r="AZ2537" s="258"/>
      <c r="BA2537" s="258"/>
      <c r="BB2537" s="258"/>
      <c r="BC2537" s="258"/>
      <c r="BD2537" s="258"/>
      <c r="BE2537" s="258"/>
      <c r="BF2537" s="258"/>
      <c r="BG2537" s="258"/>
      <c r="BH2537" s="258"/>
      <c r="BI2537" s="258"/>
      <c r="BJ2537" s="258"/>
      <c r="BK2537" s="258"/>
      <c r="BL2537" s="258"/>
      <c r="BM2537" s="258"/>
      <c r="BN2537" s="258"/>
      <c r="BO2537" s="258"/>
      <c r="BP2537" s="258"/>
      <c r="BQ2537" s="258"/>
      <c r="BR2537" s="258"/>
      <c r="BS2537" s="258"/>
      <c r="BT2537" s="258"/>
      <c r="BU2537" s="258"/>
      <c r="BV2537" s="258"/>
      <c r="BW2537" s="258"/>
      <c r="BX2537" s="258"/>
      <c r="BY2537" s="258"/>
      <c r="BZ2537" s="258"/>
      <c r="CA2537" s="258"/>
      <c r="CB2537" s="258"/>
      <c r="CC2537" s="258"/>
      <c r="CD2537" s="258"/>
      <c r="CE2537" s="258"/>
      <c r="CF2537" s="258"/>
      <c r="CG2537" s="258"/>
      <c r="CH2537" s="258"/>
      <c r="CI2537" s="258"/>
      <c r="CJ2537" s="258"/>
      <c r="CK2537" s="258"/>
      <c r="CL2537" s="258"/>
      <c r="CM2537" s="258"/>
      <c r="CN2537" s="258"/>
      <c r="CO2537" s="258"/>
      <c r="CP2537" s="258"/>
      <c r="CQ2537" s="258"/>
      <c r="CR2537" s="258"/>
      <c r="CS2537" s="258"/>
      <c r="CT2537" s="258"/>
      <c r="CU2537" s="258"/>
      <c r="CV2537" s="258"/>
      <c r="CW2537" s="258"/>
      <c r="CX2537" s="258"/>
    </row>
    <row r="2538" spans="1:102" ht="18">
      <c r="A2538" s="13">
        <v>1</v>
      </c>
      <c r="B2538" s="5" t="s">
        <v>1752</v>
      </c>
      <c r="C2538" s="8">
        <v>0</v>
      </c>
      <c r="D2538" s="8"/>
      <c r="E2538" s="8">
        <f>SUM(C2538:D2538)</f>
        <v>0</v>
      </c>
      <c r="F2538" s="2">
        <v>0.03</v>
      </c>
      <c r="G2538" s="2">
        <v>0</v>
      </c>
      <c r="H2538" s="3">
        <f t="shared" si="974"/>
        <v>0.03</v>
      </c>
      <c r="I2538" s="10">
        <v>0.03</v>
      </c>
      <c r="J2538" s="10"/>
      <c r="K2538" s="213">
        <f>SUM(I2538:J2538)</f>
        <v>0.03</v>
      </c>
      <c r="L2538" s="65">
        <v>0.03</v>
      </c>
      <c r="M2538" s="65"/>
      <c r="N2538" s="67">
        <f>SUM(L2538:M2538)</f>
        <v>0.03</v>
      </c>
      <c r="O2538" s="65">
        <v>0.03</v>
      </c>
      <c r="P2538" s="65"/>
      <c r="Q2538" s="67">
        <f>SUM(O2538:P2538)</f>
        <v>0.03</v>
      </c>
      <c r="R2538" s="65">
        <v>0.03</v>
      </c>
      <c r="S2538" s="8"/>
      <c r="T2538" s="9">
        <f>SUM(R2538:S2538)</f>
        <v>0.03</v>
      </c>
      <c r="U2538" s="8">
        <v>0.03</v>
      </c>
      <c r="V2538" s="8"/>
      <c r="W2538" s="9">
        <f>SUM(U2538:V2538)</f>
        <v>0.03</v>
      </c>
    </row>
    <row r="2539" spans="1:102" ht="18">
      <c r="A2539" s="13">
        <v>2</v>
      </c>
      <c r="B2539" s="5" t="s">
        <v>1753</v>
      </c>
      <c r="C2539" s="8"/>
      <c r="D2539" s="8"/>
      <c r="F2539" s="2">
        <v>0.03</v>
      </c>
      <c r="G2539" s="2">
        <v>0</v>
      </c>
      <c r="H2539" s="3">
        <f t="shared" si="974"/>
        <v>0.03</v>
      </c>
      <c r="I2539" s="10">
        <v>0.03</v>
      </c>
      <c r="J2539" s="10"/>
      <c r="K2539" s="213">
        <f>SUM(I2539:J2539)</f>
        <v>0.03</v>
      </c>
      <c r="L2539" s="65">
        <v>0.03</v>
      </c>
      <c r="M2539" s="65"/>
      <c r="N2539" s="67">
        <f>SUM(L2539:M2539)</f>
        <v>0.03</v>
      </c>
      <c r="O2539" s="65">
        <v>0.03</v>
      </c>
      <c r="P2539" s="65"/>
      <c r="Q2539" s="67">
        <f>SUM(O2539:P2539)</f>
        <v>0.03</v>
      </c>
      <c r="R2539" s="65">
        <v>0.03</v>
      </c>
      <c r="S2539" s="8"/>
      <c r="T2539" s="9">
        <f>SUM(R2539:S2539)</f>
        <v>0.03</v>
      </c>
      <c r="U2539" s="8">
        <v>0.03</v>
      </c>
      <c r="V2539" s="8"/>
      <c r="W2539" s="9">
        <f>SUM(U2539:V2539)</f>
        <v>0.03</v>
      </c>
    </row>
    <row r="2540" spans="1:102" s="186" customFormat="1" ht="18">
      <c r="A2540" s="187"/>
      <c r="B2540" s="181" t="s">
        <v>167</v>
      </c>
      <c r="C2540" s="182">
        <f>SUM(C2538:C2539)</f>
        <v>0</v>
      </c>
      <c r="D2540" s="182"/>
      <c r="E2540" s="182">
        <f>SUM(C2540:D2540)</f>
        <v>0</v>
      </c>
      <c r="F2540" s="183">
        <v>0.06</v>
      </c>
      <c r="G2540" s="183">
        <v>0</v>
      </c>
      <c r="H2540" s="194">
        <f t="shared" si="974"/>
        <v>0.06</v>
      </c>
      <c r="I2540" s="184">
        <f>SUM(I2538:I2539)</f>
        <v>0.06</v>
      </c>
      <c r="J2540" s="184"/>
      <c r="K2540" s="212">
        <f>SUM(I2540:J2540)</f>
        <v>0.06</v>
      </c>
      <c r="L2540" s="198">
        <f>SUM(L2538:L2539)</f>
        <v>0.06</v>
      </c>
      <c r="M2540" s="198"/>
      <c r="N2540" s="198">
        <f>SUM(L2540:M2540)</f>
        <v>0.06</v>
      </c>
      <c r="O2540" s="198">
        <f>SUM(O2538:O2539)</f>
        <v>0.06</v>
      </c>
      <c r="P2540" s="198"/>
      <c r="Q2540" s="198">
        <f>SUM(O2540:P2540)</f>
        <v>0.06</v>
      </c>
      <c r="R2540" s="198">
        <f>SUM(R2538:R2539)</f>
        <v>0.06</v>
      </c>
      <c r="S2540" s="198">
        <f t="shared" ref="S2540:V2540" si="977">SUM(S2538:S2539)</f>
        <v>0</v>
      </c>
      <c r="T2540" s="198">
        <f t="shared" si="977"/>
        <v>0.06</v>
      </c>
      <c r="U2540" s="198">
        <f t="shared" si="977"/>
        <v>0.06</v>
      </c>
      <c r="V2540" s="198">
        <f t="shared" si="977"/>
        <v>0</v>
      </c>
      <c r="W2540" s="182">
        <f>SUM(U2540:V2540)</f>
        <v>0.06</v>
      </c>
      <c r="X2540" s="264"/>
      <c r="Y2540" s="264"/>
      <c r="Z2540" s="264"/>
      <c r="AA2540" s="264"/>
      <c r="AB2540" s="264"/>
      <c r="AC2540" s="264"/>
      <c r="AD2540" s="264"/>
      <c r="AE2540" s="264"/>
      <c r="AF2540" s="264"/>
      <c r="AG2540" s="264"/>
      <c r="AH2540" s="264"/>
      <c r="AI2540" s="264"/>
      <c r="AJ2540" s="264"/>
      <c r="AK2540" s="264"/>
      <c r="AL2540" s="264"/>
      <c r="AM2540" s="264"/>
      <c r="AN2540" s="264"/>
      <c r="AO2540" s="264"/>
      <c r="AP2540" s="264"/>
      <c r="AQ2540" s="264"/>
      <c r="AR2540" s="264"/>
      <c r="AS2540" s="264"/>
      <c r="AT2540" s="264"/>
      <c r="AU2540" s="264"/>
      <c r="AV2540" s="264"/>
      <c r="AW2540" s="264"/>
      <c r="AX2540" s="264"/>
      <c r="AY2540" s="264"/>
      <c r="AZ2540" s="264"/>
      <c r="BA2540" s="264"/>
      <c r="BB2540" s="264"/>
      <c r="BC2540" s="264"/>
      <c r="BD2540" s="264"/>
      <c r="BE2540" s="264"/>
      <c r="BF2540" s="264"/>
      <c r="BG2540" s="264"/>
      <c r="BH2540" s="264"/>
      <c r="BI2540" s="264"/>
      <c r="BJ2540" s="264"/>
      <c r="BK2540" s="264"/>
      <c r="BL2540" s="264"/>
      <c r="BM2540" s="264"/>
      <c r="BN2540" s="264"/>
      <c r="BO2540" s="264"/>
      <c r="BP2540" s="264"/>
      <c r="BQ2540" s="264"/>
      <c r="BR2540" s="264"/>
      <c r="BS2540" s="264"/>
      <c r="BT2540" s="264"/>
      <c r="BU2540" s="264"/>
      <c r="BV2540" s="264"/>
      <c r="BW2540" s="264"/>
      <c r="BX2540" s="264"/>
      <c r="BY2540" s="264"/>
      <c r="BZ2540" s="264"/>
      <c r="CA2540" s="264"/>
      <c r="CB2540" s="264"/>
      <c r="CC2540" s="264"/>
      <c r="CD2540" s="264"/>
      <c r="CE2540" s="264"/>
      <c r="CF2540" s="264"/>
      <c r="CG2540" s="264"/>
      <c r="CH2540" s="264"/>
      <c r="CI2540" s="264"/>
      <c r="CJ2540" s="264"/>
      <c r="CK2540" s="264"/>
      <c r="CL2540" s="264"/>
      <c r="CM2540" s="264"/>
      <c r="CN2540" s="264"/>
      <c r="CO2540" s="264"/>
      <c r="CP2540" s="264"/>
      <c r="CQ2540" s="264"/>
      <c r="CR2540" s="264"/>
      <c r="CS2540" s="264"/>
      <c r="CT2540" s="264"/>
      <c r="CU2540" s="264"/>
      <c r="CV2540" s="264"/>
      <c r="CW2540" s="264"/>
      <c r="CX2540" s="264"/>
    </row>
    <row r="2541" spans="1:102" s="24" customFormat="1" ht="18">
      <c r="A2541" s="17">
        <v>14</v>
      </c>
      <c r="B2541" s="7" t="s">
        <v>2157</v>
      </c>
      <c r="C2541" s="9"/>
      <c r="D2541" s="9"/>
      <c r="E2541" s="9"/>
      <c r="F2541" s="6"/>
      <c r="G2541" s="6"/>
      <c r="H2541" s="3"/>
      <c r="I2541" s="18"/>
      <c r="J2541" s="18"/>
      <c r="K2541" s="213"/>
      <c r="L2541" s="67"/>
      <c r="M2541" s="67"/>
      <c r="N2541" s="67"/>
      <c r="O2541" s="67"/>
      <c r="P2541" s="67"/>
      <c r="Q2541" s="67"/>
      <c r="R2541" s="67"/>
      <c r="S2541" s="9"/>
      <c r="T2541" s="9"/>
      <c r="U2541" s="9"/>
      <c r="V2541" s="9"/>
      <c r="W2541" s="9"/>
      <c r="X2541" s="258"/>
      <c r="Y2541" s="258"/>
      <c r="Z2541" s="258"/>
      <c r="AA2541" s="258"/>
      <c r="AB2541" s="258"/>
      <c r="AC2541" s="258"/>
      <c r="AD2541" s="258"/>
      <c r="AE2541" s="258"/>
      <c r="AF2541" s="258"/>
      <c r="AG2541" s="258"/>
      <c r="AH2541" s="258"/>
      <c r="AI2541" s="258"/>
      <c r="AJ2541" s="258"/>
      <c r="AK2541" s="258"/>
      <c r="AL2541" s="258"/>
      <c r="AM2541" s="258"/>
      <c r="AN2541" s="258"/>
      <c r="AO2541" s="258"/>
      <c r="AP2541" s="258"/>
      <c r="AQ2541" s="258"/>
      <c r="AR2541" s="258"/>
      <c r="AS2541" s="258"/>
      <c r="AT2541" s="258"/>
      <c r="AU2541" s="258"/>
      <c r="AV2541" s="258"/>
      <c r="AW2541" s="258"/>
      <c r="AX2541" s="258"/>
      <c r="AY2541" s="258"/>
      <c r="AZ2541" s="258"/>
      <c r="BA2541" s="258"/>
      <c r="BB2541" s="258"/>
      <c r="BC2541" s="258"/>
      <c r="BD2541" s="258"/>
      <c r="BE2541" s="258"/>
      <c r="BF2541" s="258"/>
      <c r="BG2541" s="258"/>
      <c r="BH2541" s="258"/>
      <c r="BI2541" s="258"/>
      <c r="BJ2541" s="258"/>
      <c r="BK2541" s="258"/>
      <c r="BL2541" s="258"/>
      <c r="BM2541" s="258"/>
      <c r="BN2541" s="258"/>
      <c r="BO2541" s="258"/>
      <c r="BP2541" s="258"/>
      <c r="BQ2541" s="258"/>
      <c r="BR2541" s="258"/>
      <c r="BS2541" s="258"/>
      <c r="BT2541" s="258"/>
      <c r="BU2541" s="258"/>
      <c r="BV2541" s="258"/>
      <c r="BW2541" s="258"/>
      <c r="BX2541" s="258"/>
      <c r="BY2541" s="258"/>
      <c r="BZ2541" s="258"/>
      <c r="CA2541" s="258"/>
      <c r="CB2541" s="258"/>
      <c r="CC2541" s="258"/>
      <c r="CD2541" s="258"/>
      <c r="CE2541" s="258"/>
      <c r="CF2541" s="258"/>
      <c r="CG2541" s="258"/>
      <c r="CH2541" s="258"/>
      <c r="CI2541" s="258"/>
      <c r="CJ2541" s="258"/>
      <c r="CK2541" s="258"/>
      <c r="CL2541" s="258"/>
      <c r="CM2541" s="258"/>
      <c r="CN2541" s="258"/>
      <c r="CO2541" s="258"/>
      <c r="CP2541" s="258"/>
      <c r="CQ2541" s="258"/>
      <c r="CR2541" s="258"/>
      <c r="CS2541" s="258"/>
      <c r="CT2541" s="258"/>
      <c r="CU2541" s="258"/>
      <c r="CV2541" s="258"/>
      <c r="CW2541" s="258"/>
      <c r="CX2541" s="258"/>
    </row>
    <row r="2542" spans="1:102" ht="18">
      <c r="A2542" s="13"/>
      <c r="B2542" s="5" t="s">
        <v>1754</v>
      </c>
      <c r="C2542" s="8">
        <v>0</v>
      </c>
      <c r="D2542" s="8"/>
      <c r="E2542" s="8">
        <f>SUM(C2542:D2542)</f>
        <v>0</v>
      </c>
      <c r="F2542" s="2">
        <v>0.04</v>
      </c>
      <c r="G2542" s="2">
        <v>0</v>
      </c>
      <c r="H2542" s="3">
        <f t="shared" si="974"/>
        <v>0.04</v>
      </c>
      <c r="I2542" s="10">
        <v>0.04</v>
      </c>
      <c r="J2542" s="10"/>
      <c r="K2542" s="213">
        <f>SUM(I2542:J2542)</f>
        <v>0.04</v>
      </c>
      <c r="L2542" s="65">
        <v>0.04</v>
      </c>
      <c r="M2542" s="65"/>
      <c r="N2542" s="67">
        <f>SUM(L2542:M2542)</f>
        <v>0.04</v>
      </c>
      <c r="O2542" s="65">
        <v>0.04</v>
      </c>
      <c r="P2542" s="65"/>
      <c r="Q2542" s="67">
        <f>SUM(O2542:P2542)</f>
        <v>0.04</v>
      </c>
      <c r="R2542" s="65">
        <v>0.04</v>
      </c>
      <c r="S2542" s="8"/>
      <c r="T2542" s="9">
        <f>SUM(R2542:S2542)</f>
        <v>0.04</v>
      </c>
      <c r="U2542" s="8">
        <v>0.04</v>
      </c>
      <c r="V2542" s="8"/>
      <c r="W2542" s="9">
        <f>SUM(U2542:V2542)</f>
        <v>0.04</v>
      </c>
    </row>
    <row r="2543" spans="1:102" s="186" customFormat="1" ht="18">
      <c r="A2543" s="187"/>
      <c r="B2543" s="181" t="s">
        <v>123</v>
      </c>
      <c r="C2543" s="182">
        <f>SUM(C2542)</f>
        <v>0</v>
      </c>
      <c r="D2543" s="182"/>
      <c r="E2543" s="182">
        <f>SUM(C2543:D2543)</f>
        <v>0</v>
      </c>
      <c r="F2543" s="183">
        <v>0.04</v>
      </c>
      <c r="G2543" s="183">
        <v>0</v>
      </c>
      <c r="H2543" s="194">
        <f t="shared" si="974"/>
        <v>0.04</v>
      </c>
      <c r="I2543" s="184">
        <f>SUM(I2542)</f>
        <v>0.04</v>
      </c>
      <c r="J2543" s="184"/>
      <c r="K2543" s="212">
        <f>SUM(I2543:J2543)</f>
        <v>0.04</v>
      </c>
      <c r="L2543" s="198">
        <f>SUM(L2542)</f>
        <v>0.04</v>
      </c>
      <c r="M2543" s="198"/>
      <c r="N2543" s="198">
        <f>SUM(L2543:M2543)</f>
        <v>0.04</v>
      </c>
      <c r="O2543" s="198">
        <f>SUM(O2542)</f>
        <v>0.04</v>
      </c>
      <c r="P2543" s="198"/>
      <c r="Q2543" s="198">
        <f>SUM(O2543:P2543)</f>
        <v>0.04</v>
      </c>
      <c r="R2543" s="198">
        <f>SUM(R2542)</f>
        <v>0.04</v>
      </c>
      <c r="S2543" s="198">
        <f t="shared" ref="S2543:V2543" si="978">SUM(S2542)</f>
        <v>0</v>
      </c>
      <c r="T2543" s="198">
        <f t="shared" si="978"/>
        <v>0.04</v>
      </c>
      <c r="U2543" s="198">
        <f t="shared" si="978"/>
        <v>0.04</v>
      </c>
      <c r="V2543" s="198">
        <f t="shared" si="978"/>
        <v>0</v>
      </c>
      <c r="W2543" s="182">
        <f>SUM(U2543:V2543)</f>
        <v>0.04</v>
      </c>
      <c r="X2543" s="264"/>
      <c r="Y2543" s="264"/>
      <c r="Z2543" s="264"/>
      <c r="AA2543" s="264"/>
      <c r="AB2543" s="264"/>
      <c r="AC2543" s="264"/>
      <c r="AD2543" s="264"/>
      <c r="AE2543" s="264"/>
      <c r="AF2543" s="264"/>
      <c r="AG2543" s="264"/>
      <c r="AH2543" s="264"/>
      <c r="AI2543" s="264"/>
      <c r="AJ2543" s="264"/>
      <c r="AK2543" s="264"/>
      <c r="AL2543" s="264"/>
      <c r="AM2543" s="264"/>
      <c r="AN2543" s="264"/>
      <c r="AO2543" s="264"/>
      <c r="AP2543" s="264"/>
      <c r="AQ2543" s="264"/>
      <c r="AR2543" s="264"/>
      <c r="AS2543" s="264"/>
      <c r="AT2543" s="264"/>
      <c r="AU2543" s="264"/>
      <c r="AV2543" s="264"/>
      <c r="AW2543" s="264"/>
      <c r="AX2543" s="264"/>
      <c r="AY2543" s="264"/>
      <c r="AZ2543" s="264"/>
      <c r="BA2543" s="264"/>
      <c r="BB2543" s="264"/>
      <c r="BC2543" s="264"/>
      <c r="BD2543" s="264"/>
      <c r="BE2543" s="264"/>
      <c r="BF2543" s="264"/>
      <c r="BG2543" s="264"/>
      <c r="BH2543" s="264"/>
      <c r="BI2543" s="264"/>
      <c r="BJ2543" s="264"/>
      <c r="BK2543" s="264"/>
      <c r="BL2543" s="264"/>
      <c r="BM2543" s="264"/>
      <c r="BN2543" s="264"/>
      <c r="BO2543" s="264"/>
      <c r="BP2543" s="264"/>
      <c r="BQ2543" s="264"/>
      <c r="BR2543" s="264"/>
      <c r="BS2543" s="264"/>
      <c r="BT2543" s="264"/>
      <c r="BU2543" s="264"/>
      <c r="BV2543" s="264"/>
      <c r="BW2543" s="264"/>
      <c r="BX2543" s="264"/>
      <c r="BY2543" s="264"/>
      <c r="BZ2543" s="264"/>
      <c r="CA2543" s="264"/>
      <c r="CB2543" s="264"/>
      <c r="CC2543" s="264"/>
      <c r="CD2543" s="264"/>
      <c r="CE2543" s="264"/>
      <c r="CF2543" s="264"/>
      <c r="CG2543" s="264"/>
      <c r="CH2543" s="264"/>
      <c r="CI2543" s="264"/>
      <c r="CJ2543" s="264"/>
      <c r="CK2543" s="264"/>
      <c r="CL2543" s="264"/>
      <c r="CM2543" s="264"/>
      <c r="CN2543" s="264"/>
      <c r="CO2543" s="264"/>
      <c r="CP2543" s="264"/>
      <c r="CQ2543" s="264"/>
      <c r="CR2543" s="264"/>
      <c r="CS2543" s="264"/>
      <c r="CT2543" s="264"/>
      <c r="CU2543" s="264"/>
      <c r="CV2543" s="264"/>
      <c r="CW2543" s="264"/>
      <c r="CX2543" s="264"/>
    </row>
    <row r="2544" spans="1:102" s="24" customFormat="1" ht="18">
      <c r="A2544" s="17">
        <v>15</v>
      </c>
      <c r="B2544" s="7" t="s">
        <v>2158</v>
      </c>
      <c r="C2544" s="9"/>
      <c r="D2544" s="9"/>
      <c r="E2544" s="9"/>
      <c r="F2544" s="6"/>
      <c r="G2544" s="6"/>
      <c r="H2544" s="3"/>
      <c r="I2544" s="18"/>
      <c r="J2544" s="18"/>
      <c r="K2544" s="213"/>
      <c r="L2544" s="67"/>
      <c r="M2544" s="67"/>
      <c r="N2544" s="67"/>
      <c r="O2544" s="67"/>
      <c r="P2544" s="67"/>
      <c r="Q2544" s="67"/>
      <c r="R2544" s="67"/>
      <c r="S2544" s="9"/>
      <c r="T2544" s="9"/>
      <c r="U2544" s="9"/>
      <c r="V2544" s="9"/>
      <c r="W2544" s="9"/>
      <c r="X2544" s="258"/>
      <c r="Y2544" s="258"/>
      <c r="Z2544" s="258"/>
      <c r="AA2544" s="258"/>
      <c r="AB2544" s="258"/>
      <c r="AC2544" s="258"/>
      <c r="AD2544" s="258"/>
      <c r="AE2544" s="258"/>
      <c r="AF2544" s="258"/>
      <c r="AG2544" s="258"/>
      <c r="AH2544" s="258"/>
      <c r="AI2544" s="258"/>
      <c r="AJ2544" s="258"/>
      <c r="AK2544" s="258"/>
      <c r="AL2544" s="258"/>
      <c r="AM2544" s="258"/>
      <c r="AN2544" s="258"/>
      <c r="AO2544" s="258"/>
      <c r="AP2544" s="258"/>
      <c r="AQ2544" s="258"/>
      <c r="AR2544" s="258"/>
      <c r="AS2544" s="258"/>
      <c r="AT2544" s="258"/>
      <c r="AU2544" s="258"/>
      <c r="AV2544" s="258"/>
      <c r="AW2544" s="258"/>
      <c r="AX2544" s="258"/>
      <c r="AY2544" s="258"/>
      <c r="AZ2544" s="258"/>
      <c r="BA2544" s="258"/>
      <c r="BB2544" s="258"/>
      <c r="BC2544" s="258"/>
      <c r="BD2544" s="258"/>
      <c r="BE2544" s="258"/>
      <c r="BF2544" s="258"/>
      <c r="BG2544" s="258"/>
      <c r="BH2544" s="258"/>
      <c r="BI2544" s="258"/>
      <c r="BJ2544" s="258"/>
      <c r="BK2544" s="258"/>
      <c r="BL2544" s="258"/>
      <c r="BM2544" s="258"/>
      <c r="BN2544" s="258"/>
      <c r="BO2544" s="258"/>
      <c r="BP2544" s="258"/>
      <c r="BQ2544" s="258"/>
      <c r="BR2544" s="258"/>
      <c r="BS2544" s="258"/>
      <c r="BT2544" s="258"/>
      <c r="BU2544" s="258"/>
      <c r="BV2544" s="258"/>
      <c r="BW2544" s="258"/>
      <c r="BX2544" s="258"/>
      <c r="BY2544" s="258"/>
      <c r="BZ2544" s="258"/>
      <c r="CA2544" s="258"/>
      <c r="CB2544" s="258"/>
      <c r="CC2544" s="258"/>
      <c r="CD2544" s="258"/>
      <c r="CE2544" s="258"/>
      <c r="CF2544" s="258"/>
      <c r="CG2544" s="258"/>
      <c r="CH2544" s="258"/>
      <c r="CI2544" s="258"/>
      <c r="CJ2544" s="258"/>
      <c r="CK2544" s="258"/>
      <c r="CL2544" s="258"/>
      <c r="CM2544" s="258"/>
      <c r="CN2544" s="258"/>
      <c r="CO2544" s="258"/>
      <c r="CP2544" s="258"/>
      <c r="CQ2544" s="258"/>
      <c r="CR2544" s="258"/>
      <c r="CS2544" s="258"/>
      <c r="CT2544" s="258"/>
      <c r="CU2544" s="258"/>
      <c r="CV2544" s="258"/>
      <c r="CW2544" s="258"/>
      <c r="CX2544" s="258"/>
    </row>
    <row r="2545" spans="1:102" s="24" customFormat="1" ht="18">
      <c r="A2545" s="13">
        <v>1</v>
      </c>
      <c r="B2545" s="5" t="s">
        <v>2159</v>
      </c>
      <c r="C2545" s="9"/>
      <c r="D2545" s="9"/>
      <c r="E2545" s="9"/>
      <c r="F2545" s="6"/>
      <c r="G2545" s="6"/>
      <c r="H2545" s="3"/>
      <c r="I2545" s="18"/>
      <c r="J2545" s="18"/>
      <c r="K2545" s="213"/>
      <c r="L2545" s="65">
        <v>429.68</v>
      </c>
      <c r="M2545" s="65"/>
      <c r="N2545" s="67">
        <f>SUM(L2545:M2545)</f>
        <v>429.68</v>
      </c>
      <c r="O2545" s="65">
        <v>350</v>
      </c>
      <c r="P2545" s="65"/>
      <c r="Q2545" s="67">
        <f>SUM(O2545:P2545)</f>
        <v>350</v>
      </c>
      <c r="R2545" s="65">
        <v>350</v>
      </c>
      <c r="S2545" s="8"/>
      <c r="T2545" s="9">
        <f>SUM(R2545:S2545)</f>
        <v>350</v>
      </c>
      <c r="U2545" s="8"/>
      <c r="V2545" s="8"/>
      <c r="W2545" s="9">
        <f>SUM(U2545:V2545)</f>
        <v>0</v>
      </c>
      <c r="X2545" s="258"/>
      <c r="Y2545" s="258"/>
      <c r="Z2545" s="258"/>
      <c r="AA2545" s="258"/>
      <c r="AB2545" s="258"/>
      <c r="AC2545" s="258"/>
      <c r="AD2545" s="258"/>
      <c r="AE2545" s="258"/>
      <c r="AF2545" s="258"/>
      <c r="AG2545" s="258"/>
      <c r="AH2545" s="258"/>
      <c r="AI2545" s="258"/>
      <c r="AJ2545" s="258"/>
      <c r="AK2545" s="258"/>
      <c r="AL2545" s="258"/>
      <c r="AM2545" s="258"/>
      <c r="AN2545" s="258"/>
      <c r="AO2545" s="258"/>
      <c r="AP2545" s="258"/>
      <c r="AQ2545" s="258"/>
      <c r="AR2545" s="258"/>
      <c r="AS2545" s="258"/>
      <c r="AT2545" s="258"/>
      <c r="AU2545" s="258"/>
      <c r="AV2545" s="258"/>
      <c r="AW2545" s="258"/>
      <c r="AX2545" s="258"/>
      <c r="AY2545" s="258"/>
      <c r="AZ2545" s="258"/>
      <c r="BA2545" s="258"/>
      <c r="BB2545" s="258"/>
      <c r="BC2545" s="258"/>
      <c r="BD2545" s="258"/>
      <c r="BE2545" s="258"/>
      <c r="BF2545" s="258"/>
      <c r="BG2545" s="258"/>
      <c r="BH2545" s="258"/>
      <c r="BI2545" s="258"/>
      <c r="BJ2545" s="258"/>
      <c r="BK2545" s="258"/>
      <c r="BL2545" s="258"/>
      <c r="BM2545" s="258"/>
      <c r="BN2545" s="258"/>
      <c r="BO2545" s="258"/>
      <c r="BP2545" s="258"/>
      <c r="BQ2545" s="258"/>
      <c r="BR2545" s="258"/>
      <c r="BS2545" s="258"/>
      <c r="BT2545" s="258"/>
      <c r="BU2545" s="258"/>
      <c r="BV2545" s="258"/>
      <c r="BW2545" s="258"/>
      <c r="BX2545" s="258"/>
      <c r="BY2545" s="258"/>
      <c r="BZ2545" s="258"/>
      <c r="CA2545" s="258"/>
      <c r="CB2545" s="258"/>
      <c r="CC2545" s="258"/>
      <c r="CD2545" s="258"/>
      <c r="CE2545" s="258"/>
      <c r="CF2545" s="258"/>
      <c r="CG2545" s="258"/>
      <c r="CH2545" s="258"/>
      <c r="CI2545" s="258"/>
      <c r="CJ2545" s="258"/>
      <c r="CK2545" s="258"/>
      <c r="CL2545" s="258"/>
      <c r="CM2545" s="258"/>
      <c r="CN2545" s="258"/>
      <c r="CO2545" s="258"/>
      <c r="CP2545" s="258"/>
      <c r="CQ2545" s="258"/>
      <c r="CR2545" s="258"/>
      <c r="CS2545" s="258"/>
      <c r="CT2545" s="258"/>
      <c r="CU2545" s="258"/>
      <c r="CV2545" s="258"/>
      <c r="CW2545" s="258"/>
      <c r="CX2545" s="258"/>
    </row>
    <row r="2546" spans="1:102" s="24" customFormat="1" ht="18">
      <c r="A2546" s="13">
        <v>2</v>
      </c>
      <c r="B2546" s="5" t="s">
        <v>2160</v>
      </c>
      <c r="C2546" s="9"/>
      <c r="D2546" s="9"/>
      <c r="E2546" s="9"/>
      <c r="F2546" s="6"/>
      <c r="G2546" s="6"/>
      <c r="H2546" s="3"/>
      <c r="I2546" s="18"/>
      <c r="J2546" s="18"/>
      <c r="K2546" s="213"/>
      <c r="L2546" s="65">
        <v>630</v>
      </c>
      <c r="M2546" s="65"/>
      <c r="N2546" s="67">
        <f>SUM(L2546:M2546)</f>
        <v>630</v>
      </c>
      <c r="O2546" s="65">
        <v>125</v>
      </c>
      <c r="P2546" s="65"/>
      <c r="Q2546" s="67">
        <f>SUM(O2546:P2546)</f>
        <v>125</v>
      </c>
      <c r="R2546" s="65">
        <v>125</v>
      </c>
      <c r="S2546" s="8"/>
      <c r="T2546" s="9">
        <f>SUM(R2546:S2546)</f>
        <v>125</v>
      </c>
      <c r="U2546" s="8">
        <v>0.02</v>
      </c>
      <c r="V2546" s="8"/>
      <c r="W2546" s="9">
        <f>SUM(U2546:V2546)</f>
        <v>0.02</v>
      </c>
      <c r="X2546" s="258"/>
      <c r="Y2546" s="258"/>
      <c r="Z2546" s="258"/>
      <c r="AA2546" s="258"/>
      <c r="AB2546" s="258"/>
      <c r="AC2546" s="258"/>
      <c r="AD2546" s="258"/>
      <c r="AE2546" s="258"/>
      <c r="AF2546" s="258"/>
      <c r="AG2546" s="258"/>
      <c r="AH2546" s="258"/>
      <c r="AI2546" s="258"/>
      <c r="AJ2546" s="258"/>
      <c r="AK2546" s="258"/>
      <c r="AL2546" s="258"/>
      <c r="AM2546" s="258"/>
      <c r="AN2546" s="258"/>
      <c r="AO2546" s="258"/>
      <c r="AP2546" s="258"/>
      <c r="AQ2546" s="258"/>
      <c r="AR2546" s="258"/>
      <c r="AS2546" s="258"/>
      <c r="AT2546" s="258"/>
      <c r="AU2546" s="258"/>
      <c r="AV2546" s="258"/>
      <c r="AW2546" s="258"/>
      <c r="AX2546" s="258"/>
      <c r="AY2546" s="258"/>
      <c r="AZ2546" s="258"/>
      <c r="BA2546" s="258"/>
      <c r="BB2546" s="258"/>
      <c r="BC2546" s="258"/>
      <c r="BD2546" s="258"/>
      <c r="BE2546" s="258"/>
      <c r="BF2546" s="258"/>
      <c r="BG2546" s="258"/>
      <c r="BH2546" s="258"/>
      <c r="BI2546" s="258"/>
      <c r="BJ2546" s="258"/>
      <c r="BK2546" s="258"/>
      <c r="BL2546" s="258"/>
      <c r="BM2546" s="258"/>
      <c r="BN2546" s="258"/>
      <c r="BO2546" s="258"/>
      <c r="BP2546" s="258"/>
      <c r="BQ2546" s="258"/>
      <c r="BR2546" s="258"/>
      <c r="BS2546" s="258"/>
      <c r="BT2546" s="258"/>
      <c r="BU2546" s="258"/>
      <c r="BV2546" s="258"/>
      <c r="BW2546" s="258"/>
      <c r="BX2546" s="258"/>
      <c r="BY2546" s="258"/>
      <c r="BZ2546" s="258"/>
      <c r="CA2546" s="258"/>
      <c r="CB2546" s="258"/>
      <c r="CC2546" s="258"/>
      <c r="CD2546" s="258"/>
      <c r="CE2546" s="258"/>
      <c r="CF2546" s="258"/>
      <c r="CG2546" s="258"/>
      <c r="CH2546" s="258"/>
      <c r="CI2546" s="258"/>
      <c r="CJ2546" s="258"/>
      <c r="CK2546" s="258"/>
      <c r="CL2546" s="258"/>
      <c r="CM2546" s="258"/>
      <c r="CN2546" s="258"/>
      <c r="CO2546" s="258"/>
      <c r="CP2546" s="258"/>
      <c r="CQ2546" s="258"/>
      <c r="CR2546" s="258"/>
      <c r="CS2546" s="258"/>
      <c r="CT2546" s="258"/>
      <c r="CU2546" s="258"/>
      <c r="CV2546" s="258"/>
      <c r="CW2546" s="258"/>
      <c r="CX2546" s="258"/>
    </row>
    <row r="2547" spans="1:102" s="186" customFormat="1" ht="18">
      <c r="A2547" s="187"/>
      <c r="B2547" s="181" t="s">
        <v>2161</v>
      </c>
      <c r="C2547" s="182"/>
      <c r="D2547" s="182"/>
      <c r="E2547" s="182"/>
      <c r="F2547" s="183"/>
      <c r="G2547" s="183"/>
      <c r="H2547" s="194"/>
      <c r="I2547" s="184"/>
      <c r="J2547" s="184"/>
      <c r="K2547" s="212"/>
      <c r="L2547" s="198">
        <f>SUM(L2545:L2546)</f>
        <v>1059.68</v>
      </c>
      <c r="M2547" s="198"/>
      <c r="N2547" s="198">
        <f>SUM(L2547:M2547)</f>
        <v>1059.68</v>
      </c>
      <c r="O2547" s="198">
        <f>SUM(O2545:O2546)</f>
        <v>475</v>
      </c>
      <c r="P2547" s="198"/>
      <c r="Q2547" s="198">
        <f>SUM(O2547:P2547)</f>
        <v>475</v>
      </c>
      <c r="R2547" s="198">
        <f>SUM(R2545:R2546)</f>
        <v>475</v>
      </c>
      <c r="S2547" s="198">
        <f t="shared" ref="S2547:V2547" si="979">SUM(S2545:S2546)</f>
        <v>0</v>
      </c>
      <c r="T2547" s="198">
        <f t="shared" si="979"/>
        <v>475</v>
      </c>
      <c r="U2547" s="198">
        <f t="shared" si="979"/>
        <v>0.02</v>
      </c>
      <c r="V2547" s="198">
        <f t="shared" si="979"/>
        <v>0</v>
      </c>
      <c r="W2547" s="182">
        <f>SUM(U2547:V2547)</f>
        <v>0.02</v>
      </c>
      <c r="X2547" s="264"/>
      <c r="Y2547" s="264"/>
      <c r="Z2547" s="264"/>
      <c r="AA2547" s="264"/>
      <c r="AB2547" s="264"/>
      <c r="AC2547" s="264"/>
      <c r="AD2547" s="264"/>
      <c r="AE2547" s="264"/>
      <c r="AF2547" s="264"/>
      <c r="AG2547" s="264"/>
      <c r="AH2547" s="264"/>
      <c r="AI2547" s="264"/>
      <c r="AJ2547" s="264"/>
      <c r="AK2547" s="264"/>
      <c r="AL2547" s="264"/>
      <c r="AM2547" s="264"/>
      <c r="AN2547" s="264"/>
      <c r="AO2547" s="264"/>
      <c r="AP2547" s="264"/>
      <c r="AQ2547" s="264"/>
      <c r="AR2547" s="264"/>
      <c r="AS2547" s="264"/>
      <c r="AT2547" s="264"/>
      <c r="AU2547" s="264"/>
      <c r="AV2547" s="264"/>
      <c r="AW2547" s="264"/>
      <c r="AX2547" s="264"/>
      <c r="AY2547" s="264"/>
      <c r="AZ2547" s="264"/>
      <c r="BA2547" s="264"/>
      <c r="BB2547" s="264"/>
      <c r="BC2547" s="264"/>
      <c r="BD2547" s="264"/>
      <c r="BE2547" s="264"/>
      <c r="BF2547" s="264"/>
      <c r="BG2547" s="264"/>
      <c r="BH2547" s="264"/>
      <c r="BI2547" s="264"/>
      <c r="BJ2547" s="264"/>
      <c r="BK2547" s="264"/>
      <c r="BL2547" s="264"/>
      <c r="BM2547" s="264"/>
      <c r="BN2547" s="264"/>
      <c r="BO2547" s="264"/>
      <c r="BP2547" s="264"/>
      <c r="BQ2547" s="264"/>
      <c r="BR2547" s="264"/>
      <c r="BS2547" s="264"/>
      <c r="BT2547" s="264"/>
      <c r="BU2547" s="264"/>
      <c r="BV2547" s="264"/>
      <c r="BW2547" s="264"/>
      <c r="BX2547" s="264"/>
      <c r="BY2547" s="264"/>
      <c r="BZ2547" s="264"/>
      <c r="CA2547" s="264"/>
      <c r="CB2547" s="264"/>
      <c r="CC2547" s="264"/>
      <c r="CD2547" s="264"/>
      <c r="CE2547" s="264"/>
      <c r="CF2547" s="264"/>
      <c r="CG2547" s="264"/>
      <c r="CH2547" s="264"/>
      <c r="CI2547" s="264"/>
      <c r="CJ2547" s="264"/>
      <c r="CK2547" s="264"/>
      <c r="CL2547" s="264"/>
      <c r="CM2547" s="264"/>
      <c r="CN2547" s="264"/>
      <c r="CO2547" s="264"/>
      <c r="CP2547" s="264"/>
      <c r="CQ2547" s="264"/>
      <c r="CR2547" s="264"/>
      <c r="CS2547" s="264"/>
      <c r="CT2547" s="264"/>
      <c r="CU2547" s="264"/>
      <c r="CV2547" s="264"/>
      <c r="CW2547" s="264"/>
      <c r="CX2547" s="264"/>
    </row>
    <row r="2548" spans="1:102" s="24" customFormat="1" ht="18">
      <c r="A2548" s="17">
        <v>15</v>
      </c>
      <c r="B2548" s="7" t="s">
        <v>497</v>
      </c>
      <c r="C2548" s="9"/>
      <c r="D2548" s="9"/>
      <c r="E2548" s="9"/>
      <c r="F2548" s="6"/>
      <c r="G2548" s="6"/>
      <c r="H2548" s="3"/>
      <c r="I2548" s="18"/>
      <c r="J2548" s="18"/>
      <c r="K2548" s="213"/>
      <c r="L2548" s="67"/>
      <c r="M2548" s="67"/>
      <c r="N2548" s="67"/>
      <c r="O2548" s="67"/>
      <c r="P2548" s="67"/>
      <c r="Q2548" s="67"/>
      <c r="R2548" s="67"/>
      <c r="S2548" s="9"/>
      <c r="T2548" s="9"/>
      <c r="U2548" s="9"/>
      <c r="V2548" s="9"/>
      <c r="W2548" s="9"/>
      <c r="X2548" s="258"/>
      <c r="Y2548" s="258"/>
      <c r="Z2548" s="258"/>
      <c r="AA2548" s="258"/>
      <c r="AB2548" s="258"/>
      <c r="AC2548" s="258"/>
      <c r="AD2548" s="258"/>
      <c r="AE2548" s="258"/>
      <c r="AF2548" s="258"/>
      <c r="AG2548" s="258"/>
      <c r="AH2548" s="258"/>
      <c r="AI2548" s="258"/>
      <c r="AJ2548" s="258"/>
      <c r="AK2548" s="258"/>
      <c r="AL2548" s="258"/>
      <c r="AM2548" s="258"/>
      <c r="AN2548" s="258"/>
      <c r="AO2548" s="258"/>
      <c r="AP2548" s="258"/>
      <c r="AQ2548" s="258"/>
      <c r="AR2548" s="258"/>
      <c r="AS2548" s="258"/>
      <c r="AT2548" s="258"/>
      <c r="AU2548" s="258"/>
      <c r="AV2548" s="258"/>
      <c r="AW2548" s="258"/>
      <c r="AX2548" s="258"/>
      <c r="AY2548" s="258"/>
      <c r="AZ2548" s="258"/>
      <c r="BA2548" s="258"/>
      <c r="BB2548" s="258"/>
      <c r="BC2548" s="258"/>
      <c r="BD2548" s="258"/>
      <c r="BE2548" s="258"/>
      <c r="BF2548" s="258"/>
      <c r="BG2548" s="258"/>
      <c r="BH2548" s="258"/>
      <c r="BI2548" s="258"/>
      <c r="BJ2548" s="258"/>
      <c r="BK2548" s="258"/>
      <c r="BL2548" s="258"/>
      <c r="BM2548" s="258"/>
      <c r="BN2548" s="258"/>
      <c r="BO2548" s="258"/>
      <c r="BP2548" s="258"/>
      <c r="BQ2548" s="258"/>
      <c r="BR2548" s="258"/>
      <c r="BS2548" s="258"/>
      <c r="BT2548" s="258"/>
      <c r="BU2548" s="258"/>
      <c r="BV2548" s="258"/>
      <c r="BW2548" s="258"/>
      <c r="BX2548" s="258"/>
      <c r="BY2548" s="258"/>
      <c r="BZ2548" s="258"/>
      <c r="CA2548" s="258"/>
      <c r="CB2548" s="258"/>
      <c r="CC2548" s="258"/>
      <c r="CD2548" s="258"/>
      <c r="CE2548" s="258"/>
      <c r="CF2548" s="258"/>
      <c r="CG2548" s="258"/>
      <c r="CH2548" s="258"/>
      <c r="CI2548" s="258"/>
      <c r="CJ2548" s="258"/>
      <c r="CK2548" s="258"/>
      <c r="CL2548" s="258"/>
      <c r="CM2548" s="258"/>
      <c r="CN2548" s="258"/>
      <c r="CO2548" s="258"/>
      <c r="CP2548" s="258"/>
      <c r="CQ2548" s="258"/>
      <c r="CR2548" s="258"/>
      <c r="CS2548" s="258"/>
      <c r="CT2548" s="258"/>
      <c r="CU2548" s="258"/>
      <c r="CV2548" s="258"/>
      <c r="CW2548" s="258"/>
      <c r="CX2548" s="258"/>
    </row>
    <row r="2549" spans="1:102" ht="18">
      <c r="A2549" s="13">
        <v>1</v>
      </c>
      <c r="B2549" s="5" t="s">
        <v>1755</v>
      </c>
      <c r="C2549" s="8">
        <v>101.3</v>
      </c>
      <c r="D2549" s="8"/>
      <c r="E2549" s="9">
        <f>SUM(C2549:D2549)</f>
        <v>101.3</v>
      </c>
      <c r="F2549" s="2">
        <v>96.23</v>
      </c>
      <c r="G2549" s="2">
        <v>0</v>
      </c>
      <c r="H2549" s="3">
        <f t="shared" si="974"/>
        <v>96.23</v>
      </c>
      <c r="I2549" s="10">
        <v>120.74</v>
      </c>
      <c r="J2549" s="10"/>
      <c r="K2549" s="213">
        <f>SUM(I2549:J2549)</f>
        <v>120.74</v>
      </c>
      <c r="L2549" s="65">
        <v>132.96</v>
      </c>
      <c r="M2549" s="65"/>
      <c r="N2549" s="67">
        <f>SUM(L2549:M2549)</f>
        <v>132.96</v>
      </c>
      <c r="O2549" s="65">
        <v>156.01</v>
      </c>
      <c r="P2549" s="65"/>
      <c r="Q2549" s="67">
        <f t="shared" ref="Q2549:Q2555" si="980">SUM(O2549:P2549)</f>
        <v>156.01</v>
      </c>
      <c r="R2549" s="65">
        <v>156.01</v>
      </c>
      <c r="S2549" s="8"/>
      <c r="T2549" s="9">
        <f t="shared" ref="T2549:T2554" si="981">SUM(R2549:S2549)</f>
        <v>156.01</v>
      </c>
      <c r="U2549" s="8">
        <v>176.12</v>
      </c>
      <c r="V2549" s="8"/>
      <c r="W2549" s="9">
        <f t="shared" ref="W2549:W2554" si="982">SUM(U2549:V2549)</f>
        <v>176.12</v>
      </c>
    </row>
    <row r="2550" spans="1:102" s="24" customFormat="1" ht="18">
      <c r="A2550" s="13">
        <v>2</v>
      </c>
      <c r="B2550" s="5" t="s">
        <v>1756</v>
      </c>
      <c r="C2550" s="8">
        <v>210.31</v>
      </c>
      <c r="D2550" s="8"/>
      <c r="E2550" s="9">
        <f>SUM(C2550:D2550)</f>
        <v>210.31</v>
      </c>
      <c r="F2550" s="2">
        <v>195.63</v>
      </c>
      <c r="G2550" s="2">
        <v>0</v>
      </c>
      <c r="H2550" s="3">
        <f t="shared" si="974"/>
        <v>195.63</v>
      </c>
      <c r="I2550" s="10">
        <v>188.37</v>
      </c>
      <c r="J2550" s="18"/>
      <c r="K2550" s="213">
        <f>SUM(I2550:J2550)</f>
        <v>188.37</v>
      </c>
      <c r="L2550" s="65">
        <v>241.17</v>
      </c>
      <c r="M2550" s="65"/>
      <c r="N2550" s="67">
        <f>SUM(L2550:M2550)</f>
        <v>241.17</v>
      </c>
      <c r="O2550" s="65">
        <v>313.17</v>
      </c>
      <c r="P2550" s="65"/>
      <c r="Q2550" s="67">
        <f t="shared" si="980"/>
        <v>313.17</v>
      </c>
      <c r="R2550" s="65">
        <v>313.17</v>
      </c>
      <c r="S2550" s="8"/>
      <c r="T2550" s="9">
        <f t="shared" si="981"/>
        <v>313.17</v>
      </c>
      <c r="U2550" s="8">
        <v>262.17</v>
      </c>
      <c r="V2550" s="8"/>
      <c r="W2550" s="9">
        <f t="shared" si="982"/>
        <v>262.17</v>
      </c>
      <c r="X2550" s="258"/>
      <c r="Y2550" s="258"/>
      <c r="Z2550" s="258"/>
      <c r="AA2550" s="258"/>
      <c r="AB2550" s="258"/>
      <c r="AC2550" s="258"/>
      <c r="AD2550" s="258"/>
      <c r="AE2550" s="258"/>
      <c r="AF2550" s="258"/>
      <c r="AG2550" s="258"/>
      <c r="AH2550" s="258"/>
      <c r="AI2550" s="258"/>
      <c r="AJ2550" s="258"/>
      <c r="AK2550" s="258"/>
      <c r="AL2550" s="258"/>
      <c r="AM2550" s="258"/>
      <c r="AN2550" s="258"/>
      <c r="AO2550" s="258"/>
      <c r="AP2550" s="258"/>
      <c r="AQ2550" s="258"/>
      <c r="AR2550" s="258"/>
      <c r="AS2550" s="258"/>
      <c r="AT2550" s="258"/>
      <c r="AU2550" s="258"/>
      <c r="AV2550" s="258"/>
      <c r="AW2550" s="258"/>
      <c r="AX2550" s="258"/>
      <c r="AY2550" s="258"/>
      <c r="AZ2550" s="258"/>
      <c r="BA2550" s="258"/>
      <c r="BB2550" s="258"/>
      <c r="BC2550" s="258"/>
      <c r="BD2550" s="258"/>
      <c r="BE2550" s="258"/>
      <c r="BF2550" s="258"/>
      <c r="BG2550" s="258"/>
      <c r="BH2550" s="258"/>
      <c r="BI2550" s="258"/>
      <c r="BJ2550" s="258"/>
      <c r="BK2550" s="258"/>
      <c r="BL2550" s="258"/>
      <c r="BM2550" s="258"/>
      <c r="BN2550" s="258"/>
      <c r="BO2550" s="258"/>
      <c r="BP2550" s="258"/>
      <c r="BQ2550" s="258"/>
      <c r="BR2550" s="258"/>
      <c r="BS2550" s="258"/>
      <c r="BT2550" s="258"/>
      <c r="BU2550" s="258"/>
      <c r="BV2550" s="258"/>
      <c r="BW2550" s="258"/>
      <c r="BX2550" s="258"/>
      <c r="BY2550" s="258"/>
      <c r="BZ2550" s="258"/>
      <c r="CA2550" s="258"/>
      <c r="CB2550" s="258"/>
      <c r="CC2550" s="258"/>
      <c r="CD2550" s="258"/>
      <c r="CE2550" s="258"/>
      <c r="CF2550" s="258"/>
      <c r="CG2550" s="258"/>
      <c r="CH2550" s="258"/>
      <c r="CI2550" s="258"/>
      <c r="CJ2550" s="258"/>
      <c r="CK2550" s="258"/>
      <c r="CL2550" s="258"/>
      <c r="CM2550" s="258"/>
      <c r="CN2550" s="258"/>
      <c r="CO2550" s="258"/>
      <c r="CP2550" s="258"/>
      <c r="CQ2550" s="258"/>
      <c r="CR2550" s="258"/>
      <c r="CS2550" s="258"/>
      <c r="CT2550" s="258"/>
      <c r="CU2550" s="258"/>
      <c r="CV2550" s="258"/>
      <c r="CW2550" s="258"/>
      <c r="CX2550" s="258"/>
    </row>
    <row r="2551" spans="1:102" ht="18">
      <c r="A2551" s="13">
        <v>3</v>
      </c>
      <c r="B2551" s="5" t="s">
        <v>1757</v>
      </c>
      <c r="C2551" s="8">
        <v>174.83</v>
      </c>
      <c r="D2551" s="8"/>
      <c r="E2551" s="9">
        <f>SUM(C2551:D2551)</f>
        <v>174.83</v>
      </c>
      <c r="F2551" s="2">
        <v>196.22</v>
      </c>
      <c r="G2551" s="2">
        <v>0</v>
      </c>
      <c r="H2551" s="3">
        <f t="shared" si="974"/>
        <v>196.22</v>
      </c>
      <c r="I2551" s="10">
        <v>196.73</v>
      </c>
      <c r="J2551" s="10"/>
      <c r="K2551" s="213">
        <f>SUM(I2551:J2551)</f>
        <v>196.73</v>
      </c>
      <c r="L2551" s="65">
        <v>226.18</v>
      </c>
      <c r="M2551" s="65"/>
      <c r="N2551" s="67">
        <f>SUM(L2551:M2551)</f>
        <v>226.18</v>
      </c>
      <c r="O2551" s="65">
        <v>235.14</v>
      </c>
      <c r="P2551" s="65"/>
      <c r="Q2551" s="67">
        <f t="shared" si="980"/>
        <v>235.14</v>
      </c>
      <c r="R2551" s="65">
        <v>242.34</v>
      </c>
      <c r="S2551" s="8"/>
      <c r="T2551" s="9">
        <f t="shared" si="981"/>
        <v>242.34</v>
      </c>
      <c r="U2551" s="8">
        <v>261.33999999999997</v>
      </c>
      <c r="V2551" s="8"/>
      <c r="W2551" s="9">
        <f t="shared" si="982"/>
        <v>261.33999999999997</v>
      </c>
    </row>
    <row r="2552" spans="1:102" ht="18">
      <c r="A2552" s="13">
        <v>4</v>
      </c>
      <c r="B2552" s="5" t="s">
        <v>2325</v>
      </c>
      <c r="C2552" s="8"/>
      <c r="D2552" s="8"/>
      <c r="E2552" s="9"/>
      <c r="F2552" s="2"/>
      <c r="G2552" s="2"/>
      <c r="H2552" s="3"/>
      <c r="I2552" s="10"/>
      <c r="J2552" s="10"/>
      <c r="L2552" s="65"/>
      <c r="M2552" s="65"/>
      <c r="N2552" s="67"/>
      <c r="O2552" s="65">
        <v>800.01</v>
      </c>
      <c r="P2552" s="65">
        <v>1200</v>
      </c>
      <c r="Q2552" s="67">
        <f t="shared" si="980"/>
        <v>2000.01</v>
      </c>
      <c r="R2552" s="65">
        <v>800.04</v>
      </c>
      <c r="S2552" s="8">
        <v>1200.03</v>
      </c>
      <c r="T2552" s="9">
        <f t="shared" si="981"/>
        <v>2000.07</v>
      </c>
      <c r="U2552" s="8">
        <v>800.01</v>
      </c>
      <c r="V2552" s="8">
        <v>1200.01</v>
      </c>
      <c r="W2552" s="9">
        <f t="shared" si="982"/>
        <v>2000.02</v>
      </c>
    </row>
    <row r="2553" spans="1:102" ht="18">
      <c r="A2553" s="13">
        <v>5</v>
      </c>
      <c r="B2553" s="5" t="s">
        <v>2326</v>
      </c>
      <c r="C2553" s="8"/>
      <c r="D2553" s="8"/>
      <c r="E2553" s="9"/>
      <c r="F2553" s="2"/>
      <c r="G2553" s="2"/>
      <c r="H2553" s="3"/>
      <c r="I2553" s="10"/>
      <c r="J2553" s="10"/>
      <c r="L2553" s="65"/>
      <c r="M2553" s="65"/>
      <c r="N2553" s="67"/>
      <c r="O2553" s="65">
        <v>0.02</v>
      </c>
      <c r="P2553" s="65">
        <v>1100.02</v>
      </c>
      <c r="Q2553" s="67">
        <f t="shared" si="980"/>
        <v>1100.04</v>
      </c>
      <c r="R2553" s="65">
        <v>0.02</v>
      </c>
      <c r="S2553" s="8">
        <v>1100.02</v>
      </c>
      <c r="T2553" s="9">
        <f t="shared" si="981"/>
        <v>1100.04</v>
      </c>
      <c r="U2553" s="8">
        <v>195.02</v>
      </c>
      <c r="V2553" s="8">
        <v>1100.01</v>
      </c>
      <c r="W2553" s="9">
        <f t="shared" si="982"/>
        <v>1295.03</v>
      </c>
    </row>
    <row r="2554" spans="1:102" ht="18">
      <c r="A2554" s="13">
        <v>6</v>
      </c>
      <c r="B2554" s="5" t="s">
        <v>1859</v>
      </c>
      <c r="C2554" s="8">
        <v>73</v>
      </c>
      <c r="D2554" s="8">
        <v>54</v>
      </c>
      <c r="E2554" s="9">
        <f>SUM(C2554:D2554)</f>
        <v>127</v>
      </c>
      <c r="F2554" s="2">
        <v>0.01</v>
      </c>
      <c r="G2554" s="2">
        <v>0.01</v>
      </c>
      <c r="H2554" s="3">
        <f t="shared" si="974"/>
        <v>0.02</v>
      </c>
      <c r="I2554" s="10">
        <v>0.01</v>
      </c>
      <c r="J2554" s="10">
        <v>0.01</v>
      </c>
      <c r="K2554" s="213">
        <f>SUM(I2554:J2554)</f>
        <v>0.02</v>
      </c>
      <c r="L2554" s="65">
        <v>0.01</v>
      </c>
      <c r="M2554" s="65">
        <v>0.01</v>
      </c>
      <c r="N2554" s="67">
        <f>SUM(L2554:M2554)</f>
        <v>0.02</v>
      </c>
      <c r="O2554" s="65">
        <v>0.01</v>
      </c>
      <c r="P2554" s="65">
        <v>0.01</v>
      </c>
      <c r="Q2554" s="67">
        <f t="shared" si="980"/>
        <v>0.02</v>
      </c>
      <c r="R2554" s="65">
        <v>0.01</v>
      </c>
      <c r="S2554" s="8">
        <v>0.01</v>
      </c>
      <c r="T2554" s="9">
        <f t="shared" si="981"/>
        <v>0.02</v>
      </c>
      <c r="U2554" s="8">
        <v>0.01</v>
      </c>
      <c r="V2554" s="8">
        <v>0.01</v>
      </c>
      <c r="W2554" s="9">
        <f t="shared" si="982"/>
        <v>0.02</v>
      </c>
    </row>
    <row r="2555" spans="1:102" s="186" customFormat="1" ht="18">
      <c r="A2555" s="187"/>
      <c r="B2555" s="181" t="s">
        <v>43</v>
      </c>
      <c r="C2555" s="182">
        <f>SUM(C2549:C2554)</f>
        <v>559.44000000000005</v>
      </c>
      <c r="D2555" s="182">
        <f>SUM(D2549:D2554)</f>
        <v>54</v>
      </c>
      <c r="E2555" s="182">
        <f>SUM(C2555:D2555)</f>
        <v>613.44000000000005</v>
      </c>
      <c r="F2555" s="183">
        <v>488.09</v>
      </c>
      <c r="G2555" s="183">
        <v>0.01</v>
      </c>
      <c r="H2555" s="194">
        <f t="shared" si="974"/>
        <v>488.09999999999997</v>
      </c>
      <c r="I2555" s="184">
        <f>SUM(I2549:I2554)</f>
        <v>505.85</v>
      </c>
      <c r="J2555" s="184">
        <f>SUM(J2549:J2554)</f>
        <v>0.01</v>
      </c>
      <c r="K2555" s="212">
        <f>SUM(I2555:J2555)</f>
        <v>505.86</v>
      </c>
      <c r="L2555" s="198">
        <f>SUM(L2549:L2554)</f>
        <v>600.31999999999994</v>
      </c>
      <c r="M2555" s="198">
        <f>SUM(M2549:M2554)</f>
        <v>0.01</v>
      </c>
      <c r="N2555" s="198">
        <f>SUM(L2555:M2555)</f>
        <v>600.32999999999993</v>
      </c>
      <c r="O2555" s="198">
        <f>SUM(O2549:O2554)</f>
        <v>1504.36</v>
      </c>
      <c r="P2555" s="198">
        <f>SUM(P2549:P2554)</f>
        <v>2300.0300000000002</v>
      </c>
      <c r="Q2555" s="198">
        <f t="shared" si="980"/>
        <v>3804.3900000000003</v>
      </c>
      <c r="R2555" s="198">
        <f>SUM(R2549:R2554)</f>
        <v>1511.59</v>
      </c>
      <c r="S2555" s="198">
        <f t="shared" ref="S2555:W2555" si="983">SUM(S2549:S2554)</f>
        <v>2300.0600000000004</v>
      </c>
      <c r="T2555" s="198">
        <f t="shared" si="983"/>
        <v>3811.65</v>
      </c>
      <c r="U2555" s="198">
        <f t="shared" si="983"/>
        <v>1694.6699999999998</v>
      </c>
      <c r="V2555" s="198">
        <f t="shared" si="983"/>
        <v>2300.0300000000002</v>
      </c>
      <c r="W2555" s="198">
        <f t="shared" si="983"/>
        <v>3994.7000000000003</v>
      </c>
      <c r="X2555" s="264"/>
      <c r="Y2555" s="264"/>
      <c r="Z2555" s="264"/>
      <c r="AA2555" s="264"/>
      <c r="AB2555" s="264"/>
      <c r="AC2555" s="264"/>
      <c r="AD2555" s="264"/>
      <c r="AE2555" s="264"/>
      <c r="AF2555" s="264"/>
      <c r="AG2555" s="264"/>
      <c r="AH2555" s="264"/>
      <c r="AI2555" s="264"/>
      <c r="AJ2555" s="264"/>
      <c r="AK2555" s="264"/>
      <c r="AL2555" s="264"/>
      <c r="AM2555" s="264"/>
      <c r="AN2555" s="264"/>
      <c r="AO2555" s="264"/>
      <c r="AP2555" s="264"/>
      <c r="AQ2555" s="264"/>
      <c r="AR2555" s="264"/>
      <c r="AS2555" s="264"/>
      <c r="AT2555" s="264"/>
      <c r="AU2555" s="264"/>
      <c r="AV2555" s="264"/>
      <c r="AW2555" s="264"/>
      <c r="AX2555" s="264"/>
      <c r="AY2555" s="264"/>
      <c r="AZ2555" s="264"/>
      <c r="BA2555" s="264"/>
      <c r="BB2555" s="264"/>
      <c r="BC2555" s="264"/>
      <c r="BD2555" s="264"/>
      <c r="BE2555" s="264"/>
      <c r="BF2555" s="264"/>
      <c r="BG2555" s="264"/>
      <c r="BH2555" s="264"/>
      <c r="BI2555" s="264"/>
      <c r="BJ2555" s="264"/>
      <c r="BK2555" s="264"/>
      <c r="BL2555" s="264"/>
      <c r="BM2555" s="264"/>
      <c r="BN2555" s="264"/>
      <c r="BO2555" s="264"/>
      <c r="BP2555" s="264"/>
      <c r="BQ2555" s="264"/>
      <c r="BR2555" s="264"/>
      <c r="BS2555" s="264"/>
      <c r="BT2555" s="264"/>
      <c r="BU2555" s="264"/>
      <c r="BV2555" s="264"/>
      <c r="BW2555" s="264"/>
      <c r="BX2555" s="264"/>
      <c r="BY2555" s="264"/>
      <c r="BZ2555" s="264"/>
      <c r="CA2555" s="264"/>
      <c r="CB2555" s="264"/>
      <c r="CC2555" s="264"/>
      <c r="CD2555" s="264"/>
      <c r="CE2555" s="264"/>
      <c r="CF2555" s="264"/>
      <c r="CG2555" s="264"/>
      <c r="CH2555" s="264"/>
      <c r="CI2555" s="264"/>
      <c r="CJ2555" s="264"/>
      <c r="CK2555" s="264"/>
      <c r="CL2555" s="264"/>
      <c r="CM2555" s="264"/>
      <c r="CN2555" s="264"/>
      <c r="CO2555" s="264"/>
      <c r="CP2555" s="264"/>
      <c r="CQ2555" s="264"/>
      <c r="CR2555" s="264"/>
      <c r="CS2555" s="264"/>
      <c r="CT2555" s="264"/>
      <c r="CU2555" s="264"/>
      <c r="CV2555" s="264"/>
      <c r="CW2555" s="264"/>
      <c r="CX2555" s="264"/>
    </row>
    <row r="2556" spans="1:102" s="24" customFormat="1" ht="18">
      <c r="A2556" s="17">
        <v>16</v>
      </c>
      <c r="B2556" s="7" t="s">
        <v>498</v>
      </c>
      <c r="C2556" s="9"/>
      <c r="D2556" s="9"/>
      <c r="E2556" s="9"/>
      <c r="F2556" s="6"/>
      <c r="G2556" s="6"/>
      <c r="H2556" s="3"/>
      <c r="I2556" s="18"/>
      <c r="J2556" s="18"/>
      <c r="K2556" s="213"/>
      <c r="L2556" s="67"/>
      <c r="M2556" s="67"/>
      <c r="N2556" s="67"/>
      <c r="O2556" s="67"/>
      <c r="P2556" s="67"/>
      <c r="Q2556" s="67"/>
      <c r="R2556" s="67"/>
      <c r="S2556" s="9"/>
      <c r="T2556" s="9"/>
      <c r="U2556" s="9"/>
      <c r="V2556" s="9"/>
      <c r="W2556" s="9"/>
      <c r="X2556" s="258"/>
      <c r="Y2556" s="258"/>
      <c r="Z2556" s="258"/>
      <c r="AA2556" s="258"/>
      <c r="AB2556" s="258"/>
      <c r="AC2556" s="258"/>
      <c r="AD2556" s="258"/>
      <c r="AE2556" s="258"/>
      <c r="AF2556" s="258"/>
      <c r="AG2556" s="258"/>
      <c r="AH2556" s="258"/>
      <c r="AI2556" s="258"/>
      <c r="AJ2556" s="258"/>
      <c r="AK2556" s="258"/>
      <c r="AL2556" s="258"/>
      <c r="AM2556" s="258"/>
      <c r="AN2556" s="258"/>
      <c r="AO2556" s="258"/>
      <c r="AP2556" s="258"/>
      <c r="AQ2556" s="258"/>
      <c r="AR2556" s="258"/>
      <c r="AS2556" s="258"/>
      <c r="AT2556" s="258"/>
      <c r="AU2556" s="258"/>
      <c r="AV2556" s="258"/>
      <c r="AW2556" s="258"/>
      <c r="AX2556" s="258"/>
      <c r="AY2556" s="258"/>
      <c r="AZ2556" s="258"/>
      <c r="BA2556" s="258"/>
      <c r="BB2556" s="258"/>
      <c r="BC2556" s="258"/>
      <c r="BD2556" s="258"/>
      <c r="BE2556" s="258"/>
      <c r="BF2556" s="258"/>
      <c r="BG2556" s="258"/>
      <c r="BH2556" s="258"/>
      <c r="BI2556" s="258"/>
      <c r="BJ2556" s="258"/>
      <c r="BK2556" s="258"/>
      <c r="BL2556" s="258"/>
      <c r="BM2556" s="258"/>
      <c r="BN2556" s="258"/>
      <c r="BO2556" s="258"/>
      <c r="BP2556" s="258"/>
      <c r="BQ2556" s="258"/>
      <c r="BR2556" s="258"/>
      <c r="BS2556" s="258"/>
      <c r="BT2556" s="258"/>
      <c r="BU2556" s="258"/>
      <c r="BV2556" s="258"/>
      <c r="BW2556" s="258"/>
      <c r="BX2556" s="258"/>
      <c r="BY2556" s="258"/>
      <c r="BZ2556" s="258"/>
      <c r="CA2556" s="258"/>
      <c r="CB2556" s="258"/>
      <c r="CC2556" s="258"/>
      <c r="CD2556" s="258"/>
      <c r="CE2556" s="258"/>
      <c r="CF2556" s="258"/>
      <c r="CG2556" s="258"/>
      <c r="CH2556" s="258"/>
      <c r="CI2556" s="258"/>
      <c r="CJ2556" s="258"/>
      <c r="CK2556" s="258"/>
      <c r="CL2556" s="258"/>
      <c r="CM2556" s="258"/>
      <c r="CN2556" s="258"/>
      <c r="CO2556" s="258"/>
      <c r="CP2556" s="258"/>
      <c r="CQ2556" s="258"/>
      <c r="CR2556" s="258"/>
      <c r="CS2556" s="258"/>
      <c r="CT2556" s="258"/>
      <c r="CU2556" s="258"/>
      <c r="CV2556" s="258"/>
      <c r="CW2556" s="258"/>
      <c r="CX2556" s="258"/>
    </row>
    <row r="2557" spans="1:102" ht="18">
      <c r="A2557" s="13">
        <v>1</v>
      </c>
      <c r="B2557" s="5" t="s">
        <v>1758</v>
      </c>
      <c r="C2557" s="8">
        <v>0</v>
      </c>
      <c r="D2557" s="8"/>
      <c r="E2557" s="8">
        <f>SUM(C2557:D2557)</f>
        <v>0</v>
      </c>
      <c r="F2557" s="2">
        <v>0.01</v>
      </c>
      <c r="G2557" s="2">
        <v>0</v>
      </c>
      <c r="H2557" s="3">
        <f t="shared" si="974"/>
        <v>0.01</v>
      </c>
      <c r="I2557" s="10">
        <v>0.01</v>
      </c>
      <c r="J2557" s="10"/>
      <c r="K2557" s="213">
        <f>SUM(I2557:J2557)</f>
        <v>0.01</v>
      </c>
      <c r="L2557" s="65">
        <v>0.01</v>
      </c>
      <c r="M2557" s="65"/>
      <c r="N2557" s="67">
        <f>SUM(L2557:M2557)</f>
        <v>0.01</v>
      </c>
      <c r="O2557" s="65">
        <v>0.01</v>
      </c>
      <c r="P2557" s="65"/>
      <c r="Q2557" s="67">
        <f>SUM(O2557:P2557)</f>
        <v>0.01</v>
      </c>
      <c r="R2557" s="65">
        <v>0.01</v>
      </c>
      <c r="S2557" s="8"/>
      <c r="T2557" s="9">
        <f>SUM(R2557:S2557)</f>
        <v>0.01</v>
      </c>
      <c r="U2557" s="8">
        <v>0.01</v>
      </c>
      <c r="V2557" s="8"/>
      <c r="W2557" s="9">
        <f>SUM(U2557:V2557)</f>
        <v>0.01</v>
      </c>
    </row>
    <row r="2558" spans="1:102" ht="18">
      <c r="A2558" s="13">
        <v>2</v>
      </c>
      <c r="B2558" s="5" t="s">
        <v>1759</v>
      </c>
      <c r="C2558" s="8"/>
      <c r="D2558" s="8"/>
      <c r="F2558" s="2">
        <v>0.01</v>
      </c>
      <c r="G2558" s="2">
        <v>0</v>
      </c>
      <c r="H2558" s="3">
        <f t="shared" si="974"/>
        <v>0.01</v>
      </c>
      <c r="I2558" s="10">
        <v>0.01</v>
      </c>
      <c r="J2558" s="10"/>
      <c r="K2558" s="213">
        <f>SUM(I2558:J2558)</f>
        <v>0.01</v>
      </c>
      <c r="L2558" s="65"/>
      <c r="M2558" s="65"/>
      <c r="N2558" s="67">
        <f>SUM(L2558:M2558)</f>
        <v>0</v>
      </c>
      <c r="O2558" s="65">
        <v>0.01</v>
      </c>
      <c r="P2558" s="65"/>
      <c r="Q2558" s="67">
        <f>SUM(O2558:P2558)</f>
        <v>0.01</v>
      </c>
      <c r="R2558" s="65">
        <v>0.01</v>
      </c>
      <c r="S2558" s="8"/>
      <c r="T2558" s="9">
        <f>SUM(R2558:S2558)</f>
        <v>0.01</v>
      </c>
      <c r="U2558" s="8">
        <v>0.01</v>
      </c>
      <c r="V2558" s="8"/>
      <c r="W2558" s="9">
        <f>SUM(U2558:V2558)</f>
        <v>0.01</v>
      </c>
    </row>
    <row r="2559" spans="1:102" ht="18">
      <c r="A2559" s="13">
        <v>3</v>
      </c>
      <c r="B2559" s="5" t="s">
        <v>1760</v>
      </c>
      <c r="C2559" s="8"/>
      <c r="D2559" s="8"/>
      <c r="F2559" s="2">
        <v>0.02</v>
      </c>
      <c r="G2559" s="2">
        <v>0</v>
      </c>
      <c r="H2559" s="3">
        <f t="shared" si="974"/>
        <v>0.02</v>
      </c>
      <c r="I2559" s="10">
        <v>5500.01</v>
      </c>
      <c r="J2559" s="10"/>
      <c r="K2559" s="213">
        <f>SUM(I2559:J2559)</f>
        <v>5500.01</v>
      </c>
      <c r="L2559" s="65">
        <v>0.02</v>
      </c>
      <c r="M2559" s="65"/>
      <c r="N2559" s="67">
        <f>SUM(L2559:M2559)</f>
        <v>0.02</v>
      </c>
      <c r="O2559" s="65">
        <v>0.02</v>
      </c>
      <c r="P2559" s="65"/>
      <c r="Q2559" s="67">
        <f>SUM(O2559:P2559)</f>
        <v>0.02</v>
      </c>
      <c r="R2559" s="65">
        <v>0.02</v>
      </c>
      <c r="S2559" s="8"/>
      <c r="T2559" s="9">
        <f>SUM(R2559:S2559)</f>
        <v>0.02</v>
      </c>
      <c r="U2559" s="8">
        <v>0.02</v>
      </c>
      <c r="V2559" s="8"/>
      <c r="W2559" s="9">
        <f>SUM(U2559:V2559)</f>
        <v>0.02</v>
      </c>
    </row>
    <row r="2560" spans="1:102" ht="18">
      <c r="A2560" s="13">
        <v>4</v>
      </c>
      <c r="B2560" s="5" t="s">
        <v>2576</v>
      </c>
      <c r="C2560" s="8"/>
      <c r="D2560" s="8"/>
      <c r="F2560" s="2"/>
      <c r="G2560" s="2"/>
      <c r="H2560" s="3"/>
      <c r="I2560" s="10"/>
      <c r="J2560" s="10"/>
      <c r="L2560" s="65"/>
      <c r="M2560" s="65"/>
      <c r="N2560" s="67"/>
      <c r="O2560" s="65"/>
      <c r="P2560" s="65"/>
      <c r="Q2560" s="67"/>
      <c r="R2560" s="65"/>
      <c r="S2560" s="8"/>
      <c r="T2560" s="9"/>
      <c r="U2560" s="8">
        <v>0.04</v>
      </c>
      <c r="V2560" s="8"/>
      <c r="W2560" s="9">
        <f>SUM(U2560:V2560)</f>
        <v>0.04</v>
      </c>
    </row>
    <row r="2561" spans="1:102" s="186" customFormat="1" ht="18">
      <c r="A2561" s="187"/>
      <c r="B2561" s="181" t="s">
        <v>10</v>
      </c>
      <c r="C2561" s="182">
        <f>SUM(C2557:C2559)</f>
        <v>0</v>
      </c>
      <c r="D2561" s="182"/>
      <c r="E2561" s="182">
        <f>SUM(C2561:D2561)</f>
        <v>0</v>
      </c>
      <c r="F2561" s="183">
        <v>0.04</v>
      </c>
      <c r="G2561" s="183">
        <v>0</v>
      </c>
      <c r="H2561" s="194">
        <f t="shared" si="974"/>
        <v>0.04</v>
      </c>
      <c r="I2561" s="184">
        <f>SUM(I2557:I2559)</f>
        <v>5500.0300000000007</v>
      </c>
      <c r="J2561" s="184"/>
      <c r="K2561" s="212">
        <f>SUM(I2561:J2561)</f>
        <v>5500.0300000000007</v>
      </c>
      <c r="L2561" s="198">
        <f>SUM(L2557:L2559)</f>
        <v>0.03</v>
      </c>
      <c r="M2561" s="198"/>
      <c r="N2561" s="198">
        <f>SUM(L2561:M2561)</f>
        <v>0.03</v>
      </c>
      <c r="O2561" s="198">
        <f>SUM(O2557:O2559)</f>
        <v>0.04</v>
      </c>
      <c r="P2561" s="198"/>
      <c r="Q2561" s="198">
        <f>SUM(O2561:P2561)</f>
        <v>0.04</v>
      </c>
      <c r="R2561" s="198">
        <f>SUM(R2557:R2560)</f>
        <v>0.04</v>
      </c>
      <c r="S2561" s="198">
        <f t="shared" ref="S2561:V2561" si="984">SUM(S2557:S2560)</f>
        <v>0</v>
      </c>
      <c r="T2561" s="198">
        <f t="shared" si="984"/>
        <v>0.04</v>
      </c>
      <c r="U2561" s="198">
        <f t="shared" si="984"/>
        <v>0.08</v>
      </c>
      <c r="V2561" s="198">
        <f t="shared" si="984"/>
        <v>0</v>
      </c>
      <c r="W2561" s="182">
        <f>SUM(U2561:V2561)</f>
        <v>0.08</v>
      </c>
      <c r="X2561" s="264"/>
      <c r="Y2561" s="264"/>
      <c r="Z2561" s="264"/>
      <c r="AA2561" s="264"/>
      <c r="AB2561" s="264"/>
      <c r="AC2561" s="264"/>
      <c r="AD2561" s="264"/>
      <c r="AE2561" s="264"/>
      <c r="AF2561" s="264"/>
      <c r="AG2561" s="264"/>
      <c r="AH2561" s="264"/>
      <c r="AI2561" s="264"/>
      <c r="AJ2561" s="264"/>
      <c r="AK2561" s="264"/>
      <c r="AL2561" s="264"/>
      <c r="AM2561" s="264"/>
      <c r="AN2561" s="264"/>
      <c r="AO2561" s="264"/>
      <c r="AP2561" s="264"/>
      <c r="AQ2561" s="264"/>
      <c r="AR2561" s="264"/>
      <c r="AS2561" s="264"/>
      <c r="AT2561" s="264"/>
      <c r="AU2561" s="264"/>
      <c r="AV2561" s="264"/>
      <c r="AW2561" s="264"/>
      <c r="AX2561" s="264"/>
      <c r="AY2561" s="264"/>
      <c r="AZ2561" s="264"/>
      <c r="BA2561" s="264"/>
      <c r="BB2561" s="264"/>
      <c r="BC2561" s="264"/>
      <c r="BD2561" s="264"/>
      <c r="BE2561" s="264"/>
      <c r="BF2561" s="264"/>
      <c r="BG2561" s="264"/>
      <c r="BH2561" s="264"/>
      <c r="BI2561" s="264"/>
      <c r="BJ2561" s="264"/>
      <c r="BK2561" s="264"/>
      <c r="BL2561" s="264"/>
      <c r="BM2561" s="264"/>
      <c r="BN2561" s="264"/>
      <c r="BO2561" s="264"/>
      <c r="BP2561" s="264"/>
      <c r="BQ2561" s="264"/>
      <c r="BR2561" s="264"/>
      <c r="BS2561" s="264"/>
      <c r="BT2561" s="264"/>
      <c r="BU2561" s="264"/>
      <c r="BV2561" s="264"/>
      <c r="BW2561" s="264"/>
      <c r="BX2561" s="264"/>
      <c r="BY2561" s="264"/>
      <c r="BZ2561" s="264"/>
      <c r="CA2561" s="264"/>
      <c r="CB2561" s="264"/>
      <c r="CC2561" s="264"/>
      <c r="CD2561" s="264"/>
      <c r="CE2561" s="264"/>
      <c r="CF2561" s="264"/>
      <c r="CG2561" s="264"/>
      <c r="CH2561" s="264"/>
      <c r="CI2561" s="264"/>
      <c r="CJ2561" s="264"/>
      <c r="CK2561" s="264"/>
      <c r="CL2561" s="264"/>
      <c r="CM2561" s="264"/>
      <c r="CN2561" s="264"/>
      <c r="CO2561" s="264"/>
      <c r="CP2561" s="264"/>
      <c r="CQ2561" s="264"/>
      <c r="CR2561" s="264"/>
      <c r="CS2561" s="264"/>
      <c r="CT2561" s="264"/>
      <c r="CU2561" s="264"/>
      <c r="CV2561" s="264"/>
      <c r="CW2561" s="264"/>
      <c r="CX2561" s="264"/>
    </row>
    <row r="2562" spans="1:102" s="24" customFormat="1" ht="18">
      <c r="A2562" s="17">
        <v>17</v>
      </c>
      <c r="B2562" s="7" t="s">
        <v>354</v>
      </c>
      <c r="C2562" s="9"/>
      <c r="D2562" s="9"/>
      <c r="E2562" s="9"/>
      <c r="F2562" s="6"/>
      <c r="G2562" s="6"/>
      <c r="H2562" s="3"/>
      <c r="I2562" s="18"/>
      <c r="J2562" s="18"/>
      <c r="K2562" s="213"/>
      <c r="L2562" s="67"/>
      <c r="M2562" s="67"/>
      <c r="N2562" s="67"/>
      <c r="O2562" s="67"/>
      <c r="P2562" s="67"/>
      <c r="Q2562" s="67"/>
      <c r="R2562" s="67"/>
      <c r="S2562" s="9"/>
      <c r="T2562" s="9"/>
      <c r="U2562" s="9"/>
      <c r="V2562" s="9"/>
      <c r="W2562" s="9"/>
      <c r="X2562" s="258"/>
      <c r="Y2562" s="258"/>
      <c r="Z2562" s="258"/>
      <c r="AA2562" s="258"/>
      <c r="AB2562" s="258"/>
      <c r="AC2562" s="258"/>
      <c r="AD2562" s="258"/>
      <c r="AE2562" s="258"/>
      <c r="AF2562" s="258"/>
      <c r="AG2562" s="258"/>
      <c r="AH2562" s="258"/>
      <c r="AI2562" s="258"/>
      <c r="AJ2562" s="258"/>
      <c r="AK2562" s="258"/>
      <c r="AL2562" s="258"/>
      <c r="AM2562" s="258"/>
      <c r="AN2562" s="258"/>
      <c r="AO2562" s="258"/>
      <c r="AP2562" s="258"/>
      <c r="AQ2562" s="258"/>
      <c r="AR2562" s="258"/>
      <c r="AS2562" s="258"/>
      <c r="AT2562" s="258"/>
      <c r="AU2562" s="258"/>
      <c r="AV2562" s="258"/>
      <c r="AW2562" s="258"/>
      <c r="AX2562" s="258"/>
      <c r="AY2562" s="258"/>
      <c r="AZ2562" s="258"/>
      <c r="BA2562" s="258"/>
      <c r="BB2562" s="258"/>
      <c r="BC2562" s="258"/>
      <c r="BD2562" s="258"/>
      <c r="BE2562" s="258"/>
      <c r="BF2562" s="258"/>
      <c r="BG2562" s="258"/>
      <c r="BH2562" s="258"/>
      <c r="BI2562" s="258"/>
      <c r="BJ2562" s="258"/>
      <c r="BK2562" s="258"/>
      <c r="BL2562" s="258"/>
      <c r="BM2562" s="258"/>
      <c r="BN2562" s="258"/>
      <c r="BO2562" s="258"/>
      <c r="BP2562" s="258"/>
      <c r="BQ2562" s="258"/>
      <c r="BR2562" s="258"/>
      <c r="BS2562" s="258"/>
      <c r="BT2562" s="258"/>
      <c r="BU2562" s="258"/>
      <c r="BV2562" s="258"/>
      <c r="BW2562" s="258"/>
      <c r="BX2562" s="258"/>
      <c r="BY2562" s="258"/>
      <c r="BZ2562" s="258"/>
      <c r="CA2562" s="258"/>
      <c r="CB2562" s="258"/>
      <c r="CC2562" s="258"/>
      <c r="CD2562" s="258"/>
      <c r="CE2562" s="258"/>
      <c r="CF2562" s="258"/>
      <c r="CG2562" s="258"/>
      <c r="CH2562" s="258"/>
      <c r="CI2562" s="258"/>
      <c r="CJ2562" s="258"/>
      <c r="CK2562" s="258"/>
      <c r="CL2562" s="258"/>
      <c r="CM2562" s="258"/>
      <c r="CN2562" s="258"/>
      <c r="CO2562" s="258"/>
      <c r="CP2562" s="258"/>
      <c r="CQ2562" s="258"/>
      <c r="CR2562" s="258"/>
      <c r="CS2562" s="258"/>
      <c r="CT2562" s="258"/>
      <c r="CU2562" s="258"/>
      <c r="CV2562" s="258"/>
      <c r="CW2562" s="258"/>
      <c r="CX2562" s="258"/>
    </row>
    <row r="2563" spans="1:102" ht="18">
      <c r="A2563" s="13">
        <v>1</v>
      </c>
      <c r="B2563" s="5" t="s">
        <v>1761</v>
      </c>
      <c r="C2563" s="8"/>
      <c r="D2563" s="8"/>
      <c r="F2563" s="2">
        <v>4.42</v>
      </c>
      <c r="G2563" s="2">
        <v>0</v>
      </c>
      <c r="H2563" s="3">
        <f t="shared" si="974"/>
        <v>4.42</v>
      </c>
      <c r="I2563" s="10">
        <v>5</v>
      </c>
      <c r="J2563" s="10"/>
      <c r="K2563" s="213">
        <f>SUM(I2563:J2563)</f>
        <v>5</v>
      </c>
      <c r="L2563" s="65">
        <v>5</v>
      </c>
      <c r="M2563" s="67"/>
      <c r="N2563" s="67">
        <f>SUM(L2563:M2563)</f>
        <v>5</v>
      </c>
      <c r="O2563" s="65">
        <v>5</v>
      </c>
      <c r="P2563" s="67"/>
      <c r="Q2563" s="67">
        <f>SUM(O2563:P2563)</f>
        <v>5</v>
      </c>
      <c r="R2563" s="65">
        <v>5</v>
      </c>
      <c r="S2563" s="9"/>
      <c r="T2563" s="9">
        <f>SUM(R2563:S2563)</f>
        <v>5</v>
      </c>
      <c r="U2563" s="8">
        <v>15</v>
      </c>
      <c r="V2563" s="9"/>
      <c r="W2563" s="9">
        <f>SUM(U2563:V2563)</f>
        <v>15</v>
      </c>
    </row>
    <row r="2564" spans="1:102" s="24" customFormat="1" ht="18">
      <c r="A2564" s="17">
        <v>2</v>
      </c>
      <c r="B2564" s="5" t="s">
        <v>1762</v>
      </c>
      <c r="C2564" s="8">
        <v>0.01</v>
      </c>
      <c r="D2564" s="8"/>
      <c r="E2564" s="9">
        <f>SUM(C2564:D2564)</f>
        <v>0.01</v>
      </c>
      <c r="F2564" s="2">
        <v>0.01</v>
      </c>
      <c r="G2564" s="2">
        <v>0</v>
      </c>
      <c r="H2564" s="3">
        <f t="shared" si="974"/>
        <v>0.01</v>
      </c>
      <c r="I2564" s="10">
        <v>0.01</v>
      </c>
      <c r="J2564" s="18"/>
      <c r="K2564" s="213">
        <f>SUM(I2564:J2564)</f>
        <v>0.01</v>
      </c>
      <c r="L2564" s="65">
        <v>0.01</v>
      </c>
      <c r="M2564" s="67"/>
      <c r="N2564" s="67">
        <f>SUM(L2564:M2564)</f>
        <v>0.01</v>
      </c>
      <c r="O2564" s="65">
        <v>0.01</v>
      </c>
      <c r="P2564" s="67"/>
      <c r="Q2564" s="67">
        <f>SUM(O2564:P2564)</f>
        <v>0.01</v>
      </c>
      <c r="R2564" s="65">
        <v>0.01</v>
      </c>
      <c r="S2564" s="9"/>
      <c r="T2564" s="9">
        <f>SUM(R2564:S2564)</f>
        <v>0.01</v>
      </c>
      <c r="U2564" s="8">
        <v>0.01</v>
      </c>
      <c r="V2564" s="9"/>
      <c r="W2564" s="9">
        <f>SUM(U2564:V2564)</f>
        <v>0.01</v>
      </c>
      <c r="X2564" s="258"/>
      <c r="Y2564" s="258"/>
      <c r="Z2564" s="258"/>
      <c r="AA2564" s="258"/>
      <c r="AB2564" s="258"/>
      <c r="AC2564" s="258"/>
      <c r="AD2564" s="258"/>
      <c r="AE2564" s="258"/>
      <c r="AF2564" s="258"/>
      <c r="AG2564" s="258"/>
      <c r="AH2564" s="258"/>
      <c r="AI2564" s="258"/>
      <c r="AJ2564" s="258"/>
      <c r="AK2564" s="258"/>
      <c r="AL2564" s="258"/>
      <c r="AM2564" s="258"/>
      <c r="AN2564" s="258"/>
      <c r="AO2564" s="258"/>
      <c r="AP2564" s="258"/>
      <c r="AQ2564" s="258"/>
      <c r="AR2564" s="258"/>
      <c r="AS2564" s="258"/>
      <c r="AT2564" s="258"/>
      <c r="AU2564" s="258"/>
      <c r="AV2564" s="258"/>
      <c r="AW2564" s="258"/>
      <c r="AX2564" s="258"/>
      <c r="AY2564" s="258"/>
      <c r="AZ2564" s="258"/>
      <c r="BA2564" s="258"/>
      <c r="BB2564" s="258"/>
      <c r="BC2564" s="258"/>
      <c r="BD2564" s="258"/>
      <c r="BE2564" s="258"/>
      <c r="BF2564" s="258"/>
      <c r="BG2564" s="258"/>
      <c r="BH2564" s="258"/>
      <c r="BI2564" s="258"/>
      <c r="BJ2564" s="258"/>
      <c r="BK2564" s="258"/>
      <c r="BL2564" s="258"/>
      <c r="BM2564" s="258"/>
      <c r="BN2564" s="258"/>
      <c r="BO2564" s="258"/>
      <c r="BP2564" s="258"/>
      <c r="BQ2564" s="258"/>
      <c r="BR2564" s="258"/>
      <c r="BS2564" s="258"/>
      <c r="BT2564" s="258"/>
      <c r="BU2564" s="258"/>
      <c r="BV2564" s="258"/>
      <c r="BW2564" s="258"/>
      <c r="BX2564" s="258"/>
      <c r="BY2564" s="258"/>
      <c r="BZ2564" s="258"/>
      <c r="CA2564" s="258"/>
      <c r="CB2564" s="258"/>
      <c r="CC2564" s="258"/>
      <c r="CD2564" s="258"/>
      <c r="CE2564" s="258"/>
      <c r="CF2564" s="258"/>
      <c r="CG2564" s="258"/>
      <c r="CH2564" s="258"/>
      <c r="CI2564" s="258"/>
      <c r="CJ2564" s="258"/>
      <c r="CK2564" s="258"/>
      <c r="CL2564" s="258"/>
      <c r="CM2564" s="258"/>
      <c r="CN2564" s="258"/>
      <c r="CO2564" s="258"/>
      <c r="CP2564" s="258"/>
      <c r="CQ2564" s="258"/>
      <c r="CR2564" s="258"/>
      <c r="CS2564" s="258"/>
      <c r="CT2564" s="258"/>
      <c r="CU2564" s="258"/>
      <c r="CV2564" s="258"/>
      <c r="CW2564" s="258"/>
      <c r="CX2564" s="258"/>
    </row>
    <row r="2565" spans="1:102" s="186" customFormat="1" ht="18">
      <c r="A2565" s="187"/>
      <c r="B2565" s="181" t="s">
        <v>25</v>
      </c>
      <c r="C2565" s="182">
        <f>SUM(C2564)</f>
        <v>0.01</v>
      </c>
      <c r="D2565" s="182"/>
      <c r="E2565" s="182">
        <f>SUM(C2565:D2565)</f>
        <v>0.01</v>
      </c>
      <c r="F2565" s="183">
        <v>4.43</v>
      </c>
      <c r="G2565" s="183">
        <v>0</v>
      </c>
      <c r="H2565" s="194">
        <f t="shared" si="974"/>
        <v>4.43</v>
      </c>
      <c r="I2565" s="184">
        <f>SUM(I2563:I2564)</f>
        <v>5.01</v>
      </c>
      <c r="J2565" s="184"/>
      <c r="K2565" s="212">
        <f>SUM(I2565:J2565)</f>
        <v>5.01</v>
      </c>
      <c r="L2565" s="198">
        <f>SUM(L2563:L2564)</f>
        <v>5.01</v>
      </c>
      <c r="M2565" s="198"/>
      <c r="N2565" s="198">
        <f>SUM(L2565:M2565)</f>
        <v>5.01</v>
      </c>
      <c r="O2565" s="198">
        <f>SUM(O2563:O2564)</f>
        <v>5.01</v>
      </c>
      <c r="P2565" s="198"/>
      <c r="Q2565" s="198">
        <f>SUM(O2565:P2565)</f>
        <v>5.01</v>
      </c>
      <c r="R2565" s="198">
        <f>SUM(R2563:R2564)</f>
        <v>5.01</v>
      </c>
      <c r="S2565" s="198">
        <f t="shared" ref="S2565:V2565" si="985">SUM(S2563:S2564)</f>
        <v>0</v>
      </c>
      <c r="T2565" s="198">
        <f t="shared" si="985"/>
        <v>5.01</v>
      </c>
      <c r="U2565" s="198">
        <f t="shared" si="985"/>
        <v>15.01</v>
      </c>
      <c r="V2565" s="198">
        <f t="shared" si="985"/>
        <v>0</v>
      </c>
      <c r="W2565" s="182">
        <f>SUM(U2565:V2565)</f>
        <v>15.01</v>
      </c>
      <c r="X2565" s="264"/>
      <c r="Y2565" s="264"/>
      <c r="Z2565" s="264"/>
      <c r="AA2565" s="264"/>
      <c r="AB2565" s="264"/>
      <c r="AC2565" s="264"/>
      <c r="AD2565" s="264"/>
      <c r="AE2565" s="264"/>
      <c r="AF2565" s="264"/>
      <c r="AG2565" s="264"/>
      <c r="AH2565" s="264"/>
      <c r="AI2565" s="264"/>
      <c r="AJ2565" s="264"/>
      <c r="AK2565" s="264"/>
      <c r="AL2565" s="264"/>
      <c r="AM2565" s="264"/>
      <c r="AN2565" s="264"/>
      <c r="AO2565" s="264"/>
      <c r="AP2565" s="264"/>
      <c r="AQ2565" s="264"/>
      <c r="AR2565" s="264"/>
      <c r="AS2565" s="264"/>
      <c r="AT2565" s="264"/>
      <c r="AU2565" s="264"/>
      <c r="AV2565" s="264"/>
      <c r="AW2565" s="264"/>
      <c r="AX2565" s="264"/>
      <c r="AY2565" s="264"/>
      <c r="AZ2565" s="264"/>
      <c r="BA2565" s="264"/>
      <c r="BB2565" s="264"/>
      <c r="BC2565" s="264"/>
      <c r="BD2565" s="264"/>
      <c r="BE2565" s="264"/>
      <c r="BF2565" s="264"/>
      <c r="BG2565" s="264"/>
      <c r="BH2565" s="264"/>
      <c r="BI2565" s="264"/>
      <c r="BJ2565" s="264"/>
      <c r="BK2565" s="264"/>
      <c r="BL2565" s="264"/>
      <c r="BM2565" s="264"/>
      <c r="BN2565" s="264"/>
      <c r="BO2565" s="264"/>
      <c r="BP2565" s="264"/>
      <c r="BQ2565" s="264"/>
      <c r="BR2565" s="264"/>
      <c r="BS2565" s="264"/>
      <c r="BT2565" s="264"/>
      <c r="BU2565" s="264"/>
      <c r="BV2565" s="264"/>
      <c r="BW2565" s="264"/>
      <c r="BX2565" s="264"/>
      <c r="BY2565" s="264"/>
      <c r="BZ2565" s="264"/>
      <c r="CA2565" s="264"/>
      <c r="CB2565" s="264"/>
      <c r="CC2565" s="264"/>
      <c r="CD2565" s="264"/>
      <c r="CE2565" s="264"/>
      <c r="CF2565" s="264"/>
      <c r="CG2565" s="264"/>
      <c r="CH2565" s="264"/>
      <c r="CI2565" s="264"/>
      <c r="CJ2565" s="264"/>
      <c r="CK2565" s="264"/>
      <c r="CL2565" s="264"/>
      <c r="CM2565" s="264"/>
      <c r="CN2565" s="264"/>
      <c r="CO2565" s="264"/>
      <c r="CP2565" s="264"/>
      <c r="CQ2565" s="264"/>
      <c r="CR2565" s="264"/>
      <c r="CS2565" s="264"/>
      <c r="CT2565" s="264"/>
      <c r="CU2565" s="264"/>
      <c r="CV2565" s="264"/>
      <c r="CW2565" s="264"/>
      <c r="CX2565" s="264"/>
    </row>
    <row r="2566" spans="1:102" ht="18">
      <c r="A2566" s="17">
        <v>18</v>
      </c>
      <c r="B2566" s="7" t="s">
        <v>1860</v>
      </c>
      <c r="C2566" s="9"/>
      <c r="D2566" s="8"/>
      <c r="E2566" s="9"/>
      <c r="F2566" s="6"/>
      <c r="G2566" s="6"/>
      <c r="H2566" s="3"/>
      <c r="I2566" s="18"/>
      <c r="J2566" s="10"/>
      <c r="L2566" s="65"/>
      <c r="M2566" s="65"/>
      <c r="N2566" s="67"/>
      <c r="O2566" s="65"/>
      <c r="P2566" s="65"/>
      <c r="Q2566" s="67"/>
      <c r="R2566" s="65"/>
      <c r="S2566" s="8"/>
      <c r="T2566" s="9"/>
      <c r="U2566" s="8"/>
      <c r="V2566" s="8"/>
      <c r="W2566" s="9"/>
    </row>
    <row r="2567" spans="1:102" ht="18">
      <c r="A2567" s="13">
        <v>1</v>
      </c>
      <c r="B2567" s="5" t="s">
        <v>1861</v>
      </c>
      <c r="C2567" s="9"/>
      <c r="D2567" s="8"/>
      <c r="E2567" s="9"/>
      <c r="F2567" s="6"/>
      <c r="G2567" s="6"/>
      <c r="H2567" s="3"/>
      <c r="I2567" s="10">
        <v>1000</v>
      </c>
      <c r="J2567" s="10"/>
      <c r="K2567" s="213">
        <f>SUM(I2567:J2567)</f>
        <v>1000</v>
      </c>
      <c r="L2567" s="65">
        <v>1305.56</v>
      </c>
      <c r="M2567" s="65"/>
      <c r="N2567" s="67">
        <f>SUM(L2567:M2567)</f>
        <v>1305.56</v>
      </c>
      <c r="O2567" s="65">
        <v>723.65</v>
      </c>
      <c r="P2567" s="65"/>
      <c r="Q2567" s="67">
        <f>SUM(O2567:P2567)</f>
        <v>723.65</v>
      </c>
      <c r="R2567" s="65">
        <v>723.65</v>
      </c>
      <c r="S2567" s="8"/>
      <c r="T2567" s="9">
        <f>SUM(R2567:S2567)</f>
        <v>723.65</v>
      </c>
      <c r="U2567" s="8">
        <v>297.58</v>
      </c>
      <c r="V2567" s="8"/>
      <c r="W2567" s="9">
        <f>SUM(U2567:V2567)</f>
        <v>297.58</v>
      </c>
    </row>
    <row r="2568" spans="1:102" s="186" customFormat="1" ht="18">
      <c r="A2568" s="187"/>
      <c r="B2568" s="181" t="s">
        <v>1862</v>
      </c>
      <c r="C2568" s="182"/>
      <c r="D2568" s="182"/>
      <c r="E2568" s="182"/>
      <c r="F2568" s="183"/>
      <c r="G2568" s="183"/>
      <c r="H2568" s="194"/>
      <c r="I2568" s="184">
        <f>SUM(I2567)</f>
        <v>1000</v>
      </c>
      <c r="J2568" s="184"/>
      <c r="K2568" s="212">
        <f>SUM(I2568:J2568)</f>
        <v>1000</v>
      </c>
      <c r="L2568" s="198">
        <f>SUM(L2567)</f>
        <v>1305.56</v>
      </c>
      <c r="M2568" s="198"/>
      <c r="N2568" s="198">
        <f>SUM(L2568:M2568)</f>
        <v>1305.56</v>
      </c>
      <c r="O2568" s="198">
        <f>SUM(O2567)</f>
        <v>723.65</v>
      </c>
      <c r="P2568" s="198"/>
      <c r="Q2568" s="198">
        <f>SUM(O2568:P2568)</f>
        <v>723.65</v>
      </c>
      <c r="R2568" s="198">
        <f>SUM(R2567)</f>
        <v>723.65</v>
      </c>
      <c r="S2568" s="198">
        <f t="shared" ref="S2568:V2568" si="986">SUM(S2567)</f>
        <v>0</v>
      </c>
      <c r="T2568" s="198">
        <f t="shared" si="986"/>
        <v>723.65</v>
      </c>
      <c r="U2568" s="198">
        <f t="shared" si="986"/>
        <v>297.58</v>
      </c>
      <c r="V2568" s="198">
        <f t="shared" si="986"/>
        <v>0</v>
      </c>
      <c r="W2568" s="182">
        <f>SUM(U2568:V2568)</f>
        <v>297.58</v>
      </c>
      <c r="X2568" s="264"/>
      <c r="Y2568" s="264"/>
      <c r="Z2568" s="264"/>
      <c r="AA2568" s="264"/>
      <c r="AB2568" s="264"/>
      <c r="AC2568" s="264"/>
      <c r="AD2568" s="264"/>
      <c r="AE2568" s="264"/>
      <c r="AF2568" s="264"/>
      <c r="AG2568" s="264"/>
      <c r="AH2568" s="264"/>
      <c r="AI2568" s="264"/>
      <c r="AJ2568" s="264"/>
      <c r="AK2568" s="264"/>
      <c r="AL2568" s="264"/>
      <c r="AM2568" s="264"/>
      <c r="AN2568" s="264"/>
      <c r="AO2568" s="264"/>
      <c r="AP2568" s="264"/>
      <c r="AQ2568" s="264"/>
      <c r="AR2568" s="264"/>
      <c r="AS2568" s="264"/>
      <c r="AT2568" s="264"/>
      <c r="AU2568" s="264"/>
      <c r="AV2568" s="264"/>
      <c r="AW2568" s="264"/>
      <c r="AX2568" s="264"/>
      <c r="AY2568" s="264"/>
      <c r="AZ2568" s="264"/>
      <c r="BA2568" s="264"/>
      <c r="BB2568" s="264"/>
      <c r="BC2568" s="264"/>
      <c r="BD2568" s="264"/>
      <c r="BE2568" s="264"/>
      <c r="BF2568" s="264"/>
      <c r="BG2568" s="264"/>
      <c r="BH2568" s="264"/>
      <c r="BI2568" s="264"/>
      <c r="BJ2568" s="264"/>
      <c r="BK2568" s="264"/>
      <c r="BL2568" s="264"/>
      <c r="BM2568" s="264"/>
      <c r="BN2568" s="264"/>
      <c r="BO2568" s="264"/>
      <c r="BP2568" s="264"/>
      <c r="BQ2568" s="264"/>
      <c r="BR2568" s="264"/>
      <c r="BS2568" s="264"/>
      <c r="BT2568" s="264"/>
      <c r="BU2568" s="264"/>
      <c r="BV2568" s="264"/>
      <c r="BW2568" s="264"/>
      <c r="BX2568" s="264"/>
      <c r="BY2568" s="264"/>
      <c r="BZ2568" s="264"/>
      <c r="CA2568" s="264"/>
      <c r="CB2568" s="264"/>
      <c r="CC2568" s="264"/>
      <c r="CD2568" s="264"/>
      <c r="CE2568" s="264"/>
      <c r="CF2568" s="264"/>
      <c r="CG2568" s="264"/>
      <c r="CH2568" s="264"/>
      <c r="CI2568" s="264"/>
      <c r="CJ2568" s="264"/>
      <c r="CK2568" s="264"/>
      <c r="CL2568" s="264"/>
      <c r="CM2568" s="264"/>
      <c r="CN2568" s="264"/>
      <c r="CO2568" s="264"/>
      <c r="CP2568" s="264"/>
      <c r="CQ2568" s="264"/>
      <c r="CR2568" s="264"/>
      <c r="CS2568" s="264"/>
      <c r="CT2568" s="264"/>
      <c r="CU2568" s="264"/>
      <c r="CV2568" s="264"/>
      <c r="CW2568" s="264"/>
      <c r="CX2568" s="264"/>
    </row>
    <row r="2569" spans="1:102" s="24" customFormat="1" ht="18">
      <c r="A2569" s="17">
        <v>19</v>
      </c>
      <c r="B2569" s="7" t="s">
        <v>504</v>
      </c>
      <c r="C2569" s="9"/>
      <c r="D2569" s="9"/>
      <c r="E2569" s="9"/>
      <c r="F2569" s="6"/>
      <c r="G2569" s="6"/>
      <c r="H2569" s="3"/>
      <c r="I2569" s="18"/>
      <c r="J2569" s="18"/>
      <c r="K2569" s="213"/>
      <c r="L2569" s="67"/>
      <c r="M2569" s="67"/>
      <c r="N2569" s="67"/>
      <c r="O2569" s="67"/>
      <c r="P2569" s="67"/>
      <c r="Q2569" s="67"/>
      <c r="R2569" s="67"/>
      <c r="S2569" s="9"/>
      <c r="T2569" s="9"/>
      <c r="U2569" s="9"/>
      <c r="V2569" s="9"/>
      <c r="W2569" s="9"/>
      <c r="X2569" s="258"/>
      <c r="Y2569" s="258"/>
      <c r="Z2569" s="258"/>
      <c r="AA2569" s="258"/>
      <c r="AB2569" s="258"/>
      <c r="AC2569" s="258"/>
      <c r="AD2569" s="258"/>
      <c r="AE2569" s="258"/>
      <c r="AF2569" s="258"/>
      <c r="AG2569" s="258"/>
      <c r="AH2569" s="258"/>
      <c r="AI2569" s="258"/>
      <c r="AJ2569" s="258"/>
      <c r="AK2569" s="258"/>
      <c r="AL2569" s="258"/>
      <c r="AM2569" s="258"/>
      <c r="AN2569" s="258"/>
      <c r="AO2569" s="258"/>
      <c r="AP2569" s="258"/>
      <c r="AQ2569" s="258"/>
      <c r="AR2569" s="258"/>
      <c r="AS2569" s="258"/>
      <c r="AT2569" s="258"/>
      <c r="AU2569" s="258"/>
      <c r="AV2569" s="258"/>
      <c r="AW2569" s="258"/>
      <c r="AX2569" s="258"/>
      <c r="AY2569" s="258"/>
      <c r="AZ2569" s="258"/>
      <c r="BA2569" s="258"/>
      <c r="BB2569" s="258"/>
      <c r="BC2569" s="258"/>
      <c r="BD2569" s="258"/>
      <c r="BE2569" s="258"/>
      <c r="BF2569" s="258"/>
      <c r="BG2569" s="258"/>
      <c r="BH2569" s="258"/>
      <c r="BI2569" s="258"/>
      <c r="BJ2569" s="258"/>
      <c r="BK2569" s="258"/>
      <c r="BL2569" s="258"/>
      <c r="BM2569" s="258"/>
      <c r="BN2569" s="258"/>
      <c r="BO2569" s="258"/>
      <c r="BP2569" s="258"/>
      <c r="BQ2569" s="258"/>
      <c r="BR2569" s="258"/>
      <c r="BS2569" s="258"/>
      <c r="BT2569" s="258"/>
      <c r="BU2569" s="258"/>
      <c r="BV2569" s="258"/>
      <c r="BW2569" s="258"/>
      <c r="BX2569" s="258"/>
      <c r="BY2569" s="258"/>
      <c r="BZ2569" s="258"/>
      <c r="CA2569" s="258"/>
      <c r="CB2569" s="258"/>
      <c r="CC2569" s="258"/>
      <c r="CD2569" s="258"/>
      <c r="CE2569" s="258"/>
      <c r="CF2569" s="258"/>
      <c r="CG2569" s="258"/>
      <c r="CH2569" s="258"/>
      <c r="CI2569" s="258"/>
      <c r="CJ2569" s="258"/>
      <c r="CK2569" s="258"/>
      <c r="CL2569" s="258"/>
      <c r="CM2569" s="258"/>
      <c r="CN2569" s="258"/>
      <c r="CO2569" s="258"/>
      <c r="CP2569" s="258"/>
      <c r="CQ2569" s="258"/>
      <c r="CR2569" s="258"/>
      <c r="CS2569" s="258"/>
      <c r="CT2569" s="258"/>
      <c r="CU2569" s="258"/>
      <c r="CV2569" s="258"/>
      <c r="CW2569" s="258"/>
      <c r="CX2569" s="258"/>
    </row>
    <row r="2570" spans="1:102" ht="18">
      <c r="A2570" s="13">
        <v>1</v>
      </c>
      <c r="B2570" s="5" t="s">
        <v>1763</v>
      </c>
      <c r="C2570" s="8"/>
      <c r="D2570" s="8"/>
      <c r="F2570" s="2">
        <v>150</v>
      </c>
      <c r="G2570" s="2">
        <v>0</v>
      </c>
      <c r="H2570" s="3">
        <f t="shared" si="974"/>
        <v>150</v>
      </c>
      <c r="I2570" s="10">
        <v>190</v>
      </c>
      <c r="J2570" s="10"/>
      <c r="K2570" s="213">
        <f t="shared" ref="K2570:K2578" si="987">SUM(I2570:J2570)</f>
        <v>190</v>
      </c>
      <c r="L2570" s="65">
        <v>210</v>
      </c>
      <c r="M2570" s="65"/>
      <c r="N2570" s="67">
        <f t="shared" ref="N2570:N2578" si="988">SUM(L2570:M2570)</f>
        <v>210</v>
      </c>
      <c r="O2570" s="65">
        <v>200</v>
      </c>
      <c r="P2570" s="65"/>
      <c r="Q2570" s="67">
        <f t="shared" ref="Q2570:Q2578" si="989">SUM(O2570:P2570)</f>
        <v>200</v>
      </c>
      <c r="R2570" s="65">
        <v>200</v>
      </c>
      <c r="S2570" s="8"/>
      <c r="T2570" s="9">
        <f t="shared" ref="T2570:T2577" si="990">SUM(R2570:S2570)</f>
        <v>200</v>
      </c>
      <c r="U2570" s="8">
        <v>261</v>
      </c>
      <c r="V2570" s="8"/>
      <c r="W2570" s="9">
        <f t="shared" ref="W2570:W2578" si="991">SUM(U2570:V2570)</f>
        <v>261</v>
      </c>
    </row>
    <row r="2571" spans="1:102" s="24" customFormat="1" ht="18">
      <c r="A2571" s="13">
        <v>2</v>
      </c>
      <c r="B2571" s="5" t="s">
        <v>1764</v>
      </c>
      <c r="C2571" s="9"/>
      <c r="D2571" s="9"/>
      <c r="E2571" s="9"/>
      <c r="F2571" s="2">
        <v>0.65</v>
      </c>
      <c r="G2571" s="2">
        <v>0</v>
      </c>
      <c r="H2571" s="3">
        <f t="shared" si="974"/>
        <v>0.65</v>
      </c>
      <c r="I2571" s="10">
        <v>75.540000000000006</v>
      </c>
      <c r="J2571" s="18"/>
      <c r="K2571" s="213">
        <f t="shared" si="987"/>
        <v>75.540000000000006</v>
      </c>
      <c r="L2571" s="65">
        <v>50</v>
      </c>
      <c r="M2571" s="65"/>
      <c r="N2571" s="67">
        <f t="shared" si="988"/>
        <v>50</v>
      </c>
      <c r="O2571" s="65">
        <v>50</v>
      </c>
      <c r="P2571" s="65"/>
      <c r="Q2571" s="67">
        <f t="shared" si="989"/>
        <v>50</v>
      </c>
      <c r="R2571" s="65">
        <v>50</v>
      </c>
      <c r="S2571" s="8"/>
      <c r="T2571" s="9">
        <f t="shared" si="990"/>
        <v>50</v>
      </c>
      <c r="U2571" s="8">
        <v>50</v>
      </c>
      <c r="V2571" s="8"/>
      <c r="W2571" s="9">
        <f t="shared" si="991"/>
        <v>50</v>
      </c>
      <c r="X2571" s="258"/>
      <c r="Y2571" s="258"/>
      <c r="Z2571" s="258"/>
      <c r="AA2571" s="258"/>
      <c r="AB2571" s="258"/>
      <c r="AC2571" s="258"/>
      <c r="AD2571" s="258"/>
      <c r="AE2571" s="258"/>
      <c r="AF2571" s="258"/>
      <c r="AG2571" s="258"/>
      <c r="AH2571" s="258"/>
      <c r="AI2571" s="258"/>
      <c r="AJ2571" s="258"/>
      <c r="AK2571" s="258"/>
      <c r="AL2571" s="258"/>
      <c r="AM2571" s="258"/>
      <c r="AN2571" s="258"/>
      <c r="AO2571" s="258"/>
      <c r="AP2571" s="258"/>
      <c r="AQ2571" s="258"/>
      <c r="AR2571" s="258"/>
      <c r="AS2571" s="258"/>
      <c r="AT2571" s="258"/>
      <c r="AU2571" s="258"/>
      <c r="AV2571" s="258"/>
      <c r="AW2571" s="258"/>
      <c r="AX2571" s="258"/>
      <c r="AY2571" s="258"/>
      <c r="AZ2571" s="258"/>
      <c r="BA2571" s="258"/>
      <c r="BB2571" s="258"/>
      <c r="BC2571" s="258"/>
      <c r="BD2571" s="258"/>
      <c r="BE2571" s="258"/>
      <c r="BF2571" s="258"/>
      <c r="BG2571" s="258"/>
      <c r="BH2571" s="258"/>
      <c r="BI2571" s="258"/>
      <c r="BJ2571" s="258"/>
      <c r="BK2571" s="258"/>
      <c r="BL2571" s="258"/>
      <c r="BM2571" s="258"/>
      <c r="BN2571" s="258"/>
      <c r="BO2571" s="258"/>
      <c r="BP2571" s="258"/>
      <c r="BQ2571" s="258"/>
      <c r="BR2571" s="258"/>
      <c r="BS2571" s="258"/>
      <c r="BT2571" s="258"/>
      <c r="BU2571" s="258"/>
      <c r="BV2571" s="258"/>
      <c r="BW2571" s="258"/>
      <c r="BX2571" s="258"/>
      <c r="BY2571" s="258"/>
      <c r="BZ2571" s="258"/>
      <c r="CA2571" s="258"/>
      <c r="CB2571" s="258"/>
      <c r="CC2571" s="258"/>
      <c r="CD2571" s="258"/>
      <c r="CE2571" s="258"/>
      <c r="CF2571" s="258"/>
      <c r="CG2571" s="258"/>
      <c r="CH2571" s="258"/>
      <c r="CI2571" s="258"/>
      <c r="CJ2571" s="258"/>
      <c r="CK2571" s="258"/>
      <c r="CL2571" s="258"/>
      <c r="CM2571" s="258"/>
      <c r="CN2571" s="258"/>
      <c r="CO2571" s="258"/>
      <c r="CP2571" s="258"/>
      <c r="CQ2571" s="258"/>
      <c r="CR2571" s="258"/>
      <c r="CS2571" s="258"/>
      <c r="CT2571" s="258"/>
      <c r="CU2571" s="258"/>
      <c r="CV2571" s="258"/>
      <c r="CW2571" s="258"/>
      <c r="CX2571" s="258"/>
    </row>
    <row r="2572" spans="1:102" ht="18">
      <c r="A2572" s="13">
        <v>3</v>
      </c>
      <c r="B2572" s="5" t="s">
        <v>1765</v>
      </c>
      <c r="C2572" s="8"/>
      <c r="D2572" s="8"/>
      <c r="F2572" s="2">
        <v>1400</v>
      </c>
      <c r="G2572" s="2">
        <v>0</v>
      </c>
      <c r="H2572" s="3">
        <f t="shared" si="974"/>
        <v>1400</v>
      </c>
      <c r="I2572" s="10">
        <v>6300</v>
      </c>
      <c r="J2572" s="10"/>
      <c r="K2572" s="213">
        <f t="shared" si="987"/>
        <v>6300</v>
      </c>
      <c r="L2572" s="65">
        <v>7217</v>
      </c>
      <c r="M2572" s="65"/>
      <c r="N2572" s="67">
        <f t="shared" si="988"/>
        <v>7217</v>
      </c>
      <c r="O2572" s="65"/>
      <c r="P2572" s="65"/>
      <c r="Q2572" s="67">
        <f t="shared" si="989"/>
        <v>0</v>
      </c>
      <c r="R2572" s="65"/>
      <c r="S2572" s="8"/>
      <c r="T2572" s="9">
        <f t="shared" si="990"/>
        <v>0</v>
      </c>
      <c r="U2572" s="8"/>
      <c r="V2572" s="8"/>
      <c r="W2572" s="9">
        <f t="shared" si="991"/>
        <v>0</v>
      </c>
    </row>
    <row r="2573" spans="1:102" ht="18">
      <c r="A2573" s="13">
        <v>4</v>
      </c>
      <c r="B2573" s="5" t="s">
        <v>1766</v>
      </c>
      <c r="C2573" s="8">
        <v>350</v>
      </c>
      <c r="D2573" s="8"/>
      <c r="E2573" s="9">
        <f>SUM(C2573:D2573)</f>
        <v>350</v>
      </c>
      <c r="F2573" s="2">
        <v>6250</v>
      </c>
      <c r="G2573" s="2">
        <v>0</v>
      </c>
      <c r="H2573" s="3">
        <f t="shared" si="974"/>
        <v>6250</v>
      </c>
      <c r="I2573" s="10">
        <v>0.03</v>
      </c>
      <c r="J2573" s="10"/>
      <c r="K2573" s="213">
        <f t="shared" si="987"/>
        <v>0.03</v>
      </c>
      <c r="L2573" s="65">
        <v>0.06</v>
      </c>
      <c r="M2573" s="65"/>
      <c r="N2573" s="67">
        <f t="shared" si="988"/>
        <v>0.06</v>
      </c>
      <c r="O2573" s="65">
        <v>6990</v>
      </c>
      <c r="P2573" s="65"/>
      <c r="Q2573" s="67">
        <f t="shared" si="989"/>
        <v>6990</v>
      </c>
      <c r="R2573" s="65">
        <v>6990</v>
      </c>
      <c r="S2573" s="8"/>
      <c r="T2573" s="9">
        <f t="shared" si="990"/>
        <v>6990</v>
      </c>
      <c r="U2573" s="8">
        <v>8390</v>
      </c>
      <c r="V2573" s="8"/>
      <c r="W2573" s="9">
        <f t="shared" si="991"/>
        <v>8390</v>
      </c>
    </row>
    <row r="2574" spans="1:102" ht="18">
      <c r="A2574" s="13">
        <v>5</v>
      </c>
      <c r="B2574" s="5" t="s">
        <v>2327</v>
      </c>
      <c r="C2574" s="8"/>
      <c r="D2574" s="8"/>
      <c r="E2574" s="9"/>
      <c r="F2574" s="2"/>
      <c r="G2574" s="2"/>
      <c r="H2574" s="3"/>
      <c r="I2574" s="10"/>
      <c r="J2574" s="10"/>
      <c r="L2574" s="65"/>
      <c r="M2574" s="65"/>
      <c r="N2574" s="67"/>
      <c r="O2574" s="65">
        <v>1200</v>
      </c>
      <c r="P2574" s="65"/>
      <c r="Q2574" s="67">
        <f t="shared" si="989"/>
        <v>1200</v>
      </c>
      <c r="R2574" s="65">
        <v>1400.03</v>
      </c>
      <c r="S2574" s="8"/>
      <c r="T2574" s="9">
        <f t="shared" si="990"/>
        <v>1400.03</v>
      </c>
      <c r="U2574" s="8">
        <v>800.06</v>
      </c>
      <c r="V2574" s="8"/>
      <c r="W2574" s="9">
        <f t="shared" si="991"/>
        <v>800.06</v>
      </c>
    </row>
    <row r="2575" spans="1:102" s="24" customFormat="1" ht="18">
      <c r="A2575" s="13">
        <v>6</v>
      </c>
      <c r="B2575" s="5" t="s">
        <v>1767</v>
      </c>
      <c r="C2575" s="8">
        <v>0.01</v>
      </c>
      <c r="D2575" s="8"/>
      <c r="E2575" s="9">
        <f>SUM(C2575:D2575)</f>
        <v>0.01</v>
      </c>
      <c r="F2575" s="2">
        <v>0.01</v>
      </c>
      <c r="G2575" s="2">
        <v>0</v>
      </c>
      <c r="H2575" s="3">
        <f t="shared" si="974"/>
        <v>0.01</v>
      </c>
      <c r="I2575" s="10">
        <v>15</v>
      </c>
      <c r="J2575" s="18"/>
      <c r="K2575" s="213">
        <f t="shared" si="987"/>
        <v>15</v>
      </c>
      <c r="L2575" s="65">
        <v>10</v>
      </c>
      <c r="M2575" s="65"/>
      <c r="N2575" s="67">
        <f t="shared" si="988"/>
        <v>10</v>
      </c>
      <c r="O2575" s="65">
        <v>0.01</v>
      </c>
      <c r="P2575" s="65"/>
      <c r="Q2575" s="67">
        <f t="shared" si="989"/>
        <v>0.01</v>
      </c>
      <c r="R2575" s="65">
        <v>3</v>
      </c>
      <c r="S2575" s="8"/>
      <c r="T2575" s="9">
        <f t="shared" si="990"/>
        <v>3</v>
      </c>
      <c r="U2575" s="8">
        <v>50</v>
      </c>
      <c r="V2575" s="8"/>
      <c r="W2575" s="9">
        <f t="shared" si="991"/>
        <v>50</v>
      </c>
      <c r="X2575" s="258"/>
      <c r="Y2575" s="258"/>
      <c r="Z2575" s="258"/>
      <c r="AA2575" s="258"/>
      <c r="AB2575" s="258"/>
      <c r="AC2575" s="258"/>
      <c r="AD2575" s="258"/>
      <c r="AE2575" s="258"/>
      <c r="AF2575" s="258"/>
      <c r="AG2575" s="258"/>
      <c r="AH2575" s="258"/>
      <c r="AI2575" s="258"/>
      <c r="AJ2575" s="258"/>
      <c r="AK2575" s="258"/>
      <c r="AL2575" s="258"/>
      <c r="AM2575" s="258"/>
      <c r="AN2575" s="258"/>
      <c r="AO2575" s="258"/>
      <c r="AP2575" s="258"/>
      <c r="AQ2575" s="258"/>
      <c r="AR2575" s="258"/>
      <c r="AS2575" s="258"/>
      <c r="AT2575" s="258"/>
      <c r="AU2575" s="258"/>
      <c r="AV2575" s="258"/>
      <c r="AW2575" s="258"/>
      <c r="AX2575" s="258"/>
      <c r="AY2575" s="258"/>
      <c r="AZ2575" s="258"/>
      <c r="BA2575" s="258"/>
      <c r="BB2575" s="258"/>
      <c r="BC2575" s="258"/>
      <c r="BD2575" s="258"/>
      <c r="BE2575" s="258"/>
      <c r="BF2575" s="258"/>
      <c r="BG2575" s="258"/>
      <c r="BH2575" s="258"/>
      <c r="BI2575" s="258"/>
      <c r="BJ2575" s="258"/>
      <c r="BK2575" s="258"/>
      <c r="BL2575" s="258"/>
      <c r="BM2575" s="258"/>
      <c r="BN2575" s="258"/>
      <c r="BO2575" s="258"/>
      <c r="BP2575" s="258"/>
      <c r="BQ2575" s="258"/>
      <c r="BR2575" s="258"/>
      <c r="BS2575" s="258"/>
      <c r="BT2575" s="258"/>
      <c r="BU2575" s="258"/>
      <c r="BV2575" s="258"/>
      <c r="BW2575" s="258"/>
      <c r="BX2575" s="258"/>
      <c r="BY2575" s="258"/>
      <c r="BZ2575" s="258"/>
      <c r="CA2575" s="258"/>
      <c r="CB2575" s="258"/>
      <c r="CC2575" s="258"/>
      <c r="CD2575" s="258"/>
      <c r="CE2575" s="258"/>
      <c r="CF2575" s="258"/>
      <c r="CG2575" s="258"/>
      <c r="CH2575" s="258"/>
      <c r="CI2575" s="258"/>
      <c r="CJ2575" s="258"/>
      <c r="CK2575" s="258"/>
      <c r="CL2575" s="258"/>
      <c r="CM2575" s="258"/>
      <c r="CN2575" s="258"/>
      <c r="CO2575" s="258"/>
      <c r="CP2575" s="258"/>
      <c r="CQ2575" s="258"/>
      <c r="CR2575" s="258"/>
      <c r="CS2575" s="258"/>
      <c r="CT2575" s="258"/>
      <c r="CU2575" s="258"/>
      <c r="CV2575" s="258"/>
      <c r="CW2575" s="258"/>
      <c r="CX2575" s="258"/>
    </row>
    <row r="2576" spans="1:102" ht="18">
      <c r="A2576" s="13">
        <v>7</v>
      </c>
      <c r="B2576" s="5" t="s">
        <v>1768</v>
      </c>
      <c r="C2576" s="8">
        <v>2649.6</v>
      </c>
      <c r="D2576" s="8">
        <v>3974.39</v>
      </c>
      <c r="E2576" s="9">
        <f>SUM(C2576:D2576)</f>
        <v>6623.99</v>
      </c>
      <c r="F2576" s="2">
        <v>1403.2</v>
      </c>
      <c r="G2576" s="2">
        <v>2104.8000000000002</v>
      </c>
      <c r="H2576" s="3">
        <f t="shared" si="974"/>
        <v>3508</v>
      </c>
      <c r="I2576" s="10">
        <v>2600</v>
      </c>
      <c r="J2576" s="10">
        <v>3900</v>
      </c>
      <c r="K2576" s="213">
        <f t="shared" si="987"/>
        <v>6500</v>
      </c>
      <c r="L2576" s="65">
        <v>2000</v>
      </c>
      <c r="M2576" s="65">
        <v>3000</v>
      </c>
      <c r="N2576" s="67">
        <f t="shared" si="988"/>
        <v>5000</v>
      </c>
      <c r="O2576" s="65">
        <v>2000</v>
      </c>
      <c r="P2576" s="65">
        <v>3000</v>
      </c>
      <c r="Q2576" s="67">
        <f t="shared" si="989"/>
        <v>5000</v>
      </c>
      <c r="R2576" s="65">
        <v>2000</v>
      </c>
      <c r="S2576" s="8">
        <v>3000</v>
      </c>
      <c r="T2576" s="9">
        <f t="shared" si="990"/>
        <v>5000</v>
      </c>
      <c r="U2576" s="8">
        <v>2800</v>
      </c>
      <c r="V2576" s="8">
        <v>4200</v>
      </c>
      <c r="W2576" s="9">
        <f t="shared" si="991"/>
        <v>7000</v>
      </c>
    </row>
    <row r="2577" spans="1:102" ht="18">
      <c r="A2577" s="13">
        <v>8</v>
      </c>
      <c r="B2577" s="5" t="s">
        <v>1769</v>
      </c>
      <c r="C2577" s="8"/>
      <c r="D2577" s="8"/>
      <c r="F2577" s="2">
        <v>8050</v>
      </c>
      <c r="G2577" s="2">
        <v>0</v>
      </c>
      <c r="H2577" s="3">
        <f t="shared" si="974"/>
        <v>8050</v>
      </c>
      <c r="I2577" s="10">
        <v>10000</v>
      </c>
      <c r="J2577" s="10"/>
      <c r="K2577" s="213">
        <f t="shared" si="987"/>
        <v>10000</v>
      </c>
      <c r="L2577" s="65">
        <v>12713</v>
      </c>
      <c r="M2577" s="65"/>
      <c r="N2577" s="67">
        <f t="shared" si="988"/>
        <v>12713</v>
      </c>
      <c r="O2577" s="65">
        <v>11210</v>
      </c>
      <c r="P2577" s="65"/>
      <c r="Q2577" s="67">
        <f t="shared" si="989"/>
        <v>11210</v>
      </c>
      <c r="R2577" s="65">
        <v>11210</v>
      </c>
      <c r="S2577" s="8"/>
      <c r="T2577" s="9">
        <f t="shared" si="990"/>
        <v>11210</v>
      </c>
      <c r="U2577" s="8">
        <v>11150</v>
      </c>
      <c r="V2577" s="8"/>
      <c r="W2577" s="9">
        <f t="shared" si="991"/>
        <v>11150</v>
      </c>
    </row>
    <row r="2578" spans="1:102" s="186" customFormat="1" ht="18">
      <c r="A2578" s="187"/>
      <c r="B2578" s="181" t="s">
        <v>11</v>
      </c>
      <c r="C2578" s="182">
        <f>SUM(C2570:C2577)</f>
        <v>2999.6099999999997</v>
      </c>
      <c r="D2578" s="182">
        <f>SUM(D2570:D2577)</f>
        <v>3974.39</v>
      </c>
      <c r="E2578" s="182">
        <f>SUM(E2570:E2577)</f>
        <v>6974</v>
      </c>
      <c r="F2578" s="183">
        <v>17253.86</v>
      </c>
      <c r="G2578" s="183">
        <v>2104.8000000000002</v>
      </c>
      <c r="H2578" s="194">
        <f t="shared" si="974"/>
        <v>19358.66</v>
      </c>
      <c r="I2578" s="184">
        <f>SUM(I2570:I2577)</f>
        <v>19180.57</v>
      </c>
      <c r="J2578" s="184">
        <f>SUM(J2570:J2577)</f>
        <v>3900</v>
      </c>
      <c r="K2578" s="212">
        <f t="shared" si="987"/>
        <v>23080.57</v>
      </c>
      <c r="L2578" s="198">
        <f>SUM(L2570:L2577)</f>
        <v>22200.06</v>
      </c>
      <c r="M2578" s="198">
        <f>SUM(M2570:M2577)</f>
        <v>3000</v>
      </c>
      <c r="N2578" s="198">
        <f t="shared" si="988"/>
        <v>25200.06</v>
      </c>
      <c r="O2578" s="198">
        <f>SUM(O2570:O2577)</f>
        <v>21650.010000000002</v>
      </c>
      <c r="P2578" s="198">
        <f>SUM(P2570:P2577)</f>
        <v>3000</v>
      </c>
      <c r="Q2578" s="198">
        <f t="shared" si="989"/>
        <v>24650.010000000002</v>
      </c>
      <c r="R2578" s="198">
        <f>SUM(R2570:R2577)</f>
        <v>21853.03</v>
      </c>
      <c r="S2578" s="198">
        <f t="shared" ref="S2578:V2578" si="992">SUM(S2570:S2577)</f>
        <v>3000</v>
      </c>
      <c r="T2578" s="198">
        <f t="shared" si="992"/>
        <v>24853.03</v>
      </c>
      <c r="U2578" s="198">
        <f t="shared" si="992"/>
        <v>23501.059999999998</v>
      </c>
      <c r="V2578" s="198">
        <f t="shared" si="992"/>
        <v>4200</v>
      </c>
      <c r="W2578" s="182">
        <f t="shared" si="991"/>
        <v>27701.059999999998</v>
      </c>
      <c r="X2578" s="264"/>
      <c r="Y2578" s="264"/>
      <c r="Z2578" s="264"/>
      <c r="AA2578" s="264"/>
      <c r="AB2578" s="264"/>
      <c r="AC2578" s="264"/>
      <c r="AD2578" s="264"/>
      <c r="AE2578" s="264"/>
      <c r="AF2578" s="264"/>
      <c r="AG2578" s="264"/>
      <c r="AH2578" s="264"/>
      <c r="AI2578" s="264"/>
      <c r="AJ2578" s="264"/>
      <c r="AK2578" s="264"/>
      <c r="AL2578" s="264"/>
      <c r="AM2578" s="264"/>
      <c r="AN2578" s="264"/>
      <c r="AO2578" s="264"/>
      <c r="AP2578" s="264"/>
      <c r="AQ2578" s="264"/>
      <c r="AR2578" s="264"/>
      <c r="AS2578" s="264"/>
      <c r="AT2578" s="264"/>
      <c r="AU2578" s="264"/>
      <c r="AV2578" s="264"/>
      <c r="AW2578" s="264"/>
      <c r="AX2578" s="264"/>
      <c r="AY2578" s="264"/>
      <c r="AZ2578" s="264"/>
      <c r="BA2578" s="264"/>
      <c r="BB2578" s="264"/>
      <c r="BC2578" s="264"/>
      <c r="BD2578" s="264"/>
      <c r="BE2578" s="264"/>
      <c r="BF2578" s="264"/>
      <c r="BG2578" s="264"/>
      <c r="BH2578" s="264"/>
      <c r="BI2578" s="264"/>
      <c r="BJ2578" s="264"/>
      <c r="BK2578" s="264"/>
      <c r="BL2578" s="264"/>
      <c r="BM2578" s="264"/>
      <c r="BN2578" s="264"/>
      <c r="BO2578" s="264"/>
      <c r="BP2578" s="264"/>
      <c r="BQ2578" s="264"/>
      <c r="BR2578" s="264"/>
      <c r="BS2578" s="264"/>
      <c r="BT2578" s="264"/>
      <c r="BU2578" s="264"/>
      <c r="BV2578" s="264"/>
      <c r="BW2578" s="264"/>
      <c r="BX2578" s="264"/>
      <c r="BY2578" s="264"/>
      <c r="BZ2578" s="264"/>
      <c r="CA2578" s="264"/>
      <c r="CB2578" s="264"/>
      <c r="CC2578" s="264"/>
      <c r="CD2578" s="264"/>
      <c r="CE2578" s="264"/>
      <c r="CF2578" s="264"/>
      <c r="CG2578" s="264"/>
      <c r="CH2578" s="264"/>
      <c r="CI2578" s="264"/>
      <c r="CJ2578" s="264"/>
      <c r="CK2578" s="264"/>
      <c r="CL2578" s="264"/>
      <c r="CM2578" s="264"/>
      <c r="CN2578" s="264"/>
      <c r="CO2578" s="264"/>
      <c r="CP2578" s="264"/>
      <c r="CQ2578" s="264"/>
      <c r="CR2578" s="264"/>
      <c r="CS2578" s="264"/>
      <c r="CT2578" s="264"/>
      <c r="CU2578" s="264"/>
      <c r="CV2578" s="264"/>
      <c r="CW2578" s="264"/>
      <c r="CX2578" s="264"/>
    </row>
    <row r="2579" spans="1:102" s="24" customFormat="1" ht="18">
      <c r="A2579" s="17">
        <v>20</v>
      </c>
      <c r="B2579" s="7" t="s">
        <v>367</v>
      </c>
      <c r="C2579" s="9"/>
      <c r="D2579" s="9"/>
      <c r="E2579" s="9"/>
      <c r="F2579" s="6"/>
      <c r="G2579" s="6"/>
      <c r="H2579" s="3"/>
      <c r="I2579" s="18"/>
      <c r="J2579" s="18"/>
      <c r="K2579" s="213"/>
      <c r="L2579" s="67"/>
      <c r="M2579" s="67"/>
      <c r="N2579" s="67"/>
      <c r="O2579" s="67"/>
      <c r="P2579" s="67"/>
      <c r="Q2579" s="67"/>
      <c r="R2579" s="67"/>
      <c r="S2579" s="9"/>
      <c r="T2579" s="9"/>
      <c r="U2579" s="9"/>
      <c r="V2579" s="9"/>
      <c r="W2579" s="9"/>
      <c r="X2579" s="258"/>
      <c r="Y2579" s="258"/>
      <c r="Z2579" s="258"/>
      <c r="AA2579" s="258"/>
      <c r="AB2579" s="258"/>
      <c r="AC2579" s="258"/>
      <c r="AD2579" s="258"/>
      <c r="AE2579" s="258"/>
      <c r="AF2579" s="258"/>
      <c r="AG2579" s="258"/>
      <c r="AH2579" s="258"/>
      <c r="AI2579" s="258"/>
      <c r="AJ2579" s="258"/>
      <c r="AK2579" s="258"/>
      <c r="AL2579" s="258"/>
      <c r="AM2579" s="258"/>
      <c r="AN2579" s="258"/>
      <c r="AO2579" s="258"/>
      <c r="AP2579" s="258"/>
      <c r="AQ2579" s="258"/>
      <c r="AR2579" s="258"/>
      <c r="AS2579" s="258"/>
      <c r="AT2579" s="258"/>
      <c r="AU2579" s="258"/>
      <c r="AV2579" s="258"/>
      <c r="AW2579" s="258"/>
      <c r="AX2579" s="258"/>
      <c r="AY2579" s="258"/>
      <c r="AZ2579" s="258"/>
      <c r="BA2579" s="258"/>
      <c r="BB2579" s="258"/>
      <c r="BC2579" s="258"/>
      <c r="BD2579" s="258"/>
      <c r="BE2579" s="258"/>
      <c r="BF2579" s="258"/>
      <c r="BG2579" s="258"/>
      <c r="BH2579" s="258"/>
      <c r="BI2579" s="258"/>
      <c r="BJ2579" s="258"/>
      <c r="BK2579" s="258"/>
      <c r="BL2579" s="258"/>
      <c r="BM2579" s="258"/>
      <c r="BN2579" s="258"/>
      <c r="BO2579" s="258"/>
      <c r="BP2579" s="258"/>
      <c r="BQ2579" s="258"/>
      <c r="BR2579" s="258"/>
      <c r="BS2579" s="258"/>
      <c r="BT2579" s="258"/>
      <c r="BU2579" s="258"/>
      <c r="BV2579" s="258"/>
      <c r="BW2579" s="258"/>
      <c r="BX2579" s="258"/>
      <c r="BY2579" s="258"/>
      <c r="BZ2579" s="258"/>
      <c r="CA2579" s="258"/>
      <c r="CB2579" s="258"/>
      <c r="CC2579" s="258"/>
      <c r="CD2579" s="258"/>
      <c r="CE2579" s="258"/>
      <c r="CF2579" s="258"/>
      <c r="CG2579" s="258"/>
      <c r="CH2579" s="258"/>
      <c r="CI2579" s="258"/>
      <c r="CJ2579" s="258"/>
      <c r="CK2579" s="258"/>
      <c r="CL2579" s="258"/>
      <c r="CM2579" s="258"/>
      <c r="CN2579" s="258"/>
      <c r="CO2579" s="258"/>
      <c r="CP2579" s="258"/>
      <c r="CQ2579" s="258"/>
      <c r="CR2579" s="258"/>
      <c r="CS2579" s="258"/>
      <c r="CT2579" s="258"/>
      <c r="CU2579" s="258"/>
      <c r="CV2579" s="258"/>
      <c r="CW2579" s="258"/>
      <c r="CX2579" s="258"/>
    </row>
    <row r="2580" spans="1:102" ht="18">
      <c r="A2580" s="13">
        <v>1</v>
      </c>
      <c r="B2580" s="5" t="s">
        <v>1770</v>
      </c>
      <c r="C2580" s="8">
        <v>7.5</v>
      </c>
      <c r="D2580" s="8">
        <v>7.5</v>
      </c>
      <c r="E2580" s="9">
        <f>SUM(C2580:D2580)</f>
        <v>15</v>
      </c>
      <c r="F2580" s="2">
        <v>11</v>
      </c>
      <c r="G2580" s="2">
        <v>11</v>
      </c>
      <c r="H2580" s="3">
        <f t="shared" si="974"/>
        <v>22</v>
      </c>
      <c r="I2580" s="10">
        <v>0.03</v>
      </c>
      <c r="J2580" s="10">
        <v>0.03</v>
      </c>
      <c r="K2580" s="213">
        <f>SUM(I2580:J2580)</f>
        <v>0.06</v>
      </c>
      <c r="L2580" s="65"/>
      <c r="M2580" s="65"/>
      <c r="N2580" s="67">
        <f>SUM(L2580:M2580)</f>
        <v>0</v>
      </c>
      <c r="O2580" s="65"/>
      <c r="P2580" s="65"/>
      <c r="Q2580" s="67">
        <f>SUM(O2580:P2580)</f>
        <v>0</v>
      </c>
      <c r="R2580" s="65"/>
      <c r="S2580" s="8"/>
      <c r="T2580" s="9">
        <f>SUM(R2580:S2580)</f>
        <v>0</v>
      </c>
      <c r="U2580" s="8"/>
      <c r="V2580" s="8"/>
      <c r="W2580" s="9">
        <f>SUM(U2580:V2580)</f>
        <v>0</v>
      </c>
    </row>
    <row r="2581" spans="1:102" s="186" customFormat="1" ht="18">
      <c r="A2581" s="187"/>
      <c r="B2581" s="181" t="s">
        <v>26</v>
      </c>
      <c r="C2581" s="182">
        <f>SUM(C2580)</f>
        <v>7.5</v>
      </c>
      <c r="D2581" s="182">
        <f>SUM(D2580)</f>
        <v>7.5</v>
      </c>
      <c r="E2581" s="182">
        <f>SUM(C2581:D2581)</f>
        <v>15</v>
      </c>
      <c r="F2581" s="183">
        <v>11</v>
      </c>
      <c r="G2581" s="183">
        <v>11</v>
      </c>
      <c r="H2581" s="194">
        <f t="shared" si="974"/>
        <v>22</v>
      </c>
      <c r="I2581" s="184">
        <f>SUM(I2580)</f>
        <v>0.03</v>
      </c>
      <c r="J2581" s="184">
        <f>SUM(J2580)</f>
        <v>0.03</v>
      </c>
      <c r="K2581" s="212">
        <f>SUM(I2581:J2581)</f>
        <v>0.06</v>
      </c>
      <c r="L2581" s="198">
        <f>SUM(L2580)</f>
        <v>0</v>
      </c>
      <c r="M2581" s="198">
        <f>SUM(M2580)</f>
        <v>0</v>
      </c>
      <c r="N2581" s="198">
        <f>SUM(L2581:M2581)</f>
        <v>0</v>
      </c>
      <c r="O2581" s="198"/>
      <c r="P2581" s="198"/>
      <c r="Q2581" s="198">
        <f>SUM(O2581:P2581)</f>
        <v>0</v>
      </c>
      <c r="R2581" s="198"/>
      <c r="S2581" s="182"/>
      <c r="T2581" s="182">
        <f>SUM(R2581:S2581)</f>
        <v>0</v>
      </c>
      <c r="U2581" s="182"/>
      <c r="V2581" s="182"/>
      <c r="W2581" s="182">
        <f>SUM(U2581:V2581)</f>
        <v>0</v>
      </c>
      <c r="X2581" s="264"/>
      <c r="Y2581" s="264"/>
      <c r="Z2581" s="264"/>
      <c r="AA2581" s="264"/>
      <c r="AB2581" s="264"/>
      <c r="AC2581" s="264"/>
      <c r="AD2581" s="264"/>
      <c r="AE2581" s="264"/>
      <c r="AF2581" s="264"/>
      <c r="AG2581" s="264"/>
      <c r="AH2581" s="264"/>
      <c r="AI2581" s="264"/>
      <c r="AJ2581" s="264"/>
      <c r="AK2581" s="264"/>
      <c r="AL2581" s="264"/>
      <c r="AM2581" s="264"/>
      <c r="AN2581" s="264"/>
      <c r="AO2581" s="264"/>
      <c r="AP2581" s="264"/>
      <c r="AQ2581" s="264"/>
      <c r="AR2581" s="264"/>
      <c r="AS2581" s="264"/>
      <c r="AT2581" s="264"/>
      <c r="AU2581" s="264"/>
      <c r="AV2581" s="264"/>
      <c r="AW2581" s="264"/>
      <c r="AX2581" s="264"/>
      <c r="AY2581" s="264"/>
      <c r="AZ2581" s="264"/>
      <c r="BA2581" s="264"/>
      <c r="BB2581" s="264"/>
      <c r="BC2581" s="264"/>
      <c r="BD2581" s="264"/>
      <c r="BE2581" s="264"/>
      <c r="BF2581" s="264"/>
      <c r="BG2581" s="264"/>
      <c r="BH2581" s="264"/>
      <c r="BI2581" s="264"/>
      <c r="BJ2581" s="264"/>
      <c r="BK2581" s="264"/>
      <c r="BL2581" s="264"/>
      <c r="BM2581" s="264"/>
      <c r="BN2581" s="264"/>
      <c r="BO2581" s="264"/>
      <c r="BP2581" s="264"/>
      <c r="BQ2581" s="264"/>
      <c r="BR2581" s="264"/>
      <c r="BS2581" s="264"/>
      <c r="BT2581" s="264"/>
      <c r="BU2581" s="264"/>
      <c r="BV2581" s="264"/>
      <c r="BW2581" s="264"/>
      <c r="BX2581" s="264"/>
      <c r="BY2581" s="264"/>
      <c r="BZ2581" s="264"/>
      <c r="CA2581" s="264"/>
      <c r="CB2581" s="264"/>
      <c r="CC2581" s="264"/>
      <c r="CD2581" s="264"/>
      <c r="CE2581" s="264"/>
      <c r="CF2581" s="264"/>
      <c r="CG2581" s="264"/>
      <c r="CH2581" s="264"/>
      <c r="CI2581" s="264"/>
      <c r="CJ2581" s="264"/>
      <c r="CK2581" s="264"/>
      <c r="CL2581" s="264"/>
      <c r="CM2581" s="264"/>
      <c r="CN2581" s="264"/>
      <c r="CO2581" s="264"/>
      <c r="CP2581" s="264"/>
      <c r="CQ2581" s="264"/>
      <c r="CR2581" s="264"/>
      <c r="CS2581" s="264"/>
      <c r="CT2581" s="264"/>
      <c r="CU2581" s="264"/>
      <c r="CV2581" s="264"/>
      <c r="CW2581" s="264"/>
      <c r="CX2581" s="264"/>
    </row>
    <row r="2582" spans="1:102" s="24" customFormat="1" ht="18">
      <c r="A2582" s="17">
        <v>21</v>
      </c>
      <c r="B2582" s="7" t="s">
        <v>2162</v>
      </c>
      <c r="C2582" s="9"/>
      <c r="D2582" s="9"/>
      <c r="E2582" s="9"/>
      <c r="F2582" s="6"/>
      <c r="G2582" s="6"/>
      <c r="H2582" s="3"/>
      <c r="I2582" s="18"/>
      <c r="J2582" s="18"/>
      <c r="K2582" s="213"/>
      <c r="L2582" s="67"/>
      <c r="M2582" s="67"/>
      <c r="N2582" s="67"/>
      <c r="O2582" s="67"/>
      <c r="P2582" s="67"/>
      <c r="Q2582" s="67"/>
      <c r="R2582" s="67"/>
      <c r="S2582" s="9"/>
      <c r="T2582" s="9"/>
      <c r="U2582" s="9"/>
      <c r="V2582" s="9"/>
      <c r="W2582" s="9"/>
      <c r="X2582" s="258"/>
      <c r="Y2582" s="258"/>
      <c r="Z2582" s="258"/>
      <c r="AA2582" s="258"/>
      <c r="AB2582" s="258"/>
      <c r="AC2582" s="258"/>
      <c r="AD2582" s="258"/>
      <c r="AE2582" s="258"/>
      <c r="AF2582" s="258"/>
      <c r="AG2582" s="258"/>
      <c r="AH2582" s="258"/>
      <c r="AI2582" s="258"/>
      <c r="AJ2582" s="258"/>
      <c r="AK2582" s="258"/>
      <c r="AL2582" s="258"/>
      <c r="AM2582" s="258"/>
      <c r="AN2582" s="258"/>
      <c r="AO2582" s="258"/>
      <c r="AP2582" s="258"/>
      <c r="AQ2582" s="258"/>
      <c r="AR2582" s="258"/>
      <c r="AS2582" s="258"/>
      <c r="AT2582" s="258"/>
      <c r="AU2582" s="258"/>
      <c r="AV2582" s="258"/>
      <c r="AW2582" s="258"/>
      <c r="AX2582" s="258"/>
      <c r="AY2582" s="258"/>
      <c r="AZ2582" s="258"/>
      <c r="BA2582" s="258"/>
      <c r="BB2582" s="258"/>
      <c r="BC2582" s="258"/>
      <c r="BD2582" s="258"/>
      <c r="BE2582" s="258"/>
      <c r="BF2582" s="258"/>
      <c r="BG2582" s="258"/>
      <c r="BH2582" s="258"/>
      <c r="BI2582" s="258"/>
      <c r="BJ2582" s="258"/>
      <c r="BK2582" s="258"/>
      <c r="BL2582" s="258"/>
      <c r="BM2582" s="258"/>
      <c r="BN2582" s="258"/>
      <c r="BO2582" s="258"/>
      <c r="BP2582" s="258"/>
      <c r="BQ2582" s="258"/>
      <c r="BR2582" s="258"/>
      <c r="BS2582" s="258"/>
      <c r="BT2582" s="258"/>
      <c r="BU2582" s="258"/>
      <c r="BV2582" s="258"/>
      <c r="BW2582" s="258"/>
      <c r="BX2582" s="258"/>
      <c r="BY2582" s="258"/>
      <c r="BZ2582" s="258"/>
      <c r="CA2582" s="258"/>
      <c r="CB2582" s="258"/>
      <c r="CC2582" s="258"/>
      <c r="CD2582" s="258"/>
      <c r="CE2582" s="258"/>
      <c r="CF2582" s="258"/>
      <c r="CG2582" s="258"/>
      <c r="CH2582" s="258"/>
      <c r="CI2582" s="258"/>
      <c r="CJ2582" s="258"/>
      <c r="CK2582" s="258"/>
      <c r="CL2582" s="258"/>
      <c r="CM2582" s="258"/>
      <c r="CN2582" s="258"/>
      <c r="CO2582" s="258"/>
      <c r="CP2582" s="258"/>
      <c r="CQ2582" s="258"/>
      <c r="CR2582" s="258"/>
      <c r="CS2582" s="258"/>
      <c r="CT2582" s="258"/>
      <c r="CU2582" s="258"/>
      <c r="CV2582" s="258"/>
      <c r="CW2582" s="258"/>
      <c r="CX2582" s="258"/>
    </row>
    <row r="2583" spans="1:102" s="24" customFormat="1" ht="18">
      <c r="A2583" s="13">
        <v>1</v>
      </c>
      <c r="B2583" s="5" t="s">
        <v>2163</v>
      </c>
      <c r="C2583" s="9"/>
      <c r="D2583" s="9"/>
      <c r="E2583" s="9"/>
      <c r="F2583" s="6"/>
      <c r="G2583" s="6"/>
      <c r="H2583" s="3"/>
      <c r="I2583" s="18"/>
      <c r="J2583" s="18"/>
      <c r="K2583" s="213"/>
      <c r="L2583" s="65">
        <v>583.20000000000005</v>
      </c>
      <c r="M2583" s="65"/>
      <c r="N2583" s="67">
        <f>SUM(L2583:M2583)</f>
        <v>583.20000000000005</v>
      </c>
      <c r="O2583" s="65">
        <v>160</v>
      </c>
      <c r="P2583" s="65"/>
      <c r="Q2583" s="67">
        <f>SUM(O2583:P2583)</f>
        <v>160</v>
      </c>
      <c r="R2583" s="65">
        <v>167.07</v>
      </c>
      <c r="S2583" s="8"/>
      <c r="T2583" s="9">
        <f>SUM(R2583:S2583)</f>
        <v>167.07</v>
      </c>
      <c r="U2583" s="8">
        <v>583.9</v>
      </c>
      <c r="V2583" s="8"/>
      <c r="W2583" s="9">
        <f>SUM(U2583:V2583)</f>
        <v>583.9</v>
      </c>
      <c r="X2583" s="258"/>
      <c r="Y2583" s="258"/>
      <c r="Z2583" s="258"/>
      <c r="AA2583" s="258"/>
      <c r="AB2583" s="258"/>
      <c r="AC2583" s="258"/>
      <c r="AD2583" s="258"/>
      <c r="AE2583" s="258"/>
      <c r="AF2583" s="258"/>
      <c r="AG2583" s="258"/>
      <c r="AH2583" s="258"/>
      <c r="AI2583" s="258"/>
      <c r="AJ2583" s="258"/>
      <c r="AK2583" s="258"/>
      <c r="AL2583" s="258"/>
      <c r="AM2583" s="258"/>
      <c r="AN2583" s="258"/>
      <c r="AO2583" s="258"/>
      <c r="AP2583" s="258"/>
      <c r="AQ2583" s="258"/>
      <c r="AR2583" s="258"/>
      <c r="AS2583" s="258"/>
      <c r="AT2583" s="258"/>
      <c r="AU2583" s="258"/>
      <c r="AV2583" s="258"/>
      <c r="AW2583" s="258"/>
      <c r="AX2583" s="258"/>
      <c r="AY2583" s="258"/>
      <c r="AZ2583" s="258"/>
      <c r="BA2583" s="258"/>
      <c r="BB2583" s="258"/>
      <c r="BC2583" s="258"/>
      <c r="BD2583" s="258"/>
      <c r="BE2583" s="258"/>
      <c r="BF2583" s="258"/>
      <c r="BG2583" s="258"/>
      <c r="BH2583" s="258"/>
      <c r="BI2583" s="258"/>
      <c r="BJ2583" s="258"/>
      <c r="BK2583" s="258"/>
      <c r="BL2583" s="258"/>
      <c r="BM2583" s="258"/>
      <c r="BN2583" s="258"/>
      <c r="BO2583" s="258"/>
      <c r="BP2583" s="258"/>
      <c r="BQ2583" s="258"/>
      <c r="BR2583" s="258"/>
      <c r="BS2583" s="258"/>
      <c r="BT2583" s="258"/>
      <c r="BU2583" s="258"/>
      <c r="BV2583" s="258"/>
      <c r="BW2583" s="258"/>
      <c r="BX2583" s="258"/>
      <c r="BY2583" s="258"/>
      <c r="BZ2583" s="258"/>
      <c r="CA2583" s="258"/>
      <c r="CB2583" s="258"/>
      <c r="CC2583" s="258"/>
      <c r="CD2583" s="258"/>
      <c r="CE2583" s="258"/>
      <c r="CF2583" s="258"/>
      <c r="CG2583" s="258"/>
      <c r="CH2583" s="258"/>
      <c r="CI2583" s="258"/>
      <c r="CJ2583" s="258"/>
      <c r="CK2583" s="258"/>
      <c r="CL2583" s="258"/>
      <c r="CM2583" s="258"/>
      <c r="CN2583" s="258"/>
      <c r="CO2583" s="258"/>
      <c r="CP2583" s="258"/>
      <c r="CQ2583" s="258"/>
      <c r="CR2583" s="258"/>
      <c r="CS2583" s="258"/>
      <c r="CT2583" s="258"/>
      <c r="CU2583" s="258"/>
      <c r="CV2583" s="258"/>
      <c r="CW2583" s="258"/>
      <c r="CX2583" s="258"/>
    </row>
    <row r="2584" spans="1:102" s="186" customFormat="1" ht="18">
      <c r="A2584" s="187"/>
      <c r="B2584" s="181" t="s">
        <v>2164</v>
      </c>
      <c r="C2584" s="182"/>
      <c r="D2584" s="182"/>
      <c r="E2584" s="182"/>
      <c r="F2584" s="183"/>
      <c r="G2584" s="183"/>
      <c r="H2584" s="194"/>
      <c r="I2584" s="184"/>
      <c r="J2584" s="184"/>
      <c r="K2584" s="212"/>
      <c r="L2584" s="198">
        <f>SUM(L2583)</f>
        <v>583.20000000000005</v>
      </c>
      <c r="M2584" s="198">
        <f>SUM(M2583)</f>
        <v>0</v>
      </c>
      <c r="N2584" s="198">
        <f>SUM(L2584:M2584)</f>
        <v>583.20000000000005</v>
      </c>
      <c r="O2584" s="198">
        <f>SUM(O2583)</f>
        <v>160</v>
      </c>
      <c r="P2584" s="198"/>
      <c r="Q2584" s="198">
        <f>SUM(O2584:P2584)</f>
        <v>160</v>
      </c>
      <c r="R2584" s="198">
        <f>SUM(R2583)</f>
        <v>167.07</v>
      </c>
      <c r="S2584" s="198">
        <f t="shared" ref="S2584:V2584" si="993">SUM(S2583)</f>
        <v>0</v>
      </c>
      <c r="T2584" s="198">
        <f t="shared" si="993"/>
        <v>167.07</v>
      </c>
      <c r="U2584" s="198">
        <f t="shared" si="993"/>
        <v>583.9</v>
      </c>
      <c r="V2584" s="198">
        <f t="shared" si="993"/>
        <v>0</v>
      </c>
      <c r="W2584" s="182">
        <f>SUM(U2584:V2584)</f>
        <v>583.9</v>
      </c>
      <c r="X2584" s="264"/>
      <c r="Y2584" s="264"/>
      <c r="Z2584" s="264"/>
      <c r="AA2584" s="264"/>
      <c r="AB2584" s="264"/>
      <c r="AC2584" s="264"/>
      <c r="AD2584" s="264"/>
      <c r="AE2584" s="264"/>
      <c r="AF2584" s="264"/>
      <c r="AG2584" s="264"/>
      <c r="AH2584" s="264"/>
      <c r="AI2584" s="264"/>
      <c r="AJ2584" s="264"/>
      <c r="AK2584" s="264"/>
      <c r="AL2584" s="264"/>
      <c r="AM2584" s="264"/>
      <c r="AN2584" s="264"/>
      <c r="AO2584" s="264"/>
      <c r="AP2584" s="264"/>
      <c r="AQ2584" s="264"/>
      <c r="AR2584" s="264"/>
      <c r="AS2584" s="264"/>
      <c r="AT2584" s="264"/>
      <c r="AU2584" s="264"/>
      <c r="AV2584" s="264"/>
      <c r="AW2584" s="264"/>
      <c r="AX2584" s="264"/>
      <c r="AY2584" s="264"/>
      <c r="AZ2584" s="264"/>
      <c r="BA2584" s="264"/>
      <c r="BB2584" s="264"/>
      <c r="BC2584" s="264"/>
      <c r="BD2584" s="264"/>
      <c r="BE2584" s="264"/>
      <c r="BF2584" s="264"/>
      <c r="BG2584" s="264"/>
      <c r="BH2584" s="264"/>
      <c r="BI2584" s="264"/>
      <c r="BJ2584" s="264"/>
      <c r="BK2584" s="264"/>
      <c r="BL2584" s="264"/>
      <c r="BM2584" s="264"/>
      <c r="BN2584" s="264"/>
      <c r="BO2584" s="264"/>
      <c r="BP2584" s="264"/>
      <c r="BQ2584" s="264"/>
      <c r="BR2584" s="264"/>
      <c r="BS2584" s="264"/>
      <c r="BT2584" s="264"/>
      <c r="BU2584" s="264"/>
      <c r="BV2584" s="264"/>
      <c r="BW2584" s="264"/>
      <c r="BX2584" s="264"/>
      <c r="BY2584" s="264"/>
      <c r="BZ2584" s="264"/>
      <c r="CA2584" s="264"/>
      <c r="CB2584" s="264"/>
      <c r="CC2584" s="264"/>
      <c r="CD2584" s="264"/>
      <c r="CE2584" s="264"/>
      <c r="CF2584" s="264"/>
      <c r="CG2584" s="264"/>
      <c r="CH2584" s="264"/>
      <c r="CI2584" s="264"/>
      <c r="CJ2584" s="264"/>
      <c r="CK2584" s="264"/>
      <c r="CL2584" s="264"/>
      <c r="CM2584" s="264"/>
      <c r="CN2584" s="264"/>
      <c r="CO2584" s="264"/>
      <c r="CP2584" s="264"/>
      <c r="CQ2584" s="264"/>
      <c r="CR2584" s="264"/>
      <c r="CS2584" s="264"/>
      <c r="CT2584" s="264"/>
      <c r="CU2584" s="264"/>
      <c r="CV2584" s="264"/>
      <c r="CW2584" s="264"/>
      <c r="CX2584" s="264"/>
    </row>
    <row r="2585" spans="1:102" s="24" customFormat="1" ht="18">
      <c r="A2585" s="17">
        <v>21</v>
      </c>
      <c r="B2585" s="7" t="s">
        <v>799</v>
      </c>
      <c r="C2585" s="9"/>
      <c r="D2585" s="9"/>
      <c r="E2585" s="9"/>
      <c r="F2585" s="6"/>
      <c r="G2585" s="6"/>
      <c r="H2585" s="3"/>
      <c r="I2585" s="18"/>
      <c r="J2585" s="18"/>
      <c r="K2585" s="213"/>
      <c r="L2585" s="67"/>
      <c r="M2585" s="67"/>
      <c r="N2585" s="67"/>
      <c r="O2585" s="67"/>
      <c r="P2585" s="67"/>
      <c r="Q2585" s="67"/>
      <c r="R2585" s="67"/>
      <c r="S2585" s="9"/>
      <c r="T2585" s="9"/>
      <c r="U2585" s="9"/>
      <c r="V2585" s="9"/>
      <c r="W2585" s="9"/>
      <c r="X2585" s="258"/>
      <c r="Y2585" s="258"/>
      <c r="Z2585" s="258"/>
      <c r="AA2585" s="258"/>
      <c r="AB2585" s="258"/>
      <c r="AC2585" s="258"/>
      <c r="AD2585" s="258"/>
      <c r="AE2585" s="258"/>
      <c r="AF2585" s="258"/>
      <c r="AG2585" s="258"/>
      <c r="AH2585" s="258"/>
      <c r="AI2585" s="258"/>
      <c r="AJ2585" s="258"/>
      <c r="AK2585" s="258"/>
      <c r="AL2585" s="258"/>
      <c r="AM2585" s="258"/>
      <c r="AN2585" s="258"/>
      <c r="AO2585" s="258"/>
      <c r="AP2585" s="258"/>
      <c r="AQ2585" s="258"/>
      <c r="AR2585" s="258"/>
      <c r="AS2585" s="258"/>
      <c r="AT2585" s="258"/>
      <c r="AU2585" s="258"/>
      <c r="AV2585" s="258"/>
      <c r="AW2585" s="258"/>
      <c r="AX2585" s="258"/>
      <c r="AY2585" s="258"/>
      <c r="AZ2585" s="258"/>
      <c r="BA2585" s="258"/>
      <c r="BB2585" s="258"/>
      <c r="BC2585" s="258"/>
      <c r="BD2585" s="258"/>
      <c r="BE2585" s="258"/>
      <c r="BF2585" s="258"/>
      <c r="BG2585" s="258"/>
      <c r="BH2585" s="258"/>
      <c r="BI2585" s="258"/>
      <c r="BJ2585" s="258"/>
      <c r="BK2585" s="258"/>
      <c r="BL2585" s="258"/>
      <c r="BM2585" s="258"/>
      <c r="BN2585" s="258"/>
      <c r="BO2585" s="258"/>
      <c r="BP2585" s="258"/>
      <c r="BQ2585" s="258"/>
      <c r="BR2585" s="258"/>
      <c r="BS2585" s="258"/>
      <c r="BT2585" s="258"/>
      <c r="BU2585" s="258"/>
      <c r="BV2585" s="258"/>
      <c r="BW2585" s="258"/>
      <c r="BX2585" s="258"/>
      <c r="BY2585" s="258"/>
      <c r="BZ2585" s="258"/>
      <c r="CA2585" s="258"/>
      <c r="CB2585" s="258"/>
      <c r="CC2585" s="258"/>
      <c r="CD2585" s="258"/>
      <c r="CE2585" s="258"/>
      <c r="CF2585" s="258"/>
      <c r="CG2585" s="258"/>
      <c r="CH2585" s="258"/>
      <c r="CI2585" s="258"/>
      <c r="CJ2585" s="258"/>
      <c r="CK2585" s="258"/>
      <c r="CL2585" s="258"/>
      <c r="CM2585" s="258"/>
      <c r="CN2585" s="258"/>
      <c r="CO2585" s="258"/>
      <c r="CP2585" s="258"/>
      <c r="CQ2585" s="258"/>
      <c r="CR2585" s="258"/>
      <c r="CS2585" s="258"/>
      <c r="CT2585" s="258"/>
      <c r="CU2585" s="258"/>
      <c r="CV2585" s="258"/>
      <c r="CW2585" s="258"/>
      <c r="CX2585" s="258"/>
    </row>
    <row r="2586" spans="1:102" s="24" customFormat="1" ht="18">
      <c r="A2586" s="17">
        <v>1</v>
      </c>
      <c r="B2586" s="5" t="s">
        <v>2328</v>
      </c>
      <c r="C2586" s="9"/>
      <c r="D2586" s="9"/>
      <c r="E2586" s="9"/>
      <c r="F2586" s="6"/>
      <c r="G2586" s="6"/>
      <c r="H2586" s="3"/>
      <c r="I2586" s="18"/>
      <c r="J2586" s="18"/>
      <c r="K2586" s="213"/>
      <c r="L2586" s="67"/>
      <c r="M2586" s="67"/>
      <c r="N2586" s="67"/>
      <c r="O2586" s="65">
        <v>5000</v>
      </c>
      <c r="P2586" s="67"/>
      <c r="Q2586" s="67">
        <f>SUM(O2586:P2586)</f>
        <v>5000</v>
      </c>
      <c r="R2586" s="65">
        <v>5000</v>
      </c>
      <c r="S2586" s="9"/>
      <c r="T2586" s="9">
        <f>SUM(R2586:S2586)</f>
        <v>5000</v>
      </c>
      <c r="U2586" s="8">
        <v>0.03</v>
      </c>
      <c r="V2586" s="9"/>
      <c r="W2586" s="9">
        <f>SUM(U2586:V2586)</f>
        <v>0.03</v>
      </c>
      <c r="X2586" s="258"/>
      <c r="Y2586" s="258"/>
      <c r="Z2586" s="258"/>
      <c r="AA2586" s="258"/>
      <c r="AB2586" s="258"/>
      <c r="AC2586" s="258"/>
      <c r="AD2586" s="258"/>
      <c r="AE2586" s="258"/>
      <c r="AF2586" s="258"/>
      <c r="AG2586" s="258"/>
      <c r="AH2586" s="258"/>
      <c r="AI2586" s="258"/>
      <c r="AJ2586" s="258"/>
      <c r="AK2586" s="258"/>
      <c r="AL2586" s="258"/>
      <c r="AM2586" s="258"/>
      <c r="AN2586" s="258"/>
      <c r="AO2586" s="258"/>
      <c r="AP2586" s="258"/>
      <c r="AQ2586" s="258"/>
      <c r="AR2586" s="258"/>
      <c r="AS2586" s="258"/>
      <c r="AT2586" s="258"/>
      <c r="AU2586" s="258"/>
      <c r="AV2586" s="258"/>
      <c r="AW2586" s="258"/>
      <c r="AX2586" s="258"/>
      <c r="AY2586" s="258"/>
      <c r="AZ2586" s="258"/>
      <c r="BA2586" s="258"/>
      <c r="BB2586" s="258"/>
      <c r="BC2586" s="258"/>
      <c r="BD2586" s="258"/>
      <c r="BE2586" s="258"/>
      <c r="BF2586" s="258"/>
      <c r="BG2586" s="258"/>
      <c r="BH2586" s="258"/>
      <c r="BI2586" s="258"/>
      <c r="BJ2586" s="258"/>
      <c r="BK2586" s="258"/>
      <c r="BL2586" s="258"/>
      <c r="BM2586" s="258"/>
      <c r="BN2586" s="258"/>
      <c r="BO2586" s="258"/>
      <c r="BP2586" s="258"/>
      <c r="BQ2586" s="258"/>
      <c r="BR2586" s="258"/>
      <c r="BS2586" s="258"/>
      <c r="BT2586" s="258"/>
      <c r="BU2586" s="258"/>
      <c r="BV2586" s="258"/>
      <c r="BW2586" s="258"/>
      <c r="BX2586" s="258"/>
      <c r="BY2586" s="258"/>
      <c r="BZ2586" s="258"/>
      <c r="CA2586" s="258"/>
      <c r="CB2586" s="258"/>
      <c r="CC2586" s="258"/>
      <c r="CD2586" s="258"/>
      <c r="CE2586" s="258"/>
      <c r="CF2586" s="258"/>
      <c r="CG2586" s="258"/>
      <c r="CH2586" s="258"/>
      <c r="CI2586" s="258"/>
      <c r="CJ2586" s="258"/>
      <c r="CK2586" s="258"/>
      <c r="CL2586" s="258"/>
      <c r="CM2586" s="258"/>
      <c r="CN2586" s="258"/>
      <c r="CO2586" s="258"/>
      <c r="CP2586" s="258"/>
      <c r="CQ2586" s="258"/>
      <c r="CR2586" s="258"/>
      <c r="CS2586" s="258"/>
      <c r="CT2586" s="258"/>
      <c r="CU2586" s="258"/>
      <c r="CV2586" s="258"/>
      <c r="CW2586" s="258"/>
      <c r="CX2586" s="258"/>
    </row>
    <row r="2587" spans="1:102" ht="18">
      <c r="A2587" s="13">
        <v>2</v>
      </c>
      <c r="B2587" s="5" t="s">
        <v>1771</v>
      </c>
      <c r="C2587" s="8">
        <v>191.12</v>
      </c>
      <c r="D2587" s="8">
        <v>286.68</v>
      </c>
      <c r="E2587" s="9">
        <f t="shared" ref="E2587:E2600" si="994">SUM(C2587:D2587)</f>
        <v>477.8</v>
      </c>
      <c r="F2587" s="2">
        <v>1038</v>
      </c>
      <c r="G2587" s="2">
        <v>324</v>
      </c>
      <c r="H2587" s="3">
        <f t="shared" si="974"/>
        <v>1362</v>
      </c>
      <c r="I2587" s="10">
        <v>209.6</v>
      </c>
      <c r="J2587" s="10">
        <v>314.39999999999998</v>
      </c>
      <c r="K2587" s="213">
        <f t="shared" ref="K2587:K2600" si="995">SUM(I2587:J2587)</f>
        <v>524</v>
      </c>
      <c r="L2587" s="65">
        <v>48</v>
      </c>
      <c r="M2587" s="65">
        <v>72</v>
      </c>
      <c r="N2587" s="67">
        <f t="shared" ref="N2587:N2600" si="996">SUM(L2587:M2587)</f>
        <v>120</v>
      </c>
      <c r="O2587" s="65">
        <v>56</v>
      </c>
      <c r="P2587" s="65">
        <v>84</v>
      </c>
      <c r="Q2587" s="67">
        <f t="shared" ref="Q2587:Q2600" si="997">SUM(O2587:P2587)</f>
        <v>140</v>
      </c>
      <c r="R2587" s="65">
        <v>56</v>
      </c>
      <c r="S2587" s="8">
        <v>84</v>
      </c>
      <c r="T2587" s="9">
        <f t="shared" ref="T2587:T2594" si="998">SUM(R2587:S2587)</f>
        <v>140</v>
      </c>
      <c r="U2587" s="8">
        <v>97.6</v>
      </c>
      <c r="V2587" s="8">
        <v>146.4</v>
      </c>
      <c r="W2587" s="9">
        <f t="shared" ref="W2587:W2595" si="999">SUM(U2587:V2587)</f>
        <v>244</v>
      </c>
    </row>
    <row r="2588" spans="1:102" ht="18">
      <c r="A2588" s="17">
        <v>3</v>
      </c>
      <c r="B2588" s="5" t="s">
        <v>1772</v>
      </c>
      <c r="C2588" s="8">
        <v>200</v>
      </c>
      <c r="D2588" s="8">
        <v>300</v>
      </c>
      <c r="E2588" s="9">
        <f t="shared" si="994"/>
        <v>500</v>
      </c>
      <c r="F2588" s="2">
        <v>200</v>
      </c>
      <c r="G2588" s="2">
        <v>300</v>
      </c>
      <c r="H2588" s="3">
        <f t="shared" si="974"/>
        <v>500</v>
      </c>
      <c r="I2588" s="10">
        <v>160</v>
      </c>
      <c r="J2588" s="10">
        <v>210</v>
      </c>
      <c r="K2588" s="213">
        <f t="shared" si="995"/>
        <v>370</v>
      </c>
      <c r="L2588" s="65">
        <v>0.01</v>
      </c>
      <c r="M2588" s="65">
        <v>0.01</v>
      </c>
      <c r="N2588" s="67">
        <f t="shared" si="996"/>
        <v>0.02</v>
      </c>
      <c r="O2588" s="65">
        <v>0.02</v>
      </c>
      <c r="P2588" s="65">
        <v>0.01</v>
      </c>
      <c r="Q2588" s="67">
        <f t="shared" si="997"/>
        <v>0.03</v>
      </c>
      <c r="R2588" s="65">
        <v>0.02</v>
      </c>
      <c r="S2588" s="8">
        <v>0.01</v>
      </c>
      <c r="T2588" s="9">
        <f t="shared" si="998"/>
        <v>0.03</v>
      </c>
      <c r="U2588" s="8">
        <v>0.01</v>
      </c>
      <c r="V2588" s="8">
        <v>0.01</v>
      </c>
      <c r="W2588" s="9">
        <f t="shared" si="999"/>
        <v>0.02</v>
      </c>
    </row>
    <row r="2589" spans="1:102" ht="18">
      <c r="A2589" s="13">
        <v>4</v>
      </c>
      <c r="B2589" s="5" t="s">
        <v>2577</v>
      </c>
      <c r="C2589" s="8"/>
      <c r="D2589" s="8"/>
      <c r="E2589" s="9"/>
      <c r="F2589" s="2"/>
      <c r="G2589" s="2"/>
      <c r="H2589" s="3"/>
      <c r="I2589" s="10"/>
      <c r="J2589" s="10"/>
      <c r="L2589" s="65"/>
      <c r="M2589" s="65"/>
      <c r="N2589" s="67"/>
      <c r="O2589" s="65"/>
      <c r="P2589" s="65"/>
      <c r="Q2589" s="67"/>
      <c r="R2589" s="65"/>
      <c r="S2589" s="8"/>
      <c r="T2589" s="9"/>
      <c r="U2589" s="8"/>
      <c r="V2589" s="8">
        <v>0.01</v>
      </c>
      <c r="W2589" s="9">
        <f t="shared" si="999"/>
        <v>0.01</v>
      </c>
    </row>
    <row r="2590" spans="1:102" ht="18">
      <c r="A2590" s="17">
        <v>5</v>
      </c>
      <c r="B2590" s="5" t="s">
        <v>1959</v>
      </c>
      <c r="C2590" s="8">
        <v>500.03</v>
      </c>
      <c r="D2590" s="8"/>
      <c r="E2590" s="9">
        <f t="shared" si="994"/>
        <v>500.03</v>
      </c>
      <c r="F2590" s="2">
        <v>7000.02</v>
      </c>
      <c r="G2590" s="2">
        <v>0</v>
      </c>
      <c r="H2590" s="3">
        <f t="shared" si="974"/>
        <v>7000.02</v>
      </c>
      <c r="I2590" s="10">
        <v>3200.02</v>
      </c>
      <c r="J2590" s="10"/>
      <c r="K2590" s="213">
        <f t="shared" si="995"/>
        <v>3200.02</v>
      </c>
      <c r="L2590" s="65">
        <v>4000.02</v>
      </c>
      <c r="M2590" s="65"/>
      <c r="N2590" s="67">
        <f t="shared" si="996"/>
        <v>4000.02</v>
      </c>
      <c r="O2590" s="65">
        <v>3200.02</v>
      </c>
      <c r="P2590" s="65"/>
      <c r="Q2590" s="67">
        <f t="shared" si="997"/>
        <v>3200.02</v>
      </c>
      <c r="R2590" s="65">
        <v>11200.02</v>
      </c>
      <c r="S2590" s="8"/>
      <c r="T2590" s="9">
        <f t="shared" si="998"/>
        <v>11200.02</v>
      </c>
      <c r="U2590" s="8">
        <v>1200.02</v>
      </c>
      <c r="V2590" s="8"/>
      <c r="W2590" s="9">
        <f t="shared" si="999"/>
        <v>1200.02</v>
      </c>
    </row>
    <row r="2591" spans="1:102" s="24" customFormat="1" ht="18">
      <c r="A2591" s="13">
        <v>6</v>
      </c>
      <c r="B2591" s="5" t="s">
        <v>1960</v>
      </c>
      <c r="C2591" s="8">
        <v>2100</v>
      </c>
      <c r="D2591" s="8">
        <v>0.02</v>
      </c>
      <c r="E2591" s="9">
        <f t="shared" si="994"/>
        <v>2100.02</v>
      </c>
      <c r="F2591" s="2">
        <v>1700</v>
      </c>
      <c r="G2591" s="2">
        <v>0.02</v>
      </c>
      <c r="H2591" s="3">
        <f t="shared" si="974"/>
        <v>1700.02</v>
      </c>
      <c r="I2591" s="10">
        <v>1200</v>
      </c>
      <c r="J2591" s="10">
        <v>0.02</v>
      </c>
      <c r="K2591" s="213">
        <f t="shared" si="995"/>
        <v>1200.02</v>
      </c>
      <c r="L2591" s="65">
        <v>2370</v>
      </c>
      <c r="M2591" s="65">
        <v>0.02</v>
      </c>
      <c r="N2591" s="67">
        <f t="shared" si="996"/>
        <v>2370.02</v>
      </c>
      <c r="O2591" s="65">
        <v>1200</v>
      </c>
      <c r="P2591" s="65">
        <v>0.02</v>
      </c>
      <c r="Q2591" s="67">
        <f t="shared" si="997"/>
        <v>1200.02</v>
      </c>
      <c r="R2591" s="65">
        <v>2300</v>
      </c>
      <c r="S2591" s="8">
        <v>0.02</v>
      </c>
      <c r="T2591" s="9">
        <f t="shared" si="998"/>
        <v>2300.02</v>
      </c>
      <c r="U2591" s="8">
        <v>5800</v>
      </c>
      <c r="V2591" s="8">
        <v>0.02</v>
      </c>
      <c r="W2591" s="9">
        <f t="shared" si="999"/>
        <v>5800.02</v>
      </c>
      <c r="X2591" s="258"/>
      <c r="Y2591" s="258"/>
      <c r="Z2591" s="258"/>
      <c r="AA2591" s="258"/>
      <c r="AB2591" s="258"/>
      <c r="AC2591" s="258"/>
      <c r="AD2591" s="258"/>
      <c r="AE2591" s="258"/>
      <c r="AF2591" s="258"/>
      <c r="AG2591" s="258"/>
      <c r="AH2591" s="258"/>
      <c r="AI2591" s="258"/>
      <c r="AJ2591" s="258"/>
      <c r="AK2591" s="258"/>
      <c r="AL2591" s="258"/>
      <c r="AM2591" s="258"/>
      <c r="AN2591" s="258"/>
      <c r="AO2591" s="258"/>
      <c r="AP2591" s="258"/>
      <c r="AQ2591" s="258"/>
      <c r="AR2591" s="258"/>
      <c r="AS2591" s="258"/>
      <c r="AT2591" s="258"/>
      <c r="AU2591" s="258"/>
      <c r="AV2591" s="258"/>
      <c r="AW2591" s="258"/>
      <c r="AX2591" s="258"/>
      <c r="AY2591" s="258"/>
      <c r="AZ2591" s="258"/>
      <c r="BA2591" s="258"/>
      <c r="BB2591" s="258"/>
      <c r="BC2591" s="258"/>
      <c r="BD2591" s="258"/>
      <c r="BE2591" s="258"/>
      <c r="BF2591" s="258"/>
      <c r="BG2591" s="258"/>
      <c r="BH2591" s="258"/>
      <c r="BI2591" s="258"/>
      <c r="BJ2591" s="258"/>
      <c r="BK2591" s="258"/>
      <c r="BL2591" s="258"/>
      <c r="BM2591" s="258"/>
      <c r="BN2591" s="258"/>
      <c r="BO2591" s="258"/>
      <c r="BP2591" s="258"/>
      <c r="BQ2591" s="258"/>
      <c r="BR2591" s="258"/>
      <c r="BS2591" s="258"/>
      <c r="BT2591" s="258"/>
      <c r="BU2591" s="258"/>
      <c r="BV2591" s="258"/>
      <c r="BW2591" s="258"/>
      <c r="BX2591" s="258"/>
      <c r="BY2591" s="258"/>
      <c r="BZ2591" s="258"/>
      <c r="CA2591" s="258"/>
      <c r="CB2591" s="258"/>
      <c r="CC2591" s="258"/>
      <c r="CD2591" s="258"/>
      <c r="CE2591" s="258"/>
      <c r="CF2591" s="258"/>
      <c r="CG2591" s="258"/>
      <c r="CH2591" s="258"/>
      <c r="CI2591" s="258"/>
      <c r="CJ2591" s="258"/>
      <c r="CK2591" s="258"/>
      <c r="CL2591" s="258"/>
      <c r="CM2591" s="258"/>
      <c r="CN2591" s="258"/>
      <c r="CO2591" s="258"/>
      <c r="CP2591" s="258"/>
      <c r="CQ2591" s="258"/>
      <c r="CR2591" s="258"/>
      <c r="CS2591" s="258"/>
      <c r="CT2591" s="258"/>
      <c r="CU2591" s="258"/>
      <c r="CV2591" s="258"/>
      <c r="CW2591" s="258"/>
      <c r="CX2591" s="258"/>
    </row>
    <row r="2592" spans="1:102" ht="18">
      <c r="A2592" s="17">
        <v>7</v>
      </c>
      <c r="B2592" s="5" t="s">
        <v>1773</v>
      </c>
      <c r="C2592" s="8">
        <v>5017.3900000000003</v>
      </c>
      <c r="D2592" s="8">
        <v>2500</v>
      </c>
      <c r="E2592" s="9">
        <f t="shared" si="994"/>
        <v>7517.39</v>
      </c>
      <c r="F2592" s="2">
        <v>6640</v>
      </c>
      <c r="G2592" s="2">
        <v>0.01</v>
      </c>
      <c r="H2592" s="3">
        <f t="shared" si="974"/>
        <v>6640.01</v>
      </c>
      <c r="I2592" s="10">
        <v>7495</v>
      </c>
      <c r="J2592" s="10">
        <v>0.01</v>
      </c>
      <c r="K2592" s="213">
        <f t="shared" si="995"/>
        <v>7495.01</v>
      </c>
      <c r="L2592" s="65">
        <v>9000</v>
      </c>
      <c r="M2592" s="65">
        <v>0.03</v>
      </c>
      <c r="N2592" s="67">
        <f t="shared" si="996"/>
        <v>9000.0300000000007</v>
      </c>
      <c r="O2592" s="65">
        <v>8980</v>
      </c>
      <c r="P2592" s="65">
        <v>0.03</v>
      </c>
      <c r="Q2592" s="67">
        <f t="shared" si="997"/>
        <v>8980.0300000000007</v>
      </c>
      <c r="R2592" s="65">
        <v>1500</v>
      </c>
      <c r="S2592" s="8">
        <v>0.03</v>
      </c>
      <c r="T2592" s="9">
        <f t="shared" si="998"/>
        <v>1500.03</v>
      </c>
      <c r="U2592" s="8">
        <v>4700</v>
      </c>
      <c r="V2592" s="8">
        <v>0.03</v>
      </c>
      <c r="W2592" s="9">
        <f t="shared" si="999"/>
        <v>4700.03</v>
      </c>
    </row>
    <row r="2593" spans="1:102" ht="18">
      <c r="A2593" s="13">
        <v>8</v>
      </c>
      <c r="B2593" s="179" t="s">
        <v>1774</v>
      </c>
      <c r="C2593" s="8">
        <v>0.01</v>
      </c>
      <c r="D2593" s="8"/>
      <c r="E2593" s="9">
        <f t="shared" si="994"/>
        <v>0.01</v>
      </c>
      <c r="F2593" s="2">
        <v>0.01</v>
      </c>
      <c r="G2593" s="2">
        <v>0</v>
      </c>
      <c r="H2593" s="3">
        <f t="shared" si="974"/>
        <v>0.01</v>
      </c>
      <c r="I2593" s="10">
        <v>10317.790000000001</v>
      </c>
      <c r="J2593" s="10"/>
      <c r="K2593" s="213">
        <f t="shared" si="995"/>
        <v>10317.790000000001</v>
      </c>
      <c r="L2593" s="65">
        <v>6988.27</v>
      </c>
      <c r="M2593" s="65"/>
      <c r="N2593" s="67">
        <f t="shared" si="996"/>
        <v>6988.27</v>
      </c>
      <c r="O2593" s="65"/>
      <c r="P2593" s="65"/>
      <c r="Q2593" s="67">
        <f t="shared" si="997"/>
        <v>0</v>
      </c>
      <c r="R2593" s="65"/>
      <c r="S2593" s="8"/>
      <c r="T2593" s="9">
        <f t="shared" si="998"/>
        <v>0</v>
      </c>
      <c r="U2593" s="8"/>
      <c r="V2593" s="8"/>
      <c r="W2593" s="9">
        <f t="shared" si="999"/>
        <v>0</v>
      </c>
    </row>
    <row r="2594" spans="1:102" ht="18">
      <c r="A2594" s="17">
        <v>9</v>
      </c>
      <c r="B2594" s="5" t="s">
        <v>1775</v>
      </c>
      <c r="C2594" s="8">
        <v>11986.95</v>
      </c>
      <c r="D2594" s="8"/>
      <c r="E2594" s="9">
        <f t="shared" si="994"/>
        <v>11986.95</v>
      </c>
      <c r="F2594" s="2">
        <v>11674.07</v>
      </c>
      <c r="G2594" s="2">
        <v>0</v>
      </c>
      <c r="H2594" s="3">
        <f t="shared" si="974"/>
        <v>11674.07</v>
      </c>
      <c r="I2594" s="10">
        <v>7.0000000000000007E-2</v>
      </c>
      <c r="J2594" s="10"/>
      <c r="K2594" s="213">
        <f t="shared" si="995"/>
        <v>7.0000000000000007E-2</v>
      </c>
      <c r="L2594" s="65">
        <v>7.0000000000000007E-2</v>
      </c>
      <c r="M2594" s="65"/>
      <c r="N2594" s="67">
        <f t="shared" si="996"/>
        <v>7.0000000000000007E-2</v>
      </c>
      <c r="O2594" s="65">
        <v>7200.04</v>
      </c>
      <c r="P2594" s="65"/>
      <c r="Q2594" s="67">
        <f t="shared" si="997"/>
        <v>7200.04</v>
      </c>
      <c r="R2594" s="65">
        <v>3000.04</v>
      </c>
      <c r="S2594" s="8"/>
      <c r="T2594" s="9">
        <f t="shared" si="998"/>
        <v>3000.04</v>
      </c>
      <c r="U2594" s="8">
        <v>4100.04</v>
      </c>
      <c r="V2594" s="8"/>
      <c r="W2594" s="9">
        <f t="shared" si="999"/>
        <v>4100.04</v>
      </c>
    </row>
    <row r="2595" spans="1:102" ht="18">
      <c r="A2595" s="13">
        <v>10</v>
      </c>
      <c r="B2595" s="5" t="s">
        <v>2578</v>
      </c>
      <c r="C2595" s="8"/>
      <c r="D2595" s="8"/>
      <c r="E2595" s="9"/>
      <c r="F2595" s="2"/>
      <c r="G2595" s="2"/>
      <c r="H2595" s="3"/>
      <c r="I2595" s="10"/>
      <c r="J2595" s="10"/>
      <c r="L2595" s="65"/>
      <c r="M2595" s="65"/>
      <c r="N2595" s="67"/>
      <c r="O2595" s="65"/>
      <c r="P2595" s="65"/>
      <c r="Q2595" s="67"/>
      <c r="R2595" s="65"/>
      <c r="S2595" s="8"/>
      <c r="T2595" s="9"/>
      <c r="U2595" s="8">
        <v>2500</v>
      </c>
      <c r="V2595" s="8"/>
      <c r="W2595" s="9">
        <f t="shared" si="999"/>
        <v>2500</v>
      </c>
    </row>
    <row r="2596" spans="1:102" s="24" customFormat="1" ht="18">
      <c r="A2596" s="17">
        <v>11</v>
      </c>
      <c r="B2596" s="5" t="s">
        <v>1776</v>
      </c>
      <c r="C2596" s="8">
        <v>328.27</v>
      </c>
      <c r="D2596" s="8">
        <v>492.41</v>
      </c>
      <c r="E2596" s="9">
        <f t="shared" si="994"/>
        <v>820.68000000000006</v>
      </c>
      <c r="F2596" s="2">
        <v>5316</v>
      </c>
      <c r="G2596" s="2">
        <v>474</v>
      </c>
      <c r="H2596" s="3">
        <f t="shared" si="974"/>
        <v>5790</v>
      </c>
      <c r="I2596" s="10">
        <v>1354.89</v>
      </c>
      <c r="J2596" s="10">
        <v>532.33000000000004</v>
      </c>
      <c r="K2596" s="213">
        <f t="shared" si="995"/>
        <v>1887.2200000000003</v>
      </c>
      <c r="L2596" s="65">
        <v>5171</v>
      </c>
      <c r="M2596" s="65">
        <v>0.01</v>
      </c>
      <c r="N2596" s="67">
        <f t="shared" si="996"/>
        <v>5171.01</v>
      </c>
      <c r="O2596" s="65">
        <v>5000</v>
      </c>
      <c r="P2596" s="65">
        <v>0.01</v>
      </c>
      <c r="Q2596" s="67">
        <f>SUM(O2596:P2596)</f>
        <v>5000.01</v>
      </c>
      <c r="R2596" s="65">
        <v>5000</v>
      </c>
      <c r="S2596" s="8">
        <v>0.01</v>
      </c>
      <c r="T2596" s="9">
        <f>SUM(R2596:S2596)</f>
        <v>5000.01</v>
      </c>
      <c r="U2596" s="8">
        <v>14000</v>
      </c>
      <c r="V2596" s="8">
        <v>300</v>
      </c>
      <c r="W2596" s="9">
        <f>SUM(U2596:V2596)</f>
        <v>14300</v>
      </c>
      <c r="X2596" s="258"/>
      <c r="Y2596" s="258"/>
      <c r="Z2596" s="258"/>
      <c r="AA2596" s="258"/>
      <c r="AB2596" s="258"/>
      <c r="AC2596" s="258"/>
      <c r="AD2596" s="258"/>
      <c r="AE2596" s="258"/>
      <c r="AF2596" s="258"/>
      <c r="AG2596" s="258"/>
      <c r="AH2596" s="258"/>
      <c r="AI2596" s="258"/>
      <c r="AJ2596" s="258"/>
      <c r="AK2596" s="258"/>
      <c r="AL2596" s="258"/>
      <c r="AM2596" s="258"/>
      <c r="AN2596" s="258"/>
      <c r="AO2596" s="258"/>
      <c r="AP2596" s="258"/>
      <c r="AQ2596" s="258"/>
      <c r="AR2596" s="258"/>
      <c r="AS2596" s="258"/>
      <c r="AT2596" s="258"/>
      <c r="AU2596" s="258"/>
      <c r="AV2596" s="258"/>
      <c r="AW2596" s="258"/>
      <c r="AX2596" s="258"/>
      <c r="AY2596" s="258"/>
      <c r="AZ2596" s="258"/>
      <c r="BA2596" s="258"/>
      <c r="BB2596" s="258"/>
      <c r="BC2596" s="258"/>
      <c r="BD2596" s="258"/>
      <c r="BE2596" s="258"/>
      <c r="BF2596" s="258"/>
      <c r="BG2596" s="258"/>
      <c r="BH2596" s="258"/>
      <c r="BI2596" s="258"/>
      <c r="BJ2596" s="258"/>
      <c r="BK2596" s="258"/>
      <c r="BL2596" s="258"/>
      <c r="BM2596" s="258"/>
      <c r="BN2596" s="258"/>
      <c r="BO2596" s="258"/>
      <c r="BP2596" s="258"/>
      <c r="BQ2596" s="258"/>
      <c r="BR2596" s="258"/>
      <c r="BS2596" s="258"/>
      <c r="BT2596" s="258"/>
      <c r="BU2596" s="258"/>
      <c r="BV2596" s="258"/>
      <c r="BW2596" s="258"/>
      <c r="BX2596" s="258"/>
      <c r="BY2596" s="258"/>
      <c r="BZ2596" s="258"/>
      <c r="CA2596" s="258"/>
      <c r="CB2596" s="258"/>
      <c r="CC2596" s="258"/>
      <c r="CD2596" s="258"/>
      <c r="CE2596" s="258"/>
      <c r="CF2596" s="258"/>
      <c r="CG2596" s="258"/>
      <c r="CH2596" s="258"/>
      <c r="CI2596" s="258"/>
      <c r="CJ2596" s="258"/>
      <c r="CK2596" s="258"/>
      <c r="CL2596" s="258"/>
      <c r="CM2596" s="258"/>
      <c r="CN2596" s="258"/>
      <c r="CO2596" s="258"/>
      <c r="CP2596" s="258"/>
      <c r="CQ2596" s="258"/>
      <c r="CR2596" s="258"/>
      <c r="CS2596" s="258"/>
      <c r="CT2596" s="258"/>
      <c r="CU2596" s="258"/>
      <c r="CV2596" s="258"/>
      <c r="CW2596" s="258"/>
      <c r="CX2596" s="258"/>
    </row>
    <row r="2597" spans="1:102" s="24" customFormat="1" ht="18">
      <c r="A2597" s="13">
        <v>12</v>
      </c>
      <c r="B2597" s="179" t="s">
        <v>2329</v>
      </c>
      <c r="C2597" s="8"/>
      <c r="D2597" s="8"/>
      <c r="E2597" s="9"/>
      <c r="F2597" s="2"/>
      <c r="G2597" s="2"/>
      <c r="H2597" s="3"/>
      <c r="I2597" s="10"/>
      <c r="J2597" s="10"/>
      <c r="K2597" s="213"/>
      <c r="L2597" s="65"/>
      <c r="M2597" s="65"/>
      <c r="N2597" s="67"/>
      <c r="O2597" s="65">
        <v>7.0000000000000007E-2</v>
      </c>
      <c r="P2597" s="65"/>
      <c r="Q2597" s="67">
        <f>SUM(O2597:P2597)</f>
        <v>7.0000000000000007E-2</v>
      </c>
      <c r="R2597" s="65">
        <v>7.0000000000000007E-2</v>
      </c>
      <c r="S2597" s="8"/>
      <c r="T2597" s="9">
        <f>SUM(R2597:S2597)</f>
        <v>7.0000000000000007E-2</v>
      </c>
      <c r="U2597" s="8"/>
      <c r="V2597" s="8"/>
      <c r="W2597" s="9">
        <f>SUM(U2597:V2597)</f>
        <v>0</v>
      </c>
      <c r="X2597" s="258"/>
      <c r="Y2597" s="258"/>
      <c r="Z2597" s="258"/>
      <c r="AA2597" s="258"/>
      <c r="AB2597" s="258"/>
      <c r="AC2597" s="258"/>
      <c r="AD2597" s="258"/>
      <c r="AE2597" s="258"/>
      <c r="AF2597" s="258"/>
      <c r="AG2597" s="258"/>
      <c r="AH2597" s="258"/>
      <c r="AI2597" s="258"/>
      <c r="AJ2597" s="258"/>
      <c r="AK2597" s="258"/>
      <c r="AL2597" s="258"/>
      <c r="AM2597" s="258"/>
      <c r="AN2597" s="258"/>
      <c r="AO2597" s="258"/>
      <c r="AP2597" s="258"/>
      <c r="AQ2597" s="258"/>
      <c r="AR2597" s="258"/>
      <c r="AS2597" s="258"/>
      <c r="AT2597" s="258"/>
      <c r="AU2597" s="258"/>
      <c r="AV2597" s="258"/>
      <c r="AW2597" s="258"/>
      <c r="AX2597" s="258"/>
      <c r="AY2597" s="258"/>
      <c r="AZ2597" s="258"/>
      <c r="BA2597" s="258"/>
      <c r="BB2597" s="258"/>
      <c r="BC2597" s="258"/>
      <c r="BD2597" s="258"/>
      <c r="BE2597" s="258"/>
      <c r="BF2597" s="258"/>
      <c r="BG2597" s="258"/>
      <c r="BH2597" s="258"/>
      <c r="BI2597" s="258"/>
      <c r="BJ2597" s="258"/>
      <c r="BK2597" s="258"/>
      <c r="BL2597" s="258"/>
      <c r="BM2597" s="258"/>
      <c r="BN2597" s="258"/>
      <c r="BO2597" s="258"/>
      <c r="BP2597" s="258"/>
      <c r="BQ2597" s="258"/>
      <c r="BR2597" s="258"/>
      <c r="BS2597" s="258"/>
      <c r="BT2597" s="258"/>
      <c r="BU2597" s="258"/>
      <c r="BV2597" s="258"/>
      <c r="BW2597" s="258"/>
      <c r="BX2597" s="258"/>
      <c r="BY2597" s="258"/>
      <c r="BZ2597" s="258"/>
      <c r="CA2597" s="258"/>
      <c r="CB2597" s="258"/>
      <c r="CC2597" s="258"/>
      <c r="CD2597" s="258"/>
      <c r="CE2597" s="258"/>
      <c r="CF2597" s="258"/>
      <c r="CG2597" s="258"/>
      <c r="CH2597" s="258"/>
      <c r="CI2597" s="258"/>
      <c r="CJ2597" s="258"/>
      <c r="CK2597" s="258"/>
      <c r="CL2597" s="258"/>
      <c r="CM2597" s="258"/>
      <c r="CN2597" s="258"/>
      <c r="CO2597" s="258"/>
      <c r="CP2597" s="258"/>
      <c r="CQ2597" s="258"/>
      <c r="CR2597" s="258"/>
      <c r="CS2597" s="258"/>
      <c r="CT2597" s="258"/>
      <c r="CU2597" s="258"/>
      <c r="CV2597" s="258"/>
      <c r="CW2597" s="258"/>
      <c r="CX2597" s="258"/>
    </row>
    <row r="2598" spans="1:102" ht="18">
      <c r="A2598" s="17">
        <v>13</v>
      </c>
      <c r="B2598" s="5" t="s">
        <v>1777</v>
      </c>
      <c r="C2598" s="8">
        <v>2387.0100000000002</v>
      </c>
      <c r="D2598" s="8">
        <v>3580</v>
      </c>
      <c r="E2598" s="9">
        <f t="shared" si="994"/>
        <v>5967.01</v>
      </c>
      <c r="F2598" s="2">
        <v>1800.01</v>
      </c>
      <c r="G2598" s="2">
        <v>2700</v>
      </c>
      <c r="H2598" s="3">
        <f t="shared" si="974"/>
        <v>4500.01</v>
      </c>
      <c r="I2598" s="10">
        <v>2175.7800000000002</v>
      </c>
      <c r="J2598" s="10">
        <v>4263.6499999999996</v>
      </c>
      <c r="K2598" s="213">
        <f t="shared" si="995"/>
        <v>6439.43</v>
      </c>
      <c r="L2598" s="65">
        <v>1360</v>
      </c>
      <c r="M2598" s="65">
        <v>2040</v>
      </c>
      <c r="N2598" s="67">
        <f t="shared" si="996"/>
        <v>3400</v>
      </c>
      <c r="O2598" s="65">
        <v>876.04</v>
      </c>
      <c r="P2598" s="65">
        <v>1314.05</v>
      </c>
      <c r="Q2598" s="67">
        <f t="shared" si="997"/>
        <v>2190.09</v>
      </c>
      <c r="R2598" s="65">
        <v>876.04</v>
      </c>
      <c r="S2598" s="8">
        <v>1314.05</v>
      </c>
      <c r="T2598" s="9">
        <f t="shared" ref="T2598:T2599" si="1000">SUM(R2598:S2598)</f>
        <v>2190.09</v>
      </c>
      <c r="U2598" s="8">
        <v>1008.5</v>
      </c>
      <c r="V2598" s="8">
        <v>1512.74</v>
      </c>
      <c r="W2598" s="9">
        <f t="shared" ref="W2598:W2600" si="1001">SUM(U2598:V2598)</f>
        <v>2521.2399999999998</v>
      </c>
    </row>
    <row r="2599" spans="1:102" ht="18">
      <c r="A2599" s="13">
        <v>14</v>
      </c>
      <c r="B2599" s="5" t="s">
        <v>1778</v>
      </c>
      <c r="C2599" s="8">
        <v>142.80000000000001</v>
      </c>
      <c r="D2599" s="8">
        <v>214</v>
      </c>
      <c r="E2599" s="9">
        <f t="shared" si="994"/>
        <v>356.8</v>
      </c>
      <c r="F2599" s="2">
        <v>246.76</v>
      </c>
      <c r="G2599" s="2">
        <v>370.16</v>
      </c>
      <c r="H2599" s="3">
        <f t="shared" si="974"/>
        <v>616.92000000000007</v>
      </c>
      <c r="I2599" s="10">
        <v>204.07</v>
      </c>
      <c r="J2599" s="10">
        <v>306.14</v>
      </c>
      <c r="K2599" s="213">
        <f t="shared" si="995"/>
        <v>510.21</v>
      </c>
      <c r="L2599" s="65">
        <v>122.54</v>
      </c>
      <c r="M2599" s="65">
        <v>183.8</v>
      </c>
      <c r="N2599" s="67">
        <f t="shared" si="996"/>
        <v>306.34000000000003</v>
      </c>
      <c r="O2599" s="65">
        <v>109.61</v>
      </c>
      <c r="P2599" s="65">
        <v>164.41</v>
      </c>
      <c r="Q2599" s="67">
        <f t="shared" si="997"/>
        <v>274.02</v>
      </c>
      <c r="R2599" s="65">
        <v>109.61</v>
      </c>
      <c r="S2599" s="8">
        <v>164.41</v>
      </c>
      <c r="T2599" s="9">
        <f t="shared" si="1000"/>
        <v>274.02</v>
      </c>
      <c r="U2599" s="8">
        <v>0.01</v>
      </c>
      <c r="V2599" s="8">
        <v>0.01</v>
      </c>
      <c r="W2599" s="9">
        <f t="shared" si="1001"/>
        <v>0.02</v>
      </c>
    </row>
    <row r="2600" spans="1:102" s="186" customFormat="1" ht="18">
      <c r="A2600" s="187"/>
      <c r="B2600" s="181" t="s">
        <v>109</v>
      </c>
      <c r="C2600" s="182">
        <f>SUM(C2587:C2599)</f>
        <v>22853.579999999998</v>
      </c>
      <c r="D2600" s="182">
        <f>SUM(D2587:D2599)</f>
        <v>7373.11</v>
      </c>
      <c r="E2600" s="182">
        <f t="shared" si="994"/>
        <v>30226.69</v>
      </c>
      <c r="F2600" s="183">
        <v>35614.870000000003</v>
      </c>
      <c r="G2600" s="183">
        <v>4168.1899999999996</v>
      </c>
      <c r="H2600" s="194">
        <f t="shared" si="974"/>
        <v>39783.060000000005</v>
      </c>
      <c r="I2600" s="184">
        <f>SUM(I2587:I2599)</f>
        <v>26317.219999999998</v>
      </c>
      <c r="J2600" s="184">
        <f>SUM(J2587:J2599)</f>
        <v>5626.55</v>
      </c>
      <c r="K2600" s="212">
        <f t="shared" si="995"/>
        <v>31943.769999999997</v>
      </c>
      <c r="L2600" s="198">
        <f>SUM(L2587:L2599)</f>
        <v>29059.910000000003</v>
      </c>
      <c r="M2600" s="198">
        <f>SUM(M2587:M2599)</f>
        <v>2295.8700000000003</v>
      </c>
      <c r="N2600" s="198">
        <f t="shared" si="996"/>
        <v>31355.780000000002</v>
      </c>
      <c r="O2600" s="198">
        <f>SUM(O2586:O2599)</f>
        <v>31621.800000000003</v>
      </c>
      <c r="P2600" s="198">
        <f>SUM(P2586:P2599)</f>
        <v>1562.53</v>
      </c>
      <c r="Q2600" s="198">
        <f t="shared" si="997"/>
        <v>33184.33</v>
      </c>
      <c r="R2600" s="198">
        <f>SUM(R2586:R2599)</f>
        <v>29041.800000000003</v>
      </c>
      <c r="S2600" s="198">
        <f t="shared" ref="S2600:V2600" si="1002">SUM(S2586:S2599)</f>
        <v>1562.53</v>
      </c>
      <c r="T2600" s="198">
        <f t="shared" si="1002"/>
        <v>30604.33</v>
      </c>
      <c r="U2600" s="198">
        <f t="shared" si="1002"/>
        <v>33406.21</v>
      </c>
      <c r="V2600" s="198">
        <f t="shared" si="1002"/>
        <v>1959.22</v>
      </c>
      <c r="W2600" s="182">
        <f t="shared" si="1001"/>
        <v>35365.43</v>
      </c>
      <c r="X2600" s="264"/>
      <c r="Y2600" s="264"/>
      <c r="Z2600" s="264"/>
      <c r="AA2600" s="264"/>
      <c r="AB2600" s="264"/>
      <c r="AC2600" s="264"/>
      <c r="AD2600" s="264"/>
      <c r="AE2600" s="264"/>
      <c r="AF2600" s="264"/>
      <c r="AG2600" s="264"/>
      <c r="AH2600" s="264"/>
      <c r="AI2600" s="264"/>
      <c r="AJ2600" s="264"/>
      <c r="AK2600" s="264"/>
      <c r="AL2600" s="264"/>
      <c r="AM2600" s="264"/>
      <c r="AN2600" s="264"/>
      <c r="AO2600" s="264"/>
      <c r="AP2600" s="264"/>
      <c r="AQ2600" s="264"/>
      <c r="AR2600" s="264"/>
      <c r="AS2600" s="264"/>
      <c r="AT2600" s="264"/>
      <c r="AU2600" s="264"/>
      <c r="AV2600" s="264"/>
      <c r="AW2600" s="264"/>
      <c r="AX2600" s="264"/>
      <c r="AY2600" s="264"/>
      <c r="AZ2600" s="264"/>
      <c r="BA2600" s="264"/>
      <c r="BB2600" s="264"/>
      <c r="BC2600" s="264"/>
      <c r="BD2600" s="264"/>
      <c r="BE2600" s="264"/>
      <c r="BF2600" s="264"/>
      <c r="BG2600" s="264"/>
      <c r="BH2600" s="264"/>
      <c r="BI2600" s="264"/>
      <c r="BJ2600" s="264"/>
      <c r="BK2600" s="264"/>
      <c r="BL2600" s="264"/>
      <c r="BM2600" s="264"/>
      <c r="BN2600" s="264"/>
      <c r="BO2600" s="264"/>
      <c r="BP2600" s="264"/>
      <c r="BQ2600" s="264"/>
      <c r="BR2600" s="264"/>
      <c r="BS2600" s="264"/>
      <c r="BT2600" s="264"/>
      <c r="BU2600" s="264"/>
      <c r="BV2600" s="264"/>
      <c r="BW2600" s="264"/>
      <c r="BX2600" s="264"/>
      <c r="BY2600" s="264"/>
      <c r="BZ2600" s="264"/>
      <c r="CA2600" s="264"/>
      <c r="CB2600" s="264"/>
      <c r="CC2600" s="264"/>
      <c r="CD2600" s="264"/>
      <c r="CE2600" s="264"/>
      <c r="CF2600" s="264"/>
      <c r="CG2600" s="264"/>
      <c r="CH2600" s="264"/>
      <c r="CI2600" s="264"/>
      <c r="CJ2600" s="264"/>
      <c r="CK2600" s="264"/>
      <c r="CL2600" s="264"/>
      <c r="CM2600" s="264"/>
      <c r="CN2600" s="264"/>
      <c r="CO2600" s="264"/>
      <c r="CP2600" s="264"/>
      <c r="CQ2600" s="264"/>
      <c r="CR2600" s="264"/>
      <c r="CS2600" s="264"/>
      <c r="CT2600" s="264"/>
      <c r="CU2600" s="264"/>
      <c r="CV2600" s="264"/>
      <c r="CW2600" s="264"/>
      <c r="CX2600" s="264"/>
    </row>
    <row r="2601" spans="1:102" s="24" customFormat="1" ht="18">
      <c r="A2601" s="17">
        <v>22</v>
      </c>
      <c r="B2601" s="7" t="s">
        <v>1779</v>
      </c>
      <c r="C2601" s="9"/>
      <c r="D2601" s="9"/>
      <c r="E2601" s="9"/>
      <c r="F2601" s="6"/>
      <c r="G2601" s="6"/>
      <c r="H2601" s="3"/>
      <c r="I2601" s="18"/>
      <c r="J2601" s="18"/>
      <c r="K2601" s="213"/>
      <c r="L2601" s="67"/>
      <c r="M2601" s="67"/>
      <c r="N2601" s="67"/>
      <c r="O2601" s="67"/>
      <c r="P2601" s="67"/>
      <c r="Q2601" s="67"/>
      <c r="R2601" s="67"/>
      <c r="S2601" s="9"/>
      <c r="T2601" s="9"/>
      <c r="U2601" s="9"/>
      <c r="V2601" s="9"/>
      <c r="W2601" s="9"/>
      <c r="X2601" s="258"/>
      <c r="Y2601" s="258"/>
      <c r="Z2601" s="258"/>
      <c r="AA2601" s="258"/>
      <c r="AB2601" s="258"/>
      <c r="AC2601" s="258"/>
      <c r="AD2601" s="258"/>
      <c r="AE2601" s="258"/>
      <c r="AF2601" s="258"/>
      <c r="AG2601" s="258"/>
      <c r="AH2601" s="258"/>
      <c r="AI2601" s="258"/>
      <c r="AJ2601" s="258"/>
      <c r="AK2601" s="258"/>
      <c r="AL2601" s="258"/>
      <c r="AM2601" s="258"/>
      <c r="AN2601" s="258"/>
      <c r="AO2601" s="258"/>
      <c r="AP2601" s="258"/>
      <c r="AQ2601" s="258"/>
      <c r="AR2601" s="258"/>
      <c r="AS2601" s="258"/>
      <c r="AT2601" s="258"/>
      <c r="AU2601" s="258"/>
      <c r="AV2601" s="258"/>
      <c r="AW2601" s="258"/>
      <c r="AX2601" s="258"/>
      <c r="AY2601" s="258"/>
      <c r="AZ2601" s="258"/>
      <c r="BA2601" s="258"/>
      <c r="BB2601" s="258"/>
      <c r="BC2601" s="258"/>
      <c r="BD2601" s="258"/>
      <c r="BE2601" s="258"/>
      <c r="BF2601" s="258"/>
      <c r="BG2601" s="258"/>
      <c r="BH2601" s="258"/>
      <c r="BI2601" s="258"/>
      <c r="BJ2601" s="258"/>
      <c r="BK2601" s="258"/>
      <c r="BL2601" s="258"/>
      <c r="BM2601" s="258"/>
      <c r="BN2601" s="258"/>
      <c r="BO2601" s="258"/>
      <c r="BP2601" s="258"/>
      <c r="BQ2601" s="258"/>
      <c r="BR2601" s="258"/>
      <c r="BS2601" s="258"/>
      <c r="BT2601" s="258"/>
      <c r="BU2601" s="258"/>
      <c r="BV2601" s="258"/>
      <c r="BW2601" s="258"/>
      <c r="BX2601" s="258"/>
      <c r="BY2601" s="258"/>
      <c r="BZ2601" s="258"/>
      <c r="CA2601" s="258"/>
      <c r="CB2601" s="258"/>
      <c r="CC2601" s="258"/>
      <c r="CD2601" s="258"/>
      <c r="CE2601" s="258"/>
      <c r="CF2601" s="258"/>
      <c r="CG2601" s="258"/>
      <c r="CH2601" s="258"/>
      <c r="CI2601" s="258"/>
      <c r="CJ2601" s="258"/>
      <c r="CK2601" s="258"/>
      <c r="CL2601" s="258"/>
      <c r="CM2601" s="258"/>
      <c r="CN2601" s="258"/>
      <c r="CO2601" s="258"/>
      <c r="CP2601" s="258"/>
      <c r="CQ2601" s="258"/>
      <c r="CR2601" s="258"/>
      <c r="CS2601" s="258"/>
      <c r="CT2601" s="258"/>
      <c r="CU2601" s="258"/>
      <c r="CV2601" s="258"/>
      <c r="CW2601" s="258"/>
      <c r="CX2601" s="258"/>
    </row>
    <row r="2602" spans="1:102" ht="18">
      <c r="A2602" s="13">
        <v>1</v>
      </c>
      <c r="B2602" s="5" t="s">
        <v>1780</v>
      </c>
      <c r="C2602" s="8">
        <v>8.89</v>
      </c>
      <c r="D2602" s="8"/>
      <c r="E2602" s="9">
        <f>SUM(C2602:D2602)</f>
        <v>8.89</v>
      </c>
      <c r="F2602" s="2">
        <v>28.95</v>
      </c>
      <c r="G2602" s="2">
        <v>0</v>
      </c>
      <c r="H2602" s="3">
        <f t="shared" si="974"/>
        <v>28.95</v>
      </c>
      <c r="I2602" s="10">
        <v>26.84</v>
      </c>
      <c r="J2602" s="10"/>
      <c r="K2602" s="213">
        <f>SUM(I2602:J2602)</f>
        <v>26.84</v>
      </c>
      <c r="L2602" s="65">
        <v>26.15</v>
      </c>
      <c r="M2602" s="65"/>
      <c r="N2602" s="67">
        <f>SUM(L2602:M2602)</f>
        <v>26.15</v>
      </c>
      <c r="O2602" s="65">
        <v>0.01</v>
      </c>
      <c r="P2602" s="65"/>
      <c r="Q2602" s="67">
        <f>SUM(O2602:P2602)</f>
        <v>0.01</v>
      </c>
      <c r="R2602" s="65">
        <v>0.01</v>
      </c>
      <c r="S2602" s="8"/>
      <c r="T2602" s="9">
        <f>SUM(R2602:S2602)</f>
        <v>0.01</v>
      </c>
      <c r="U2602" s="8">
        <v>0.01</v>
      </c>
      <c r="V2602" s="8"/>
      <c r="W2602" s="9">
        <f>SUM(U2602:V2602)</f>
        <v>0.01</v>
      </c>
    </row>
    <row r="2603" spans="1:102" s="186" customFormat="1" ht="18">
      <c r="A2603" s="187"/>
      <c r="B2603" s="181" t="s">
        <v>196</v>
      </c>
      <c r="C2603" s="182">
        <f>SUM(C2602)</f>
        <v>8.89</v>
      </c>
      <c r="D2603" s="182"/>
      <c r="E2603" s="182">
        <f>SUM(C2603:D2603)</f>
        <v>8.89</v>
      </c>
      <c r="F2603" s="183">
        <v>28.95</v>
      </c>
      <c r="G2603" s="183">
        <v>0</v>
      </c>
      <c r="H2603" s="194">
        <f t="shared" si="974"/>
        <v>28.95</v>
      </c>
      <c r="I2603" s="184">
        <f>SUM(I2602)</f>
        <v>26.84</v>
      </c>
      <c r="J2603" s="184"/>
      <c r="K2603" s="212">
        <f>SUM(I2603:J2603)</f>
        <v>26.84</v>
      </c>
      <c r="L2603" s="198">
        <f>SUM(L2602)</f>
        <v>26.15</v>
      </c>
      <c r="M2603" s="198"/>
      <c r="N2603" s="198">
        <f>SUM(L2603:M2603)</f>
        <v>26.15</v>
      </c>
      <c r="O2603" s="198">
        <f>SUM(O2602)</f>
        <v>0.01</v>
      </c>
      <c r="P2603" s="198"/>
      <c r="Q2603" s="198">
        <f>SUM(O2603:P2603)</f>
        <v>0.01</v>
      </c>
      <c r="R2603" s="198">
        <f>SUM(R2602)</f>
        <v>0.01</v>
      </c>
      <c r="S2603" s="198">
        <f t="shared" ref="S2603:V2603" si="1003">SUM(S2602)</f>
        <v>0</v>
      </c>
      <c r="T2603" s="198">
        <f t="shared" si="1003"/>
        <v>0.01</v>
      </c>
      <c r="U2603" s="198">
        <f t="shared" si="1003"/>
        <v>0.01</v>
      </c>
      <c r="V2603" s="198">
        <f t="shared" si="1003"/>
        <v>0</v>
      </c>
      <c r="W2603" s="182">
        <f>SUM(U2603:V2603)</f>
        <v>0.01</v>
      </c>
      <c r="X2603" s="264"/>
      <c r="Y2603" s="264"/>
      <c r="Z2603" s="264"/>
      <c r="AA2603" s="264"/>
      <c r="AB2603" s="264"/>
      <c r="AC2603" s="264"/>
      <c r="AD2603" s="264"/>
      <c r="AE2603" s="264"/>
      <c r="AF2603" s="264"/>
      <c r="AG2603" s="264"/>
      <c r="AH2603" s="264"/>
      <c r="AI2603" s="264"/>
      <c r="AJ2603" s="264"/>
      <c r="AK2603" s="264"/>
      <c r="AL2603" s="264"/>
      <c r="AM2603" s="264"/>
      <c r="AN2603" s="264"/>
      <c r="AO2603" s="264"/>
      <c r="AP2603" s="264"/>
      <c r="AQ2603" s="264"/>
      <c r="AR2603" s="264"/>
      <c r="AS2603" s="264"/>
      <c r="AT2603" s="264"/>
      <c r="AU2603" s="264"/>
      <c r="AV2603" s="264"/>
      <c r="AW2603" s="264"/>
      <c r="AX2603" s="264"/>
      <c r="AY2603" s="264"/>
      <c r="AZ2603" s="264"/>
      <c r="BA2603" s="264"/>
      <c r="BB2603" s="264"/>
      <c r="BC2603" s="264"/>
      <c r="BD2603" s="264"/>
      <c r="BE2603" s="264"/>
      <c r="BF2603" s="264"/>
      <c r="BG2603" s="264"/>
      <c r="BH2603" s="264"/>
      <c r="BI2603" s="264"/>
      <c r="BJ2603" s="264"/>
      <c r="BK2603" s="264"/>
      <c r="BL2603" s="264"/>
      <c r="BM2603" s="264"/>
      <c r="BN2603" s="264"/>
      <c r="BO2603" s="264"/>
      <c r="BP2603" s="264"/>
      <c r="BQ2603" s="264"/>
      <c r="BR2603" s="264"/>
      <c r="BS2603" s="264"/>
      <c r="BT2603" s="264"/>
      <c r="BU2603" s="264"/>
      <c r="BV2603" s="264"/>
      <c r="BW2603" s="264"/>
      <c r="BX2603" s="264"/>
      <c r="BY2603" s="264"/>
      <c r="BZ2603" s="264"/>
      <c r="CA2603" s="264"/>
      <c r="CB2603" s="264"/>
      <c r="CC2603" s="264"/>
      <c r="CD2603" s="264"/>
      <c r="CE2603" s="264"/>
      <c r="CF2603" s="264"/>
      <c r="CG2603" s="264"/>
      <c r="CH2603" s="264"/>
      <c r="CI2603" s="264"/>
      <c r="CJ2603" s="264"/>
      <c r="CK2603" s="264"/>
      <c r="CL2603" s="264"/>
      <c r="CM2603" s="264"/>
      <c r="CN2603" s="264"/>
      <c r="CO2603" s="264"/>
      <c r="CP2603" s="264"/>
      <c r="CQ2603" s="264"/>
      <c r="CR2603" s="264"/>
      <c r="CS2603" s="264"/>
      <c r="CT2603" s="264"/>
      <c r="CU2603" s="264"/>
      <c r="CV2603" s="264"/>
      <c r="CW2603" s="264"/>
      <c r="CX2603" s="264"/>
    </row>
    <row r="2604" spans="1:102" s="24" customFormat="1" ht="18">
      <c r="A2604" s="17">
        <v>23</v>
      </c>
      <c r="B2604" s="7" t="s">
        <v>1781</v>
      </c>
      <c r="C2604" s="9"/>
      <c r="D2604" s="9"/>
      <c r="E2604" s="9"/>
      <c r="F2604" s="6"/>
      <c r="G2604" s="6"/>
      <c r="H2604" s="3"/>
      <c r="I2604" s="18"/>
      <c r="J2604" s="18"/>
      <c r="K2604" s="213"/>
      <c r="L2604" s="67"/>
      <c r="M2604" s="67"/>
      <c r="N2604" s="67"/>
      <c r="O2604" s="67"/>
      <c r="P2604" s="67"/>
      <c r="Q2604" s="67"/>
      <c r="R2604" s="67"/>
      <c r="S2604" s="9"/>
      <c r="T2604" s="9"/>
      <c r="U2604" s="9"/>
      <c r="V2604" s="9"/>
      <c r="W2604" s="9"/>
      <c r="X2604" s="258"/>
      <c r="Y2604" s="258"/>
      <c r="Z2604" s="258"/>
      <c r="AA2604" s="258"/>
      <c r="AB2604" s="258"/>
      <c r="AC2604" s="258"/>
      <c r="AD2604" s="258"/>
      <c r="AE2604" s="258"/>
      <c r="AF2604" s="258"/>
      <c r="AG2604" s="258"/>
      <c r="AH2604" s="258"/>
      <c r="AI2604" s="258"/>
      <c r="AJ2604" s="258"/>
      <c r="AK2604" s="258"/>
      <c r="AL2604" s="258"/>
      <c r="AM2604" s="258"/>
      <c r="AN2604" s="258"/>
      <c r="AO2604" s="258"/>
      <c r="AP2604" s="258"/>
      <c r="AQ2604" s="258"/>
      <c r="AR2604" s="258"/>
      <c r="AS2604" s="258"/>
      <c r="AT2604" s="258"/>
      <c r="AU2604" s="258"/>
      <c r="AV2604" s="258"/>
      <c r="AW2604" s="258"/>
      <c r="AX2604" s="258"/>
      <c r="AY2604" s="258"/>
      <c r="AZ2604" s="258"/>
      <c r="BA2604" s="258"/>
      <c r="BB2604" s="258"/>
      <c r="BC2604" s="258"/>
      <c r="BD2604" s="258"/>
      <c r="BE2604" s="258"/>
      <c r="BF2604" s="258"/>
      <c r="BG2604" s="258"/>
      <c r="BH2604" s="258"/>
      <c r="BI2604" s="258"/>
      <c r="BJ2604" s="258"/>
      <c r="BK2604" s="258"/>
      <c r="BL2604" s="258"/>
      <c r="BM2604" s="258"/>
      <c r="BN2604" s="258"/>
      <c r="BO2604" s="258"/>
      <c r="BP2604" s="258"/>
      <c r="BQ2604" s="258"/>
      <c r="BR2604" s="258"/>
      <c r="BS2604" s="258"/>
      <c r="BT2604" s="258"/>
      <c r="BU2604" s="258"/>
      <c r="BV2604" s="258"/>
      <c r="BW2604" s="258"/>
      <c r="BX2604" s="258"/>
      <c r="BY2604" s="258"/>
      <c r="BZ2604" s="258"/>
      <c r="CA2604" s="258"/>
      <c r="CB2604" s="258"/>
      <c r="CC2604" s="258"/>
      <c r="CD2604" s="258"/>
      <c r="CE2604" s="258"/>
      <c r="CF2604" s="258"/>
      <c r="CG2604" s="258"/>
      <c r="CH2604" s="258"/>
      <c r="CI2604" s="258"/>
      <c r="CJ2604" s="258"/>
      <c r="CK2604" s="258"/>
      <c r="CL2604" s="258"/>
      <c r="CM2604" s="258"/>
      <c r="CN2604" s="258"/>
      <c r="CO2604" s="258"/>
      <c r="CP2604" s="258"/>
      <c r="CQ2604" s="258"/>
      <c r="CR2604" s="258"/>
      <c r="CS2604" s="258"/>
      <c r="CT2604" s="258"/>
      <c r="CU2604" s="258"/>
      <c r="CV2604" s="258"/>
      <c r="CW2604" s="258"/>
      <c r="CX2604" s="258"/>
    </row>
    <row r="2605" spans="1:102" ht="18">
      <c r="A2605" s="13">
        <v>1</v>
      </c>
      <c r="B2605" s="5" t="s">
        <v>1782</v>
      </c>
      <c r="C2605" s="8">
        <v>11.56</v>
      </c>
      <c r="D2605" s="8"/>
      <c r="E2605" s="9">
        <f>SUM(C2605:D2605)</f>
        <v>11.56</v>
      </c>
      <c r="F2605" s="2">
        <v>13.56</v>
      </c>
      <c r="G2605" s="2">
        <v>0</v>
      </c>
      <c r="H2605" s="3">
        <f t="shared" si="974"/>
        <v>13.56</v>
      </c>
      <c r="I2605" s="10">
        <v>14.56</v>
      </c>
      <c r="J2605" s="10"/>
      <c r="K2605" s="213">
        <f>SUM(I2605:J2605)</f>
        <v>14.56</v>
      </c>
      <c r="L2605" s="65">
        <v>11.02</v>
      </c>
      <c r="M2605" s="65"/>
      <c r="N2605" s="67">
        <f>SUM(L2605:M2605)</f>
        <v>11.02</v>
      </c>
      <c r="O2605" s="65">
        <v>8.44</v>
      </c>
      <c r="P2605" s="65"/>
      <c r="Q2605" s="67">
        <f>SUM(O2605:P2605)</f>
        <v>8.44</v>
      </c>
      <c r="R2605" s="65">
        <v>8.44</v>
      </c>
      <c r="S2605" s="8"/>
      <c r="T2605" s="9">
        <f>SUM(R2605:S2605)</f>
        <v>8.44</v>
      </c>
      <c r="U2605" s="8">
        <v>10.73</v>
      </c>
      <c r="V2605" s="8"/>
      <c r="W2605" s="9">
        <f>SUM(U2605:V2605)</f>
        <v>10.73</v>
      </c>
    </row>
    <row r="2606" spans="1:102" s="186" customFormat="1" ht="18">
      <c r="A2606" s="187"/>
      <c r="B2606" s="181" t="s">
        <v>197</v>
      </c>
      <c r="C2606" s="182">
        <f>SUM(C2605)</f>
        <v>11.56</v>
      </c>
      <c r="D2606" s="182"/>
      <c r="E2606" s="182">
        <f>SUM(C2606:D2606)</f>
        <v>11.56</v>
      </c>
      <c r="F2606" s="183">
        <v>13.56</v>
      </c>
      <c r="G2606" s="183">
        <v>0</v>
      </c>
      <c r="H2606" s="194">
        <f t="shared" si="974"/>
        <v>13.56</v>
      </c>
      <c r="I2606" s="184">
        <f>SUM(I2605)</f>
        <v>14.56</v>
      </c>
      <c r="J2606" s="184"/>
      <c r="K2606" s="212">
        <f>SUM(I2606:J2606)</f>
        <v>14.56</v>
      </c>
      <c r="L2606" s="198">
        <f>SUM(L2605)</f>
        <v>11.02</v>
      </c>
      <c r="M2606" s="198"/>
      <c r="N2606" s="198">
        <f>SUM(L2606:M2606)</f>
        <v>11.02</v>
      </c>
      <c r="O2606" s="198">
        <f>SUM(O2605)</f>
        <v>8.44</v>
      </c>
      <c r="P2606" s="198"/>
      <c r="Q2606" s="198">
        <f>SUM(O2606:P2606)</f>
        <v>8.44</v>
      </c>
      <c r="R2606" s="198">
        <f>SUM(R2605)</f>
        <v>8.44</v>
      </c>
      <c r="S2606" s="198">
        <f t="shared" ref="S2606:V2606" si="1004">SUM(S2605)</f>
        <v>0</v>
      </c>
      <c r="T2606" s="198">
        <f t="shared" si="1004"/>
        <v>8.44</v>
      </c>
      <c r="U2606" s="198">
        <f t="shared" si="1004"/>
        <v>10.73</v>
      </c>
      <c r="V2606" s="198">
        <f t="shared" si="1004"/>
        <v>0</v>
      </c>
      <c r="W2606" s="182">
        <f>SUM(U2606:V2606)</f>
        <v>10.73</v>
      </c>
      <c r="X2606" s="264"/>
      <c r="Y2606" s="264"/>
      <c r="Z2606" s="264"/>
      <c r="AA2606" s="264"/>
      <c r="AB2606" s="264"/>
      <c r="AC2606" s="264"/>
      <c r="AD2606" s="264"/>
      <c r="AE2606" s="264"/>
      <c r="AF2606" s="264"/>
      <c r="AG2606" s="264"/>
      <c r="AH2606" s="264"/>
      <c r="AI2606" s="264"/>
      <c r="AJ2606" s="264"/>
      <c r="AK2606" s="264"/>
      <c r="AL2606" s="264"/>
      <c r="AM2606" s="264"/>
      <c r="AN2606" s="264"/>
      <c r="AO2606" s="264"/>
      <c r="AP2606" s="264"/>
      <c r="AQ2606" s="264"/>
      <c r="AR2606" s="264"/>
      <c r="AS2606" s="264"/>
      <c r="AT2606" s="264"/>
      <c r="AU2606" s="264"/>
      <c r="AV2606" s="264"/>
      <c r="AW2606" s="264"/>
      <c r="AX2606" s="264"/>
      <c r="AY2606" s="264"/>
      <c r="AZ2606" s="264"/>
      <c r="BA2606" s="264"/>
      <c r="BB2606" s="264"/>
      <c r="BC2606" s="264"/>
      <c r="BD2606" s="264"/>
      <c r="BE2606" s="264"/>
      <c r="BF2606" s="264"/>
      <c r="BG2606" s="264"/>
      <c r="BH2606" s="264"/>
      <c r="BI2606" s="264"/>
      <c r="BJ2606" s="264"/>
      <c r="BK2606" s="264"/>
      <c r="BL2606" s="264"/>
      <c r="BM2606" s="264"/>
      <c r="BN2606" s="264"/>
      <c r="BO2606" s="264"/>
      <c r="BP2606" s="264"/>
      <c r="BQ2606" s="264"/>
      <c r="BR2606" s="264"/>
      <c r="BS2606" s="264"/>
      <c r="BT2606" s="264"/>
      <c r="BU2606" s="264"/>
      <c r="BV2606" s="264"/>
      <c r="BW2606" s="264"/>
      <c r="BX2606" s="264"/>
      <c r="BY2606" s="264"/>
      <c r="BZ2606" s="264"/>
      <c r="CA2606" s="264"/>
      <c r="CB2606" s="264"/>
      <c r="CC2606" s="264"/>
      <c r="CD2606" s="264"/>
      <c r="CE2606" s="264"/>
      <c r="CF2606" s="264"/>
      <c r="CG2606" s="264"/>
      <c r="CH2606" s="264"/>
      <c r="CI2606" s="264"/>
      <c r="CJ2606" s="264"/>
      <c r="CK2606" s="264"/>
      <c r="CL2606" s="264"/>
      <c r="CM2606" s="264"/>
      <c r="CN2606" s="264"/>
      <c r="CO2606" s="264"/>
      <c r="CP2606" s="264"/>
      <c r="CQ2606" s="264"/>
      <c r="CR2606" s="264"/>
      <c r="CS2606" s="264"/>
      <c r="CT2606" s="264"/>
      <c r="CU2606" s="264"/>
      <c r="CV2606" s="264"/>
      <c r="CW2606" s="264"/>
      <c r="CX2606" s="264"/>
    </row>
    <row r="2607" spans="1:102" s="24" customFormat="1" ht="18">
      <c r="A2607" s="17">
        <v>24</v>
      </c>
      <c r="B2607" s="7" t="s">
        <v>1251</v>
      </c>
      <c r="C2607" s="9"/>
      <c r="D2607" s="9"/>
      <c r="E2607" s="9"/>
      <c r="F2607" s="6"/>
      <c r="G2607" s="6"/>
      <c r="H2607" s="3"/>
      <c r="I2607" s="18"/>
      <c r="J2607" s="18"/>
      <c r="K2607" s="213"/>
      <c r="L2607" s="67"/>
      <c r="M2607" s="67"/>
      <c r="N2607" s="67"/>
      <c r="O2607" s="67"/>
      <c r="P2607" s="67"/>
      <c r="Q2607" s="67"/>
      <c r="R2607" s="67"/>
      <c r="S2607" s="9"/>
      <c r="T2607" s="9"/>
      <c r="U2607" s="9"/>
      <c r="V2607" s="9"/>
      <c r="W2607" s="9"/>
      <c r="X2607" s="258"/>
      <c r="Y2607" s="258"/>
      <c r="Z2607" s="258"/>
      <c r="AA2607" s="258"/>
      <c r="AB2607" s="258"/>
      <c r="AC2607" s="258"/>
      <c r="AD2607" s="258"/>
      <c r="AE2607" s="258"/>
      <c r="AF2607" s="258"/>
      <c r="AG2607" s="258"/>
      <c r="AH2607" s="258"/>
      <c r="AI2607" s="258"/>
      <c r="AJ2607" s="258"/>
      <c r="AK2607" s="258"/>
      <c r="AL2607" s="258"/>
      <c r="AM2607" s="258"/>
      <c r="AN2607" s="258"/>
      <c r="AO2607" s="258"/>
      <c r="AP2607" s="258"/>
      <c r="AQ2607" s="258"/>
      <c r="AR2607" s="258"/>
      <c r="AS2607" s="258"/>
      <c r="AT2607" s="258"/>
      <c r="AU2607" s="258"/>
      <c r="AV2607" s="258"/>
      <c r="AW2607" s="258"/>
      <c r="AX2607" s="258"/>
      <c r="AY2607" s="258"/>
      <c r="AZ2607" s="258"/>
      <c r="BA2607" s="258"/>
      <c r="BB2607" s="258"/>
      <c r="BC2607" s="258"/>
      <c r="BD2607" s="258"/>
      <c r="BE2607" s="258"/>
      <c r="BF2607" s="258"/>
      <c r="BG2607" s="258"/>
      <c r="BH2607" s="258"/>
      <c r="BI2607" s="258"/>
      <c r="BJ2607" s="258"/>
      <c r="BK2607" s="258"/>
      <c r="BL2607" s="258"/>
      <c r="BM2607" s="258"/>
      <c r="BN2607" s="258"/>
      <c r="BO2607" s="258"/>
      <c r="BP2607" s="258"/>
      <c r="BQ2607" s="258"/>
      <c r="BR2607" s="258"/>
      <c r="BS2607" s="258"/>
      <c r="BT2607" s="258"/>
      <c r="BU2607" s="258"/>
      <c r="BV2607" s="258"/>
      <c r="BW2607" s="258"/>
      <c r="BX2607" s="258"/>
      <c r="BY2607" s="258"/>
      <c r="BZ2607" s="258"/>
      <c r="CA2607" s="258"/>
      <c r="CB2607" s="258"/>
      <c r="CC2607" s="258"/>
      <c r="CD2607" s="258"/>
      <c r="CE2607" s="258"/>
      <c r="CF2607" s="258"/>
      <c r="CG2607" s="258"/>
      <c r="CH2607" s="258"/>
      <c r="CI2607" s="258"/>
      <c r="CJ2607" s="258"/>
      <c r="CK2607" s="258"/>
      <c r="CL2607" s="258"/>
      <c r="CM2607" s="258"/>
      <c r="CN2607" s="258"/>
      <c r="CO2607" s="258"/>
      <c r="CP2607" s="258"/>
      <c r="CQ2607" s="258"/>
      <c r="CR2607" s="258"/>
      <c r="CS2607" s="258"/>
      <c r="CT2607" s="258"/>
      <c r="CU2607" s="258"/>
      <c r="CV2607" s="258"/>
      <c r="CW2607" s="258"/>
      <c r="CX2607" s="258"/>
    </row>
    <row r="2608" spans="1:102" ht="18">
      <c r="A2608" s="13">
        <v>1</v>
      </c>
      <c r="B2608" s="5" t="s">
        <v>1867</v>
      </c>
      <c r="C2608" s="20">
        <v>34</v>
      </c>
      <c r="D2608" s="20"/>
      <c r="E2608" s="21">
        <f>SUM(C2608:D2608)</f>
        <v>34</v>
      </c>
      <c r="F2608" s="2">
        <v>37</v>
      </c>
      <c r="G2608" s="2">
        <v>0</v>
      </c>
      <c r="H2608" s="3">
        <f t="shared" si="974"/>
        <v>37</v>
      </c>
      <c r="I2608" s="10">
        <v>0.01</v>
      </c>
      <c r="J2608" s="10"/>
      <c r="K2608" s="213">
        <f>SUM(I2608:J2608)</f>
        <v>0.01</v>
      </c>
      <c r="L2608" s="65">
        <v>0.01</v>
      </c>
      <c r="M2608" s="65"/>
      <c r="N2608" s="67">
        <f>SUM(L2608:M2608)</f>
        <v>0.01</v>
      </c>
      <c r="O2608" s="65">
        <v>400</v>
      </c>
      <c r="P2608" s="65"/>
      <c r="Q2608" s="67">
        <f>SUM(O2608:P2608)</f>
        <v>400</v>
      </c>
      <c r="R2608" s="65">
        <v>400</v>
      </c>
      <c r="S2608" s="8"/>
      <c r="T2608" s="9">
        <f>SUM(R2608:S2608)</f>
        <v>400</v>
      </c>
      <c r="U2608" s="8">
        <v>350</v>
      </c>
      <c r="V2608" s="8"/>
      <c r="W2608" s="9">
        <f>SUM(U2608:V2608)</f>
        <v>350</v>
      </c>
    </row>
    <row r="2609" spans="1:102" s="24" customFormat="1" ht="18">
      <c r="A2609" s="13">
        <v>2</v>
      </c>
      <c r="B2609" s="5" t="s">
        <v>1783</v>
      </c>
      <c r="C2609" s="20"/>
      <c r="D2609" s="20">
        <v>0.11</v>
      </c>
      <c r="E2609" s="21">
        <f>SUM(C2609:D2609)</f>
        <v>0.11</v>
      </c>
      <c r="F2609" s="2">
        <v>0.01</v>
      </c>
      <c r="G2609" s="2">
        <v>0.11</v>
      </c>
      <c r="H2609" s="3">
        <f t="shared" si="974"/>
        <v>0.12</v>
      </c>
      <c r="I2609" s="10">
        <v>0.01</v>
      </c>
      <c r="J2609" s="10">
        <v>0.01</v>
      </c>
      <c r="K2609" s="213">
        <f>SUM(I2609:J2609)</f>
        <v>0.02</v>
      </c>
      <c r="L2609" s="65">
        <v>0.01</v>
      </c>
      <c r="M2609" s="65">
        <v>1644.28</v>
      </c>
      <c r="N2609" s="67">
        <f>SUM(L2609:M2609)</f>
        <v>1644.29</v>
      </c>
      <c r="O2609" s="65">
        <v>750</v>
      </c>
      <c r="P2609" s="65">
        <v>0.11</v>
      </c>
      <c r="Q2609" s="67">
        <f>SUM(O2609:P2609)</f>
        <v>750.11</v>
      </c>
      <c r="R2609" s="65">
        <v>750</v>
      </c>
      <c r="S2609" s="8">
        <v>0.11</v>
      </c>
      <c r="T2609" s="9">
        <f>SUM(R2609:S2609)</f>
        <v>750.11</v>
      </c>
      <c r="U2609" s="8">
        <v>0.01</v>
      </c>
      <c r="V2609" s="8">
        <v>1644.28</v>
      </c>
      <c r="W2609" s="9">
        <f>SUM(U2609:V2609)</f>
        <v>1644.29</v>
      </c>
      <c r="X2609" s="258"/>
      <c r="Y2609" s="258"/>
      <c r="Z2609" s="258"/>
      <c r="AA2609" s="258"/>
      <c r="AB2609" s="258"/>
      <c r="AC2609" s="258"/>
      <c r="AD2609" s="258"/>
      <c r="AE2609" s="258"/>
      <c r="AF2609" s="258"/>
      <c r="AG2609" s="258"/>
      <c r="AH2609" s="258"/>
      <c r="AI2609" s="258"/>
      <c r="AJ2609" s="258"/>
      <c r="AK2609" s="258"/>
      <c r="AL2609" s="258"/>
      <c r="AM2609" s="258"/>
      <c r="AN2609" s="258"/>
      <c r="AO2609" s="258"/>
      <c r="AP2609" s="258"/>
      <c r="AQ2609" s="258"/>
      <c r="AR2609" s="258"/>
      <c r="AS2609" s="258"/>
      <c r="AT2609" s="258"/>
      <c r="AU2609" s="258"/>
      <c r="AV2609" s="258"/>
      <c r="AW2609" s="258"/>
      <c r="AX2609" s="258"/>
      <c r="AY2609" s="258"/>
      <c r="AZ2609" s="258"/>
      <c r="BA2609" s="258"/>
      <c r="BB2609" s="258"/>
      <c r="BC2609" s="258"/>
      <c r="BD2609" s="258"/>
      <c r="BE2609" s="258"/>
      <c r="BF2609" s="258"/>
      <c r="BG2609" s="258"/>
      <c r="BH2609" s="258"/>
      <c r="BI2609" s="258"/>
      <c r="BJ2609" s="258"/>
      <c r="BK2609" s="258"/>
      <c r="BL2609" s="258"/>
      <c r="BM2609" s="258"/>
      <c r="BN2609" s="258"/>
      <c r="BO2609" s="258"/>
      <c r="BP2609" s="258"/>
      <c r="BQ2609" s="258"/>
      <c r="BR2609" s="258"/>
      <c r="BS2609" s="258"/>
      <c r="BT2609" s="258"/>
      <c r="BU2609" s="258"/>
      <c r="BV2609" s="258"/>
      <c r="BW2609" s="258"/>
      <c r="BX2609" s="258"/>
      <c r="BY2609" s="258"/>
      <c r="BZ2609" s="258"/>
      <c r="CA2609" s="258"/>
      <c r="CB2609" s="258"/>
      <c r="CC2609" s="258"/>
      <c r="CD2609" s="258"/>
      <c r="CE2609" s="258"/>
      <c r="CF2609" s="258"/>
      <c r="CG2609" s="258"/>
      <c r="CH2609" s="258"/>
      <c r="CI2609" s="258"/>
      <c r="CJ2609" s="258"/>
      <c r="CK2609" s="258"/>
      <c r="CL2609" s="258"/>
      <c r="CM2609" s="258"/>
      <c r="CN2609" s="258"/>
      <c r="CO2609" s="258"/>
      <c r="CP2609" s="258"/>
      <c r="CQ2609" s="258"/>
      <c r="CR2609" s="258"/>
      <c r="CS2609" s="258"/>
      <c r="CT2609" s="258"/>
      <c r="CU2609" s="258"/>
      <c r="CV2609" s="258"/>
      <c r="CW2609" s="258"/>
      <c r="CX2609" s="258"/>
    </row>
    <row r="2610" spans="1:102" s="186" customFormat="1" ht="18">
      <c r="A2610" s="187"/>
      <c r="B2610" s="181" t="s">
        <v>160</v>
      </c>
      <c r="C2610" s="192">
        <f>SUM(C2608:C2609)</f>
        <v>34</v>
      </c>
      <c r="D2610" s="192">
        <f>SUM(D2608:D2609)</f>
        <v>0.11</v>
      </c>
      <c r="E2610" s="192">
        <f>SUM(C2610:D2610)</f>
        <v>34.11</v>
      </c>
      <c r="F2610" s="183">
        <v>37.01</v>
      </c>
      <c r="G2610" s="183">
        <v>0.11</v>
      </c>
      <c r="H2610" s="194">
        <f t="shared" si="974"/>
        <v>37.119999999999997</v>
      </c>
      <c r="I2610" s="184">
        <f>SUM(I2608:I2609)</f>
        <v>0.02</v>
      </c>
      <c r="J2610" s="184">
        <f>SUM(J2608:J2609)</f>
        <v>0.01</v>
      </c>
      <c r="K2610" s="212">
        <f>SUM(I2610:J2610)</f>
        <v>0.03</v>
      </c>
      <c r="L2610" s="198">
        <f>SUM(L2608:L2609)</f>
        <v>0.02</v>
      </c>
      <c r="M2610" s="198">
        <f>SUM(M2608:M2609)</f>
        <v>1644.28</v>
      </c>
      <c r="N2610" s="198">
        <f>SUM(L2610:M2610)</f>
        <v>1644.3</v>
      </c>
      <c r="O2610" s="198">
        <f>SUM(O2608:O2609)</f>
        <v>1150</v>
      </c>
      <c r="P2610" s="198">
        <f>SUM(P2608:P2609)</f>
        <v>0.11</v>
      </c>
      <c r="Q2610" s="198">
        <f>SUM(O2610:P2610)</f>
        <v>1150.1099999999999</v>
      </c>
      <c r="R2610" s="198">
        <f>SUM(R2608:R2609)</f>
        <v>1150</v>
      </c>
      <c r="S2610" s="198">
        <f t="shared" ref="S2610:V2610" si="1005">SUM(S2608:S2609)</f>
        <v>0.11</v>
      </c>
      <c r="T2610" s="198">
        <f t="shared" si="1005"/>
        <v>1150.1100000000001</v>
      </c>
      <c r="U2610" s="198">
        <f t="shared" si="1005"/>
        <v>350.01</v>
      </c>
      <c r="V2610" s="198">
        <f t="shared" si="1005"/>
        <v>1644.28</v>
      </c>
      <c r="W2610" s="182">
        <f>SUM(U2610:V2610)</f>
        <v>1994.29</v>
      </c>
      <c r="X2610" s="264"/>
      <c r="Y2610" s="264"/>
      <c r="Z2610" s="264"/>
      <c r="AA2610" s="264"/>
      <c r="AB2610" s="264"/>
      <c r="AC2610" s="264"/>
      <c r="AD2610" s="264"/>
      <c r="AE2610" s="264"/>
      <c r="AF2610" s="264"/>
      <c r="AG2610" s="264"/>
      <c r="AH2610" s="264"/>
      <c r="AI2610" s="264"/>
      <c r="AJ2610" s="264"/>
      <c r="AK2610" s="264"/>
      <c r="AL2610" s="264"/>
      <c r="AM2610" s="264"/>
      <c r="AN2610" s="264"/>
      <c r="AO2610" s="264"/>
      <c r="AP2610" s="264"/>
      <c r="AQ2610" s="264"/>
      <c r="AR2610" s="264"/>
      <c r="AS2610" s="264"/>
      <c r="AT2610" s="264"/>
      <c r="AU2610" s="264"/>
      <c r="AV2610" s="264"/>
      <c r="AW2610" s="264"/>
      <c r="AX2610" s="264"/>
      <c r="AY2610" s="264"/>
      <c r="AZ2610" s="264"/>
      <c r="BA2610" s="264"/>
      <c r="BB2610" s="264"/>
      <c r="BC2610" s="264"/>
      <c r="BD2610" s="264"/>
      <c r="BE2610" s="264"/>
      <c r="BF2610" s="264"/>
      <c r="BG2610" s="264"/>
      <c r="BH2610" s="264"/>
      <c r="BI2610" s="264"/>
      <c r="BJ2610" s="264"/>
      <c r="BK2610" s="264"/>
      <c r="BL2610" s="264"/>
      <c r="BM2610" s="264"/>
      <c r="BN2610" s="264"/>
      <c r="BO2610" s="264"/>
      <c r="BP2610" s="264"/>
      <c r="BQ2610" s="264"/>
      <c r="BR2610" s="264"/>
      <c r="BS2610" s="264"/>
      <c r="BT2610" s="264"/>
      <c r="BU2610" s="264"/>
      <c r="BV2610" s="264"/>
      <c r="BW2610" s="264"/>
      <c r="BX2610" s="264"/>
      <c r="BY2610" s="264"/>
      <c r="BZ2610" s="264"/>
      <c r="CA2610" s="264"/>
      <c r="CB2610" s="264"/>
      <c r="CC2610" s="264"/>
      <c r="CD2610" s="264"/>
      <c r="CE2610" s="264"/>
      <c r="CF2610" s="264"/>
      <c r="CG2610" s="264"/>
      <c r="CH2610" s="264"/>
      <c r="CI2610" s="264"/>
      <c r="CJ2610" s="264"/>
      <c r="CK2610" s="264"/>
      <c r="CL2610" s="264"/>
      <c r="CM2610" s="264"/>
      <c r="CN2610" s="264"/>
      <c r="CO2610" s="264"/>
      <c r="CP2610" s="264"/>
      <c r="CQ2610" s="264"/>
      <c r="CR2610" s="264"/>
      <c r="CS2610" s="264"/>
      <c r="CT2610" s="264"/>
      <c r="CU2610" s="264"/>
      <c r="CV2610" s="264"/>
      <c r="CW2610" s="264"/>
      <c r="CX2610" s="264"/>
    </row>
    <row r="2611" spans="1:102" s="24" customFormat="1" ht="18">
      <c r="A2611" s="17">
        <v>25</v>
      </c>
      <c r="B2611" s="7" t="s">
        <v>1784</v>
      </c>
      <c r="C2611" s="21"/>
      <c r="D2611" s="21"/>
      <c r="E2611" s="21"/>
      <c r="F2611" s="6"/>
      <c r="G2611" s="6"/>
      <c r="H2611" s="3"/>
      <c r="I2611" s="18"/>
      <c r="J2611" s="18"/>
      <c r="K2611" s="213"/>
      <c r="L2611" s="67"/>
      <c r="M2611" s="67"/>
      <c r="N2611" s="67"/>
      <c r="O2611" s="67"/>
      <c r="P2611" s="67"/>
      <c r="Q2611" s="67"/>
      <c r="R2611" s="67"/>
      <c r="S2611" s="9"/>
      <c r="T2611" s="9"/>
      <c r="U2611" s="9"/>
      <c r="V2611" s="9"/>
      <c r="W2611" s="9"/>
      <c r="X2611" s="258"/>
      <c r="Y2611" s="258"/>
      <c r="Z2611" s="258"/>
      <c r="AA2611" s="258"/>
      <c r="AB2611" s="258"/>
      <c r="AC2611" s="258"/>
      <c r="AD2611" s="258"/>
      <c r="AE2611" s="258"/>
      <c r="AF2611" s="258"/>
      <c r="AG2611" s="258"/>
      <c r="AH2611" s="258"/>
      <c r="AI2611" s="258"/>
      <c r="AJ2611" s="258"/>
      <c r="AK2611" s="258"/>
      <c r="AL2611" s="258"/>
      <c r="AM2611" s="258"/>
      <c r="AN2611" s="258"/>
      <c r="AO2611" s="258"/>
      <c r="AP2611" s="258"/>
      <c r="AQ2611" s="258"/>
      <c r="AR2611" s="258"/>
      <c r="AS2611" s="258"/>
      <c r="AT2611" s="258"/>
      <c r="AU2611" s="258"/>
      <c r="AV2611" s="258"/>
      <c r="AW2611" s="258"/>
      <c r="AX2611" s="258"/>
      <c r="AY2611" s="258"/>
      <c r="AZ2611" s="258"/>
      <c r="BA2611" s="258"/>
      <c r="BB2611" s="258"/>
      <c r="BC2611" s="258"/>
      <c r="BD2611" s="258"/>
      <c r="BE2611" s="258"/>
      <c r="BF2611" s="258"/>
      <c r="BG2611" s="258"/>
      <c r="BH2611" s="258"/>
      <c r="BI2611" s="258"/>
      <c r="BJ2611" s="258"/>
      <c r="BK2611" s="258"/>
      <c r="BL2611" s="258"/>
      <c r="BM2611" s="258"/>
      <c r="BN2611" s="258"/>
      <c r="BO2611" s="258"/>
      <c r="BP2611" s="258"/>
      <c r="BQ2611" s="258"/>
      <c r="BR2611" s="258"/>
      <c r="BS2611" s="258"/>
      <c r="BT2611" s="258"/>
      <c r="BU2611" s="258"/>
      <c r="BV2611" s="258"/>
      <c r="BW2611" s="258"/>
      <c r="BX2611" s="258"/>
      <c r="BY2611" s="258"/>
      <c r="BZ2611" s="258"/>
      <c r="CA2611" s="258"/>
      <c r="CB2611" s="258"/>
      <c r="CC2611" s="258"/>
      <c r="CD2611" s="258"/>
      <c r="CE2611" s="258"/>
      <c r="CF2611" s="258"/>
      <c r="CG2611" s="258"/>
      <c r="CH2611" s="258"/>
      <c r="CI2611" s="258"/>
      <c r="CJ2611" s="258"/>
      <c r="CK2611" s="258"/>
      <c r="CL2611" s="258"/>
      <c r="CM2611" s="258"/>
      <c r="CN2611" s="258"/>
      <c r="CO2611" s="258"/>
      <c r="CP2611" s="258"/>
      <c r="CQ2611" s="258"/>
      <c r="CR2611" s="258"/>
      <c r="CS2611" s="258"/>
      <c r="CT2611" s="258"/>
      <c r="CU2611" s="258"/>
      <c r="CV2611" s="258"/>
      <c r="CW2611" s="258"/>
      <c r="CX2611" s="258"/>
    </row>
    <row r="2612" spans="1:102" ht="18">
      <c r="A2612" s="13">
        <v>1</v>
      </c>
      <c r="B2612" s="5" t="s">
        <v>1785</v>
      </c>
      <c r="C2612" s="20">
        <v>8.0399999999999991</v>
      </c>
      <c r="D2612" s="20">
        <v>30</v>
      </c>
      <c r="E2612" s="21">
        <f>SUM(C2612:D2612)</f>
        <v>38.04</v>
      </c>
      <c r="F2612" s="2">
        <v>16.100000000000001</v>
      </c>
      <c r="G2612" s="2">
        <v>24.15</v>
      </c>
      <c r="H2612" s="3">
        <f t="shared" si="974"/>
        <v>40.25</v>
      </c>
      <c r="I2612" s="10">
        <v>52.52</v>
      </c>
      <c r="J2612" s="10">
        <v>78.78</v>
      </c>
      <c r="K2612" s="213">
        <f>SUM(I2612:J2612)</f>
        <v>131.30000000000001</v>
      </c>
      <c r="L2612" s="65">
        <v>0.01</v>
      </c>
      <c r="M2612" s="65">
        <v>0.01</v>
      </c>
      <c r="N2612" s="67">
        <f>SUM(L2612:M2612)</f>
        <v>0.02</v>
      </c>
      <c r="O2612" s="65">
        <v>0.01</v>
      </c>
      <c r="P2612" s="65">
        <v>0.01</v>
      </c>
      <c r="Q2612" s="67">
        <f>SUM(O2612:P2612)</f>
        <v>0.02</v>
      </c>
      <c r="R2612" s="65">
        <v>0.01</v>
      </c>
      <c r="S2612" s="8">
        <v>0.01</v>
      </c>
      <c r="T2612" s="9">
        <f>SUM(R2612:S2612)</f>
        <v>0.02</v>
      </c>
      <c r="U2612" s="8">
        <v>0.01</v>
      </c>
      <c r="V2612" s="8">
        <v>0.01</v>
      </c>
      <c r="W2612" s="9">
        <f>SUM(U2612:V2612)</f>
        <v>0.02</v>
      </c>
    </row>
    <row r="2613" spans="1:102" ht="18">
      <c r="A2613" s="13">
        <v>2</v>
      </c>
      <c r="B2613" s="5" t="s">
        <v>1786</v>
      </c>
      <c r="C2613" s="20">
        <v>11.96</v>
      </c>
      <c r="D2613" s="20"/>
      <c r="E2613" s="21">
        <f>SUM(C2613:D2613)</f>
        <v>11.96</v>
      </c>
      <c r="F2613" s="2">
        <v>0.01</v>
      </c>
      <c r="G2613" s="2">
        <v>0</v>
      </c>
      <c r="H2613" s="3">
        <f t="shared" si="974"/>
        <v>0.01</v>
      </c>
      <c r="I2613" s="10">
        <v>0.01</v>
      </c>
      <c r="J2613" s="10"/>
      <c r="K2613" s="213">
        <f>SUM(I2613:J2613)</f>
        <v>0.01</v>
      </c>
      <c r="L2613" s="65">
        <v>799.96</v>
      </c>
      <c r="M2613" s="65"/>
      <c r="N2613" s="67">
        <f>SUM(L2613:M2613)</f>
        <v>799.96</v>
      </c>
      <c r="O2613" s="65">
        <v>633.1</v>
      </c>
      <c r="P2613" s="65"/>
      <c r="Q2613" s="67">
        <f>SUM(O2613:P2613)</f>
        <v>633.1</v>
      </c>
      <c r="R2613" s="65">
        <v>633.1</v>
      </c>
      <c r="S2613" s="8"/>
      <c r="T2613" s="9">
        <f>SUM(R2613:S2613)</f>
        <v>633.1</v>
      </c>
      <c r="U2613" s="8">
        <v>460</v>
      </c>
      <c r="V2613" s="8"/>
      <c r="W2613" s="9">
        <f>SUM(U2613:V2613)</f>
        <v>460</v>
      </c>
    </row>
    <row r="2614" spans="1:102" s="186" customFormat="1" ht="18">
      <c r="A2614" s="187"/>
      <c r="B2614" s="181" t="s">
        <v>198</v>
      </c>
      <c r="C2614" s="192">
        <f>SUM(C2612:C2613)</f>
        <v>20</v>
      </c>
      <c r="D2614" s="192">
        <f>SUM(D2612:D2613)</f>
        <v>30</v>
      </c>
      <c r="E2614" s="192">
        <f>SUM(C2614:D2614)</f>
        <v>50</v>
      </c>
      <c r="F2614" s="183">
        <v>16.11</v>
      </c>
      <c r="G2614" s="183">
        <v>24.15</v>
      </c>
      <c r="H2614" s="194">
        <f t="shared" si="974"/>
        <v>40.26</v>
      </c>
      <c r="I2614" s="184">
        <f>SUM(I2612:I2613)</f>
        <v>52.53</v>
      </c>
      <c r="J2614" s="184">
        <f>SUM(J2612:J2613)</f>
        <v>78.78</v>
      </c>
      <c r="K2614" s="212">
        <f>SUM(I2614:J2614)</f>
        <v>131.31</v>
      </c>
      <c r="L2614" s="198">
        <f>SUM(L2612:L2613)</f>
        <v>799.97</v>
      </c>
      <c r="M2614" s="198">
        <f>SUM(M2612:M2613)</f>
        <v>0.01</v>
      </c>
      <c r="N2614" s="198">
        <f>SUM(L2614:M2614)</f>
        <v>799.98</v>
      </c>
      <c r="O2614" s="198">
        <f>SUM(O2612:O2613)</f>
        <v>633.11</v>
      </c>
      <c r="P2614" s="198">
        <f>SUM(P2612:P2613)</f>
        <v>0.01</v>
      </c>
      <c r="Q2614" s="198">
        <f>SUM(O2614:P2614)</f>
        <v>633.12</v>
      </c>
      <c r="R2614" s="198">
        <f>SUM(R2612:R2613)</f>
        <v>633.11</v>
      </c>
      <c r="S2614" s="198">
        <f t="shared" ref="S2614:V2614" si="1006">SUM(S2612:S2613)</f>
        <v>0.01</v>
      </c>
      <c r="T2614" s="198">
        <f t="shared" si="1006"/>
        <v>633.12</v>
      </c>
      <c r="U2614" s="198">
        <f t="shared" si="1006"/>
        <v>460.01</v>
      </c>
      <c r="V2614" s="198">
        <f t="shared" si="1006"/>
        <v>0.01</v>
      </c>
      <c r="W2614" s="182">
        <f>SUM(U2614:V2614)</f>
        <v>460.02</v>
      </c>
      <c r="X2614" s="264"/>
      <c r="Y2614" s="264"/>
      <c r="Z2614" s="264"/>
      <c r="AA2614" s="264"/>
      <c r="AB2614" s="264"/>
      <c r="AC2614" s="264"/>
      <c r="AD2614" s="264"/>
      <c r="AE2614" s="264"/>
      <c r="AF2614" s="264"/>
      <c r="AG2614" s="264"/>
      <c r="AH2614" s="264"/>
      <c r="AI2614" s="264"/>
      <c r="AJ2614" s="264"/>
      <c r="AK2614" s="264"/>
      <c r="AL2614" s="264"/>
      <c r="AM2614" s="264"/>
      <c r="AN2614" s="264"/>
      <c r="AO2614" s="264"/>
      <c r="AP2614" s="264"/>
      <c r="AQ2614" s="264"/>
      <c r="AR2614" s="264"/>
      <c r="AS2614" s="264"/>
      <c r="AT2614" s="264"/>
      <c r="AU2614" s="264"/>
      <c r="AV2614" s="264"/>
      <c r="AW2614" s="264"/>
      <c r="AX2614" s="264"/>
      <c r="AY2614" s="264"/>
      <c r="AZ2614" s="264"/>
      <c r="BA2614" s="264"/>
      <c r="BB2614" s="264"/>
      <c r="BC2614" s="264"/>
      <c r="BD2614" s="264"/>
      <c r="BE2614" s="264"/>
      <c r="BF2614" s="264"/>
      <c r="BG2614" s="264"/>
      <c r="BH2614" s="264"/>
      <c r="BI2614" s="264"/>
      <c r="BJ2614" s="264"/>
      <c r="BK2614" s="264"/>
      <c r="BL2614" s="264"/>
      <c r="BM2614" s="264"/>
      <c r="BN2614" s="264"/>
      <c r="BO2614" s="264"/>
      <c r="BP2614" s="264"/>
      <c r="BQ2614" s="264"/>
      <c r="BR2614" s="264"/>
      <c r="BS2614" s="264"/>
      <c r="BT2614" s="264"/>
      <c r="BU2614" s="264"/>
      <c r="BV2614" s="264"/>
      <c r="BW2614" s="264"/>
      <c r="BX2614" s="264"/>
      <c r="BY2614" s="264"/>
      <c r="BZ2614" s="264"/>
      <c r="CA2614" s="264"/>
      <c r="CB2614" s="264"/>
      <c r="CC2614" s="264"/>
      <c r="CD2614" s="264"/>
      <c r="CE2614" s="264"/>
      <c r="CF2614" s="264"/>
      <c r="CG2614" s="264"/>
      <c r="CH2614" s="264"/>
      <c r="CI2614" s="264"/>
      <c r="CJ2614" s="264"/>
      <c r="CK2614" s="264"/>
      <c r="CL2614" s="264"/>
      <c r="CM2614" s="264"/>
      <c r="CN2614" s="264"/>
      <c r="CO2614" s="264"/>
      <c r="CP2614" s="264"/>
      <c r="CQ2614" s="264"/>
      <c r="CR2614" s="264"/>
      <c r="CS2614" s="264"/>
      <c r="CT2614" s="264"/>
      <c r="CU2614" s="264"/>
      <c r="CV2614" s="264"/>
      <c r="CW2614" s="264"/>
      <c r="CX2614" s="264"/>
    </row>
    <row r="2615" spans="1:102" s="24" customFormat="1" ht="18">
      <c r="A2615" s="17">
        <v>26</v>
      </c>
      <c r="B2615" s="7" t="s">
        <v>1787</v>
      </c>
      <c r="C2615" s="9"/>
      <c r="D2615" s="9"/>
      <c r="E2615" s="9"/>
      <c r="F2615" s="6"/>
      <c r="G2615" s="6"/>
      <c r="H2615" s="3"/>
      <c r="I2615" s="18"/>
      <c r="J2615" s="18"/>
      <c r="K2615" s="213"/>
      <c r="L2615" s="65"/>
      <c r="M2615" s="67"/>
      <c r="N2615" s="67"/>
      <c r="O2615" s="65"/>
      <c r="P2615" s="67"/>
      <c r="Q2615" s="67"/>
      <c r="R2615" s="65"/>
      <c r="S2615" s="9"/>
      <c r="T2615" s="9"/>
      <c r="U2615" s="8"/>
      <c r="V2615" s="9"/>
      <c r="W2615" s="9"/>
      <c r="X2615" s="258"/>
      <c r="Y2615" s="258"/>
      <c r="Z2615" s="258"/>
      <c r="AA2615" s="258"/>
      <c r="AB2615" s="258"/>
      <c r="AC2615" s="258"/>
      <c r="AD2615" s="258"/>
      <c r="AE2615" s="258"/>
      <c r="AF2615" s="258"/>
      <c r="AG2615" s="258"/>
      <c r="AH2615" s="258"/>
      <c r="AI2615" s="258"/>
      <c r="AJ2615" s="258"/>
      <c r="AK2615" s="258"/>
      <c r="AL2615" s="258"/>
      <c r="AM2615" s="258"/>
      <c r="AN2615" s="258"/>
      <c r="AO2615" s="258"/>
      <c r="AP2615" s="258"/>
      <c r="AQ2615" s="258"/>
      <c r="AR2615" s="258"/>
      <c r="AS2615" s="258"/>
      <c r="AT2615" s="258"/>
      <c r="AU2615" s="258"/>
      <c r="AV2615" s="258"/>
      <c r="AW2615" s="258"/>
      <c r="AX2615" s="258"/>
      <c r="AY2615" s="258"/>
      <c r="AZ2615" s="258"/>
      <c r="BA2615" s="258"/>
      <c r="BB2615" s="258"/>
      <c r="BC2615" s="258"/>
      <c r="BD2615" s="258"/>
      <c r="BE2615" s="258"/>
      <c r="BF2615" s="258"/>
      <c r="BG2615" s="258"/>
      <c r="BH2615" s="258"/>
      <c r="BI2615" s="258"/>
      <c r="BJ2615" s="258"/>
      <c r="BK2615" s="258"/>
      <c r="BL2615" s="258"/>
      <c r="BM2615" s="258"/>
      <c r="BN2615" s="258"/>
      <c r="BO2615" s="258"/>
      <c r="BP2615" s="258"/>
      <c r="BQ2615" s="258"/>
      <c r="BR2615" s="258"/>
      <c r="BS2615" s="258"/>
      <c r="BT2615" s="258"/>
      <c r="BU2615" s="258"/>
      <c r="BV2615" s="258"/>
      <c r="BW2615" s="258"/>
      <c r="BX2615" s="258"/>
      <c r="BY2615" s="258"/>
      <c r="BZ2615" s="258"/>
      <c r="CA2615" s="258"/>
      <c r="CB2615" s="258"/>
      <c r="CC2615" s="258"/>
      <c r="CD2615" s="258"/>
      <c r="CE2615" s="258"/>
      <c r="CF2615" s="258"/>
      <c r="CG2615" s="258"/>
      <c r="CH2615" s="258"/>
      <c r="CI2615" s="258"/>
      <c r="CJ2615" s="258"/>
      <c r="CK2615" s="258"/>
      <c r="CL2615" s="258"/>
      <c r="CM2615" s="258"/>
      <c r="CN2615" s="258"/>
      <c r="CO2615" s="258"/>
      <c r="CP2615" s="258"/>
      <c r="CQ2615" s="258"/>
      <c r="CR2615" s="258"/>
      <c r="CS2615" s="258"/>
      <c r="CT2615" s="258"/>
      <c r="CU2615" s="258"/>
      <c r="CV2615" s="258"/>
      <c r="CW2615" s="258"/>
      <c r="CX2615" s="258"/>
    </row>
    <row r="2616" spans="1:102" ht="18">
      <c r="A2616" s="13">
        <v>1</v>
      </c>
      <c r="B2616" s="5" t="s">
        <v>1788</v>
      </c>
      <c r="C2616" s="8">
        <v>0</v>
      </c>
      <c r="D2616" s="8"/>
      <c r="E2616" s="8">
        <f>SUM(C2616:D2616)</f>
        <v>0</v>
      </c>
      <c r="F2616" s="2">
        <v>5</v>
      </c>
      <c r="G2616" s="2">
        <v>0</v>
      </c>
      <c r="H2616" s="3">
        <f t="shared" si="974"/>
        <v>5</v>
      </c>
      <c r="I2616" s="10">
        <v>25</v>
      </c>
      <c r="J2616" s="10"/>
      <c r="K2616" s="213">
        <f>SUM(I2616:J2616)</f>
        <v>25</v>
      </c>
      <c r="L2616" s="67">
        <v>40</v>
      </c>
      <c r="M2616" s="67"/>
      <c r="N2616" s="67">
        <f>SUM(L2616:M2616)</f>
        <v>40</v>
      </c>
      <c r="O2616" s="67">
        <v>20</v>
      </c>
      <c r="P2616" s="67"/>
      <c r="Q2616" s="67">
        <f>SUM(O2616:P2616)</f>
        <v>20</v>
      </c>
      <c r="R2616" s="67">
        <v>20</v>
      </c>
      <c r="S2616" s="9"/>
      <c r="T2616" s="9">
        <f>SUM(R2616:S2616)</f>
        <v>20</v>
      </c>
      <c r="U2616" s="9">
        <v>5</v>
      </c>
      <c r="V2616" s="9"/>
      <c r="W2616" s="9">
        <f>SUM(U2616:V2616)</f>
        <v>5</v>
      </c>
    </row>
    <row r="2617" spans="1:102" s="186" customFormat="1" ht="18">
      <c r="A2617" s="187"/>
      <c r="B2617" s="181" t="s">
        <v>110</v>
      </c>
      <c r="C2617" s="182">
        <f>SUM(C2616)</f>
        <v>0</v>
      </c>
      <c r="D2617" s="182"/>
      <c r="E2617" s="182">
        <f>SUM(C2617:D2617)</f>
        <v>0</v>
      </c>
      <c r="F2617" s="183">
        <v>5</v>
      </c>
      <c r="G2617" s="183">
        <v>0</v>
      </c>
      <c r="H2617" s="194">
        <f t="shared" si="974"/>
        <v>5</v>
      </c>
      <c r="I2617" s="184">
        <f>SUM(I2616)</f>
        <v>25</v>
      </c>
      <c r="J2617" s="184"/>
      <c r="K2617" s="212">
        <f>SUM(I2617:J2617)</f>
        <v>25</v>
      </c>
      <c r="L2617" s="198">
        <f>SUM(L2616)</f>
        <v>40</v>
      </c>
      <c r="M2617" s="198"/>
      <c r="N2617" s="198">
        <f>SUM(L2617:M2617)</f>
        <v>40</v>
      </c>
      <c r="O2617" s="198">
        <f>SUM(O2616)</f>
        <v>20</v>
      </c>
      <c r="P2617" s="198"/>
      <c r="Q2617" s="198">
        <f>SUM(O2617:P2617)</f>
        <v>20</v>
      </c>
      <c r="R2617" s="198">
        <f>SUM(R2616)</f>
        <v>20</v>
      </c>
      <c r="S2617" s="198">
        <f t="shared" ref="S2617:V2617" si="1007">SUM(S2616)</f>
        <v>0</v>
      </c>
      <c r="T2617" s="198">
        <f t="shared" si="1007"/>
        <v>20</v>
      </c>
      <c r="U2617" s="198">
        <f t="shared" si="1007"/>
        <v>5</v>
      </c>
      <c r="V2617" s="198">
        <f t="shared" si="1007"/>
        <v>0</v>
      </c>
      <c r="W2617" s="182">
        <f>SUM(U2617:V2617)</f>
        <v>5</v>
      </c>
      <c r="X2617" s="264"/>
      <c r="Y2617" s="264"/>
      <c r="Z2617" s="264"/>
      <c r="AA2617" s="264"/>
      <c r="AB2617" s="264"/>
      <c r="AC2617" s="264"/>
      <c r="AD2617" s="264"/>
      <c r="AE2617" s="264"/>
      <c r="AF2617" s="264"/>
      <c r="AG2617" s="264"/>
      <c r="AH2617" s="264"/>
      <c r="AI2617" s="264"/>
      <c r="AJ2617" s="264"/>
      <c r="AK2617" s="264"/>
      <c r="AL2617" s="264"/>
      <c r="AM2617" s="264"/>
      <c r="AN2617" s="264"/>
      <c r="AO2617" s="264"/>
      <c r="AP2617" s="264"/>
      <c r="AQ2617" s="264"/>
      <c r="AR2617" s="264"/>
      <c r="AS2617" s="264"/>
      <c r="AT2617" s="264"/>
      <c r="AU2617" s="264"/>
      <c r="AV2617" s="264"/>
      <c r="AW2617" s="264"/>
      <c r="AX2617" s="264"/>
      <c r="AY2617" s="264"/>
      <c r="AZ2617" s="264"/>
      <c r="BA2617" s="264"/>
      <c r="BB2617" s="264"/>
      <c r="BC2617" s="264"/>
      <c r="BD2617" s="264"/>
      <c r="BE2617" s="264"/>
      <c r="BF2617" s="264"/>
      <c r="BG2617" s="264"/>
      <c r="BH2617" s="264"/>
      <c r="BI2617" s="264"/>
      <c r="BJ2617" s="264"/>
      <c r="BK2617" s="264"/>
      <c r="BL2617" s="264"/>
      <c r="BM2617" s="264"/>
      <c r="BN2617" s="264"/>
      <c r="BO2617" s="264"/>
      <c r="BP2617" s="264"/>
      <c r="BQ2617" s="264"/>
      <c r="BR2617" s="264"/>
      <c r="BS2617" s="264"/>
      <c r="BT2617" s="264"/>
      <c r="BU2617" s="264"/>
      <c r="BV2617" s="264"/>
      <c r="BW2617" s="264"/>
      <c r="BX2617" s="264"/>
      <c r="BY2617" s="264"/>
      <c r="BZ2617" s="264"/>
      <c r="CA2617" s="264"/>
      <c r="CB2617" s="264"/>
      <c r="CC2617" s="264"/>
      <c r="CD2617" s="264"/>
      <c r="CE2617" s="264"/>
      <c r="CF2617" s="264"/>
      <c r="CG2617" s="264"/>
      <c r="CH2617" s="264"/>
      <c r="CI2617" s="264"/>
      <c r="CJ2617" s="264"/>
      <c r="CK2617" s="264"/>
      <c r="CL2617" s="264"/>
      <c r="CM2617" s="264"/>
      <c r="CN2617" s="264"/>
      <c r="CO2617" s="264"/>
      <c r="CP2617" s="264"/>
      <c r="CQ2617" s="264"/>
      <c r="CR2617" s="264"/>
      <c r="CS2617" s="264"/>
      <c r="CT2617" s="264"/>
      <c r="CU2617" s="264"/>
      <c r="CV2617" s="264"/>
      <c r="CW2617" s="264"/>
      <c r="CX2617" s="264"/>
    </row>
    <row r="2618" spans="1:102" s="24" customFormat="1" ht="18">
      <c r="A2618" s="17">
        <v>27</v>
      </c>
      <c r="B2618" s="7" t="s">
        <v>1789</v>
      </c>
      <c r="C2618" s="9"/>
      <c r="D2618" s="9"/>
      <c r="E2618" s="9"/>
      <c r="F2618" s="6"/>
      <c r="G2618" s="6"/>
      <c r="H2618" s="3"/>
      <c r="I2618" s="18"/>
      <c r="J2618" s="18"/>
      <c r="K2618" s="213"/>
      <c r="L2618" s="67"/>
      <c r="M2618" s="67"/>
      <c r="N2618" s="67"/>
      <c r="O2618" s="67"/>
      <c r="P2618" s="67"/>
      <c r="Q2618" s="67"/>
      <c r="R2618" s="67"/>
      <c r="S2618" s="9"/>
      <c r="T2618" s="9"/>
      <c r="U2618" s="9"/>
      <c r="V2618" s="9"/>
      <c r="W2618" s="9"/>
      <c r="X2618" s="258"/>
      <c r="Y2618" s="258"/>
      <c r="Z2618" s="258"/>
      <c r="AA2618" s="258"/>
      <c r="AB2618" s="258"/>
      <c r="AC2618" s="258"/>
      <c r="AD2618" s="258"/>
      <c r="AE2618" s="258"/>
      <c r="AF2618" s="258"/>
      <c r="AG2618" s="258"/>
      <c r="AH2618" s="258"/>
      <c r="AI2618" s="258"/>
      <c r="AJ2618" s="258"/>
      <c r="AK2618" s="258"/>
      <c r="AL2618" s="258"/>
      <c r="AM2618" s="258"/>
      <c r="AN2618" s="258"/>
      <c r="AO2618" s="258"/>
      <c r="AP2618" s="258"/>
      <c r="AQ2618" s="258"/>
      <c r="AR2618" s="258"/>
      <c r="AS2618" s="258"/>
      <c r="AT2618" s="258"/>
      <c r="AU2618" s="258"/>
      <c r="AV2618" s="258"/>
      <c r="AW2618" s="258"/>
      <c r="AX2618" s="258"/>
      <c r="AY2618" s="258"/>
      <c r="AZ2618" s="258"/>
      <c r="BA2618" s="258"/>
      <c r="BB2618" s="258"/>
      <c r="BC2618" s="258"/>
      <c r="BD2618" s="258"/>
      <c r="BE2618" s="258"/>
      <c r="BF2618" s="258"/>
      <c r="BG2618" s="258"/>
      <c r="BH2618" s="258"/>
      <c r="BI2618" s="258"/>
      <c r="BJ2618" s="258"/>
      <c r="BK2618" s="258"/>
      <c r="BL2618" s="258"/>
      <c r="BM2618" s="258"/>
      <c r="BN2618" s="258"/>
      <c r="BO2618" s="258"/>
      <c r="BP2618" s="258"/>
      <c r="BQ2618" s="258"/>
      <c r="BR2618" s="258"/>
      <c r="BS2618" s="258"/>
      <c r="BT2618" s="258"/>
      <c r="BU2618" s="258"/>
      <c r="BV2618" s="258"/>
      <c r="BW2618" s="258"/>
      <c r="BX2618" s="258"/>
      <c r="BY2618" s="258"/>
      <c r="BZ2618" s="258"/>
      <c r="CA2618" s="258"/>
      <c r="CB2618" s="258"/>
      <c r="CC2618" s="258"/>
      <c r="CD2618" s="258"/>
      <c r="CE2618" s="258"/>
      <c r="CF2618" s="258"/>
      <c r="CG2618" s="258"/>
      <c r="CH2618" s="258"/>
      <c r="CI2618" s="258"/>
      <c r="CJ2618" s="258"/>
      <c r="CK2618" s="258"/>
      <c r="CL2618" s="258"/>
      <c r="CM2618" s="258"/>
      <c r="CN2618" s="258"/>
      <c r="CO2618" s="258"/>
      <c r="CP2618" s="258"/>
      <c r="CQ2618" s="258"/>
      <c r="CR2618" s="258"/>
      <c r="CS2618" s="258"/>
      <c r="CT2618" s="258"/>
      <c r="CU2618" s="258"/>
      <c r="CV2618" s="258"/>
      <c r="CW2618" s="258"/>
      <c r="CX2618" s="258"/>
    </row>
    <row r="2619" spans="1:102" ht="18">
      <c r="A2619" s="13">
        <v>1</v>
      </c>
      <c r="B2619" s="5" t="s">
        <v>1790</v>
      </c>
      <c r="C2619" s="8">
        <v>0</v>
      </c>
      <c r="D2619" s="8"/>
      <c r="E2619" s="8">
        <f>SUM(C2619:D2619)</f>
        <v>0</v>
      </c>
      <c r="F2619" s="2">
        <v>583.5</v>
      </c>
      <c r="G2619" s="2">
        <v>0</v>
      </c>
      <c r="H2619" s="3">
        <f t="shared" ref="H2619:H2739" si="1008">SUM(F2619:G2619)</f>
        <v>583.5</v>
      </c>
      <c r="I2619" s="10">
        <v>615.51</v>
      </c>
      <c r="J2619" s="10"/>
      <c r="K2619" s="213">
        <f>SUM(I2619:J2619)</f>
        <v>615.51</v>
      </c>
      <c r="L2619" s="65">
        <v>606.51</v>
      </c>
      <c r="M2619" s="65"/>
      <c r="N2619" s="67">
        <f>SUM(L2619:M2619)</f>
        <v>606.51</v>
      </c>
      <c r="O2619" s="65">
        <v>646.01</v>
      </c>
      <c r="P2619" s="65"/>
      <c r="Q2619" s="67">
        <f>SUM(O2619:P2619)</f>
        <v>646.01</v>
      </c>
      <c r="R2619" s="65">
        <v>646.01</v>
      </c>
      <c r="S2619" s="8"/>
      <c r="T2619" s="9">
        <f>SUM(R2619:S2619)</f>
        <v>646.01</v>
      </c>
      <c r="U2619" s="8">
        <v>731</v>
      </c>
      <c r="V2619" s="8"/>
      <c r="W2619" s="9">
        <f>SUM(U2619:V2619)</f>
        <v>731</v>
      </c>
    </row>
    <row r="2620" spans="1:102" s="186" customFormat="1" ht="18">
      <c r="A2620" s="187"/>
      <c r="B2620" s="181" t="s">
        <v>199</v>
      </c>
      <c r="C2620" s="182">
        <f>SUM(C2619)</f>
        <v>0</v>
      </c>
      <c r="D2620" s="182"/>
      <c r="E2620" s="182">
        <f>SUM(C2620:D2620)</f>
        <v>0</v>
      </c>
      <c r="F2620" s="183">
        <v>583.5</v>
      </c>
      <c r="G2620" s="183">
        <v>0</v>
      </c>
      <c r="H2620" s="194">
        <f t="shared" si="1008"/>
        <v>583.5</v>
      </c>
      <c r="I2620" s="184">
        <f>SUM(I2619)</f>
        <v>615.51</v>
      </c>
      <c r="J2620" s="184"/>
      <c r="K2620" s="212">
        <f>SUM(I2620:J2620)</f>
        <v>615.51</v>
      </c>
      <c r="L2620" s="198">
        <f>SUM(L2619)</f>
        <v>606.51</v>
      </c>
      <c r="M2620" s="198"/>
      <c r="N2620" s="198">
        <f>SUM(L2620:M2620)</f>
        <v>606.51</v>
      </c>
      <c r="O2620" s="198">
        <f>SUM(O2619)</f>
        <v>646.01</v>
      </c>
      <c r="P2620" s="198"/>
      <c r="Q2620" s="198">
        <f>SUM(O2620:P2620)</f>
        <v>646.01</v>
      </c>
      <c r="R2620" s="198">
        <f>SUM(R2619)</f>
        <v>646.01</v>
      </c>
      <c r="S2620" s="198">
        <f t="shared" ref="S2620:V2620" si="1009">SUM(S2619)</f>
        <v>0</v>
      </c>
      <c r="T2620" s="198">
        <f t="shared" si="1009"/>
        <v>646.01</v>
      </c>
      <c r="U2620" s="198">
        <f t="shared" si="1009"/>
        <v>731</v>
      </c>
      <c r="V2620" s="198">
        <f t="shared" si="1009"/>
        <v>0</v>
      </c>
      <c r="W2620" s="182">
        <f>SUM(U2620:V2620)</f>
        <v>731</v>
      </c>
      <c r="X2620" s="264"/>
      <c r="Y2620" s="264"/>
      <c r="Z2620" s="264"/>
      <c r="AA2620" s="264"/>
      <c r="AB2620" s="264"/>
      <c r="AC2620" s="264"/>
      <c r="AD2620" s="264"/>
      <c r="AE2620" s="264"/>
      <c r="AF2620" s="264"/>
      <c r="AG2620" s="264"/>
      <c r="AH2620" s="264"/>
      <c r="AI2620" s="264"/>
      <c r="AJ2620" s="264"/>
      <c r="AK2620" s="264"/>
      <c r="AL2620" s="264"/>
      <c r="AM2620" s="264"/>
      <c r="AN2620" s="264"/>
      <c r="AO2620" s="264"/>
      <c r="AP2620" s="264"/>
      <c r="AQ2620" s="264"/>
      <c r="AR2620" s="264"/>
      <c r="AS2620" s="264"/>
      <c r="AT2620" s="264"/>
      <c r="AU2620" s="264"/>
      <c r="AV2620" s="264"/>
      <c r="AW2620" s="264"/>
      <c r="AX2620" s="264"/>
      <c r="AY2620" s="264"/>
      <c r="AZ2620" s="264"/>
      <c r="BA2620" s="264"/>
      <c r="BB2620" s="264"/>
      <c r="BC2620" s="264"/>
      <c r="BD2620" s="264"/>
      <c r="BE2620" s="264"/>
      <c r="BF2620" s="264"/>
      <c r="BG2620" s="264"/>
      <c r="BH2620" s="264"/>
      <c r="BI2620" s="264"/>
      <c r="BJ2620" s="264"/>
      <c r="BK2620" s="264"/>
      <c r="BL2620" s="264"/>
      <c r="BM2620" s="264"/>
      <c r="BN2620" s="264"/>
      <c r="BO2620" s="264"/>
      <c r="BP2620" s="264"/>
      <c r="BQ2620" s="264"/>
      <c r="BR2620" s="264"/>
      <c r="BS2620" s="264"/>
      <c r="BT2620" s="264"/>
      <c r="BU2620" s="264"/>
      <c r="BV2620" s="264"/>
      <c r="BW2620" s="264"/>
      <c r="BX2620" s="264"/>
      <c r="BY2620" s="264"/>
      <c r="BZ2620" s="264"/>
      <c r="CA2620" s="264"/>
      <c r="CB2620" s="264"/>
      <c r="CC2620" s="264"/>
      <c r="CD2620" s="264"/>
      <c r="CE2620" s="264"/>
      <c r="CF2620" s="264"/>
      <c r="CG2620" s="264"/>
      <c r="CH2620" s="264"/>
      <c r="CI2620" s="264"/>
      <c r="CJ2620" s="264"/>
      <c r="CK2620" s="264"/>
      <c r="CL2620" s="264"/>
      <c r="CM2620" s="264"/>
      <c r="CN2620" s="264"/>
      <c r="CO2620" s="264"/>
      <c r="CP2620" s="264"/>
      <c r="CQ2620" s="264"/>
      <c r="CR2620" s="264"/>
      <c r="CS2620" s="264"/>
      <c r="CT2620" s="264"/>
      <c r="CU2620" s="264"/>
      <c r="CV2620" s="264"/>
      <c r="CW2620" s="264"/>
      <c r="CX2620" s="264"/>
    </row>
    <row r="2621" spans="1:102" s="24" customFormat="1" ht="18">
      <c r="A2621" s="17">
        <v>28</v>
      </c>
      <c r="B2621" s="7" t="s">
        <v>1791</v>
      </c>
      <c r="C2621" s="9"/>
      <c r="D2621" s="9"/>
      <c r="E2621" s="9"/>
      <c r="F2621" s="6"/>
      <c r="G2621" s="6"/>
      <c r="H2621" s="3"/>
      <c r="I2621" s="18"/>
      <c r="J2621" s="18"/>
      <c r="K2621" s="213"/>
      <c r="L2621" s="67"/>
      <c r="M2621" s="67"/>
      <c r="N2621" s="67"/>
      <c r="O2621" s="67"/>
      <c r="P2621" s="67"/>
      <c r="Q2621" s="67"/>
      <c r="R2621" s="67"/>
      <c r="S2621" s="9"/>
      <c r="T2621" s="9"/>
      <c r="U2621" s="9"/>
      <c r="V2621" s="9"/>
      <c r="W2621" s="9"/>
      <c r="X2621" s="258"/>
      <c r="Y2621" s="258"/>
      <c r="Z2621" s="258"/>
      <c r="AA2621" s="258"/>
      <c r="AB2621" s="258"/>
      <c r="AC2621" s="258"/>
      <c r="AD2621" s="258"/>
      <c r="AE2621" s="258"/>
      <c r="AF2621" s="258"/>
      <c r="AG2621" s="258"/>
      <c r="AH2621" s="258"/>
      <c r="AI2621" s="258"/>
      <c r="AJ2621" s="258"/>
      <c r="AK2621" s="258"/>
      <c r="AL2621" s="258"/>
      <c r="AM2621" s="258"/>
      <c r="AN2621" s="258"/>
      <c r="AO2621" s="258"/>
      <c r="AP2621" s="258"/>
      <c r="AQ2621" s="258"/>
      <c r="AR2621" s="258"/>
      <c r="AS2621" s="258"/>
      <c r="AT2621" s="258"/>
      <c r="AU2621" s="258"/>
      <c r="AV2621" s="258"/>
      <c r="AW2621" s="258"/>
      <c r="AX2621" s="258"/>
      <c r="AY2621" s="258"/>
      <c r="AZ2621" s="258"/>
      <c r="BA2621" s="258"/>
      <c r="BB2621" s="258"/>
      <c r="BC2621" s="258"/>
      <c r="BD2621" s="258"/>
      <c r="BE2621" s="258"/>
      <c r="BF2621" s="258"/>
      <c r="BG2621" s="258"/>
      <c r="BH2621" s="258"/>
      <c r="BI2621" s="258"/>
      <c r="BJ2621" s="258"/>
      <c r="BK2621" s="258"/>
      <c r="BL2621" s="258"/>
      <c r="BM2621" s="258"/>
      <c r="BN2621" s="258"/>
      <c r="BO2621" s="258"/>
      <c r="BP2621" s="258"/>
      <c r="BQ2621" s="258"/>
      <c r="BR2621" s="258"/>
      <c r="BS2621" s="258"/>
      <c r="BT2621" s="258"/>
      <c r="BU2621" s="258"/>
      <c r="BV2621" s="258"/>
      <c r="BW2621" s="258"/>
      <c r="BX2621" s="258"/>
      <c r="BY2621" s="258"/>
      <c r="BZ2621" s="258"/>
      <c r="CA2621" s="258"/>
      <c r="CB2621" s="258"/>
      <c r="CC2621" s="258"/>
      <c r="CD2621" s="258"/>
      <c r="CE2621" s="258"/>
      <c r="CF2621" s="258"/>
      <c r="CG2621" s="258"/>
      <c r="CH2621" s="258"/>
      <c r="CI2621" s="258"/>
      <c r="CJ2621" s="258"/>
      <c r="CK2621" s="258"/>
      <c r="CL2621" s="258"/>
      <c r="CM2621" s="258"/>
      <c r="CN2621" s="258"/>
      <c r="CO2621" s="258"/>
      <c r="CP2621" s="258"/>
      <c r="CQ2621" s="258"/>
      <c r="CR2621" s="258"/>
      <c r="CS2621" s="258"/>
      <c r="CT2621" s="258"/>
      <c r="CU2621" s="258"/>
      <c r="CV2621" s="258"/>
      <c r="CW2621" s="258"/>
      <c r="CX2621" s="258"/>
    </row>
    <row r="2622" spans="1:102" ht="18">
      <c r="A2622" s="13">
        <v>1</v>
      </c>
      <c r="B2622" s="5" t="s">
        <v>1795</v>
      </c>
      <c r="C2622" s="8">
        <v>50</v>
      </c>
      <c r="D2622" s="8"/>
      <c r="E2622" s="9">
        <f>SUM(C2622:D2622)</f>
        <v>50</v>
      </c>
      <c r="F2622" s="2">
        <v>383.5</v>
      </c>
      <c r="G2622" s="2">
        <v>0</v>
      </c>
      <c r="H2622" s="3">
        <f t="shared" si="1008"/>
        <v>383.5</v>
      </c>
      <c r="I2622" s="10">
        <v>383.5</v>
      </c>
      <c r="J2622" s="10"/>
      <c r="K2622" s="213">
        <f>SUM(I2622:J2622)</f>
        <v>383.5</v>
      </c>
      <c r="L2622" s="65">
        <v>1</v>
      </c>
      <c r="M2622" s="65"/>
      <c r="N2622" s="67">
        <f>SUM(L2622:M2622)</f>
        <v>1</v>
      </c>
      <c r="O2622" s="65">
        <v>2</v>
      </c>
      <c r="P2622" s="65"/>
      <c r="Q2622" s="67">
        <f>SUM(O2622:P2622)</f>
        <v>2</v>
      </c>
      <c r="R2622" s="65">
        <v>2</v>
      </c>
      <c r="S2622" s="8"/>
      <c r="T2622" s="9">
        <f>SUM(R2622:S2622)</f>
        <v>2</v>
      </c>
      <c r="U2622" s="8">
        <v>12</v>
      </c>
      <c r="V2622" s="8"/>
      <c r="W2622" s="9">
        <f>SUM(U2622:V2622)</f>
        <v>12</v>
      </c>
    </row>
    <row r="2623" spans="1:102" s="186" customFormat="1" ht="18">
      <c r="A2623" s="187"/>
      <c r="B2623" s="181" t="s">
        <v>200</v>
      </c>
      <c r="C2623" s="182">
        <f>SUM(C2622)</f>
        <v>50</v>
      </c>
      <c r="D2623" s="182"/>
      <c r="E2623" s="182">
        <f>SUM(C2623:D2623)</f>
        <v>50</v>
      </c>
      <c r="F2623" s="183">
        <v>383.5</v>
      </c>
      <c r="G2623" s="183">
        <v>0</v>
      </c>
      <c r="H2623" s="194">
        <f t="shared" si="1008"/>
        <v>383.5</v>
      </c>
      <c r="I2623" s="184">
        <f>SUM(I2622)</f>
        <v>383.5</v>
      </c>
      <c r="J2623" s="184"/>
      <c r="K2623" s="212">
        <f>SUM(I2623:J2623)</f>
        <v>383.5</v>
      </c>
      <c r="L2623" s="198">
        <f>SUM(L2622)</f>
        <v>1</v>
      </c>
      <c r="M2623" s="198"/>
      <c r="N2623" s="198">
        <f>SUM(L2623:M2623)</f>
        <v>1</v>
      </c>
      <c r="O2623" s="198">
        <f>SUM(O2622)</f>
        <v>2</v>
      </c>
      <c r="P2623" s="198"/>
      <c r="Q2623" s="198">
        <f>SUM(O2623:P2623)</f>
        <v>2</v>
      </c>
      <c r="R2623" s="198">
        <f>SUM(R2622)</f>
        <v>2</v>
      </c>
      <c r="S2623" s="198">
        <f t="shared" ref="S2623:V2623" si="1010">SUM(S2622)</f>
        <v>0</v>
      </c>
      <c r="T2623" s="198">
        <f t="shared" si="1010"/>
        <v>2</v>
      </c>
      <c r="U2623" s="198">
        <f t="shared" si="1010"/>
        <v>12</v>
      </c>
      <c r="V2623" s="198">
        <f t="shared" si="1010"/>
        <v>0</v>
      </c>
      <c r="W2623" s="182">
        <f>SUM(U2623:V2623)</f>
        <v>12</v>
      </c>
      <c r="X2623" s="264"/>
      <c r="Y2623" s="264"/>
      <c r="Z2623" s="264"/>
      <c r="AA2623" s="264"/>
      <c r="AB2623" s="264"/>
      <c r="AC2623" s="264"/>
      <c r="AD2623" s="264"/>
      <c r="AE2623" s="264"/>
      <c r="AF2623" s="264"/>
      <c r="AG2623" s="264"/>
      <c r="AH2623" s="264"/>
      <c r="AI2623" s="264"/>
      <c r="AJ2623" s="264"/>
      <c r="AK2623" s="264"/>
      <c r="AL2623" s="264"/>
      <c r="AM2623" s="264"/>
      <c r="AN2623" s="264"/>
      <c r="AO2623" s="264"/>
      <c r="AP2623" s="264"/>
      <c r="AQ2623" s="264"/>
      <c r="AR2623" s="264"/>
      <c r="AS2623" s="264"/>
      <c r="AT2623" s="264"/>
      <c r="AU2623" s="264"/>
      <c r="AV2623" s="264"/>
      <c r="AW2623" s="264"/>
      <c r="AX2623" s="264"/>
      <c r="AY2623" s="264"/>
      <c r="AZ2623" s="264"/>
      <c r="BA2623" s="264"/>
      <c r="BB2623" s="264"/>
      <c r="BC2623" s="264"/>
      <c r="BD2623" s="264"/>
      <c r="BE2623" s="264"/>
      <c r="BF2623" s="264"/>
      <c r="BG2623" s="264"/>
      <c r="BH2623" s="264"/>
      <c r="BI2623" s="264"/>
      <c r="BJ2623" s="264"/>
      <c r="BK2623" s="264"/>
      <c r="BL2623" s="264"/>
      <c r="BM2623" s="264"/>
      <c r="BN2623" s="264"/>
      <c r="BO2623" s="264"/>
      <c r="BP2623" s="264"/>
      <c r="BQ2623" s="264"/>
      <c r="BR2623" s="264"/>
      <c r="BS2623" s="264"/>
      <c r="BT2623" s="264"/>
      <c r="BU2623" s="264"/>
      <c r="BV2623" s="264"/>
      <c r="BW2623" s="264"/>
      <c r="BX2623" s="264"/>
      <c r="BY2623" s="264"/>
      <c r="BZ2623" s="264"/>
      <c r="CA2623" s="264"/>
      <c r="CB2623" s="264"/>
      <c r="CC2623" s="264"/>
      <c r="CD2623" s="264"/>
      <c r="CE2623" s="264"/>
      <c r="CF2623" s="264"/>
      <c r="CG2623" s="264"/>
      <c r="CH2623" s="264"/>
      <c r="CI2623" s="264"/>
      <c r="CJ2623" s="264"/>
      <c r="CK2623" s="264"/>
      <c r="CL2623" s="264"/>
      <c r="CM2623" s="264"/>
      <c r="CN2623" s="264"/>
      <c r="CO2623" s="264"/>
      <c r="CP2623" s="264"/>
      <c r="CQ2623" s="264"/>
      <c r="CR2623" s="264"/>
      <c r="CS2623" s="264"/>
      <c r="CT2623" s="264"/>
      <c r="CU2623" s="264"/>
      <c r="CV2623" s="264"/>
      <c r="CW2623" s="264"/>
      <c r="CX2623" s="264"/>
    </row>
    <row r="2624" spans="1:102" s="24" customFormat="1" ht="18">
      <c r="A2624" s="17">
        <v>29</v>
      </c>
      <c r="B2624" s="7" t="s">
        <v>1792</v>
      </c>
      <c r="C2624" s="9"/>
      <c r="D2624" s="9"/>
      <c r="E2624" s="9"/>
      <c r="F2624" s="6"/>
      <c r="G2624" s="6"/>
      <c r="H2624" s="3"/>
      <c r="I2624" s="18"/>
      <c r="J2624" s="18"/>
      <c r="K2624" s="213"/>
      <c r="L2624" s="67"/>
      <c r="M2624" s="67"/>
      <c r="N2624" s="67"/>
      <c r="O2624" s="67"/>
      <c r="P2624" s="67"/>
      <c r="Q2624" s="67"/>
      <c r="R2624" s="67"/>
      <c r="S2624" s="9"/>
      <c r="T2624" s="9"/>
      <c r="U2624" s="9"/>
      <c r="V2624" s="9"/>
      <c r="W2624" s="9"/>
      <c r="X2624" s="258"/>
      <c r="Y2624" s="258"/>
      <c r="Z2624" s="258"/>
      <c r="AA2624" s="258"/>
      <c r="AB2624" s="258"/>
      <c r="AC2624" s="258"/>
      <c r="AD2624" s="258"/>
      <c r="AE2624" s="258"/>
      <c r="AF2624" s="258"/>
      <c r="AG2624" s="258"/>
      <c r="AH2624" s="258"/>
      <c r="AI2624" s="258"/>
      <c r="AJ2624" s="258"/>
      <c r="AK2624" s="258"/>
      <c r="AL2624" s="258"/>
      <c r="AM2624" s="258"/>
      <c r="AN2624" s="258"/>
      <c r="AO2624" s="258"/>
      <c r="AP2624" s="258"/>
      <c r="AQ2624" s="258"/>
      <c r="AR2624" s="258"/>
      <c r="AS2624" s="258"/>
      <c r="AT2624" s="258"/>
      <c r="AU2624" s="258"/>
      <c r="AV2624" s="258"/>
      <c r="AW2624" s="258"/>
      <c r="AX2624" s="258"/>
      <c r="AY2624" s="258"/>
      <c r="AZ2624" s="258"/>
      <c r="BA2624" s="258"/>
      <c r="BB2624" s="258"/>
      <c r="BC2624" s="258"/>
      <c r="BD2624" s="258"/>
      <c r="BE2624" s="258"/>
      <c r="BF2624" s="258"/>
      <c r="BG2624" s="258"/>
      <c r="BH2624" s="258"/>
      <c r="BI2624" s="258"/>
      <c r="BJ2624" s="258"/>
      <c r="BK2624" s="258"/>
      <c r="BL2624" s="258"/>
      <c r="BM2624" s="258"/>
      <c r="BN2624" s="258"/>
      <c r="BO2624" s="258"/>
      <c r="BP2624" s="258"/>
      <c r="BQ2624" s="258"/>
      <c r="BR2624" s="258"/>
      <c r="BS2624" s="258"/>
      <c r="BT2624" s="258"/>
      <c r="BU2624" s="258"/>
      <c r="BV2624" s="258"/>
      <c r="BW2624" s="258"/>
      <c r="BX2624" s="258"/>
      <c r="BY2624" s="258"/>
      <c r="BZ2624" s="258"/>
      <c r="CA2624" s="258"/>
      <c r="CB2624" s="258"/>
      <c r="CC2624" s="258"/>
      <c r="CD2624" s="258"/>
      <c r="CE2624" s="258"/>
      <c r="CF2624" s="258"/>
      <c r="CG2624" s="258"/>
      <c r="CH2624" s="258"/>
      <c r="CI2624" s="258"/>
      <c r="CJ2624" s="258"/>
      <c r="CK2624" s="258"/>
      <c r="CL2624" s="258"/>
      <c r="CM2624" s="258"/>
      <c r="CN2624" s="258"/>
      <c r="CO2624" s="258"/>
      <c r="CP2624" s="258"/>
      <c r="CQ2624" s="258"/>
      <c r="CR2624" s="258"/>
      <c r="CS2624" s="258"/>
      <c r="CT2624" s="258"/>
      <c r="CU2624" s="258"/>
      <c r="CV2624" s="258"/>
      <c r="CW2624" s="258"/>
      <c r="CX2624" s="258"/>
    </row>
    <row r="2625" spans="1:102" ht="18">
      <c r="A2625" s="13">
        <v>1</v>
      </c>
      <c r="B2625" s="5" t="s">
        <v>1793</v>
      </c>
      <c r="C2625" s="8">
        <v>8.1999999999999993</v>
      </c>
      <c r="D2625" s="8"/>
      <c r="E2625" s="9">
        <f>SUM(C2625:D2625)</f>
        <v>8.1999999999999993</v>
      </c>
      <c r="F2625" s="2">
        <v>11.31</v>
      </c>
      <c r="G2625" s="2">
        <v>0</v>
      </c>
      <c r="H2625" s="3">
        <f t="shared" si="1008"/>
        <v>11.31</v>
      </c>
      <c r="I2625" s="10">
        <v>14.66</v>
      </c>
      <c r="J2625" s="10"/>
      <c r="K2625" s="213">
        <f>SUM(I2625:J2625)</f>
        <v>14.66</v>
      </c>
      <c r="L2625" s="65">
        <v>27.01</v>
      </c>
      <c r="M2625" s="65"/>
      <c r="N2625" s="67">
        <f>SUM(L2625:M2625)</f>
        <v>27.01</v>
      </c>
      <c r="O2625" s="65">
        <v>41.61</v>
      </c>
      <c r="P2625" s="65"/>
      <c r="Q2625" s="67">
        <f>SUM(O2625:P2625)</f>
        <v>41.61</v>
      </c>
      <c r="R2625" s="65">
        <v>41.61</v>
      </c>
      <c r="S2625" s="8"/>
      <c r="T2625" s="9">
        <f>SUM(R2625:S2625)</f>
        <v>41.61</v>
      </c>
      <c r="U2625" s="8">
        <v>44.41</v>
      </c>
      <c r="V2625" s="8"/>
      <c r="W2625" s="9">
        <f>SUM(U2625:V2625)</f>
        <v>44.41</v>
      </c>
    </row>
    <row r="2626" spans="1:102" s="186" customFormat="1" ht="18">
      <c r="A2626" s="187"/>
      <c r="B2626" s="181" t="s">
        <v>201</v>
      </c>
      <c r="C2626" s="182">
        <f>SUM(C2625)</f>
        <v>8.1999999999999993</v>
      </c>
      <c r="D2626" s="182"/>
      <c r="E2626" s="182">
        <f>SUM(C2626:D2626)</f>
        <v>8.1999999999999993</v>
      </c>
      <c r="F2626" s="183">
        <v>11.31</v>
      </c>
      <c r="G2626" s="183">
        <v>0</v>
      </c>
      <c r="H2626" s="194">
        <f t="shared" si="1008"/>
        <v>11.31</v>
      </c>
      <c r="I2626" s="184">
        <f>SUM(I2625)</f>
        <v>14.66</v>
      </c>
      <c r="J2626" s="184"/>
      <c r="K2626" s="212">
        <f>SUM(I2626:J2626)</f>
        <v>14.66</v>
      </c>
      <c r="L2626" s="198">
        <f>SUM(L2625)</f>
        <v>27.01</v>
      </c>
      <c r="M2626" s="198"/>
      <c r="N2626" s="198">
        <f>SUM(L2626:M2626)</f>
        <v>27.01</v>
      </c>
      <c r="O2626" s="198">
        <f>SUM(O2625)</f>
        <v>41.61</v>
      </c>
      <c r="P2626" s="198"/>
      <c r="Q2626" s="198">
        <f>SUM(O2626:P2626)</f>
        <v>41.61</v>
      </c>
      <c r="R2626" s="198">
        <f>SUM(R2625)</f>
        <v>41.61</v>
      </c>
      <c r="S2626" s="198">
        <f t="shared" ref="S2626:V2626" si="1011">SUM(S2625)</f>
        <v>0</v>
      </c>
      <c r="T2626" s="198">
        <f t="shared" si="1011"/>
        <v>41.61</v>
      </c>
      <c r="U2626" s="198">
        <f t="shared" si="1011"/>
        <v>44.41</v>
      </c>
      <c r="V2626" s="198">
        <f t="shared" si="1011"/>
        <v>0</v>
      </c>
      <c r="W2626" s="182">
        <f>SUM(U2626:V2626)</f>
        <v>44.41</v>
      </c>
      <c r="X2626" s="264"/>
      <c r="Y2626" s="264"/>
      <c r="Z2626" s="264"/>
      <c r="AA2626" s="264"/>
      <c r="AB2626" s="264"/>
      <c r="AC2626" s="264"/>
      <c r="AD2626" s="264"/>
      <c r="AE2626" s="264"/>
      <c r="AF2626" s="264"/>
      <c r="AG2626" s="264"/>
      <c r="AH2626" s="264"/>
      <c r="AI2626" s="264"/>
      <c r="AJ2626" s="264"/>
      <c r="AK2626" s="264"/>
      <c r="AL2626" s="264"/>
      <c r="AM2626" s="264"/>
      <c r="AN2626" s="264"/>
      <c r="AO2626" s="264"/>
      <c r="AP2626" s="264"/>
      <c r="AQ2626" s="264"/>
      <c r="AR2626" s="264"/>
      <c r="AS2626" s="264"/>
      <c r="AT2626" s="264"/>
      <c r="AU2626" s="264"/>
      <c r="AV2626" s="264"/>
      <c r="AW2626" s="264"/>
      <c r="AX2626" s="264"/>
      <c r="AY2626" s="264"/>
      <c r="AZ2626" s="264"/>
      <c r="BA2626" s="264"/>
      <c r="BB2626" s="264"/>
      <c r="BC2626" s="264"/>
      <c r="BD2626" s="264"/>
      <c r="BE2626" s="264"/>
      <c r="BF2626" s="264"/>
      <c r="BG2626" s="264"/>
      <c r="BH2626" s="264"/>
      <c r="BI2626" s="264"/>
      <c r="BJ2626" s="264"/>
      <c r="BK2626" s="264"/>
      <c r="BL2626" s="264"/>
      <c r="BM2626" s="264"/>
      <c r="BN2626" s="264"/>
      <c r="BO2626" s="264"/>
      <c r="BP2626" s="264"/>
      <c r="BQ2626" s="264"/>
      <c r="BR2626" s="264"/>
      <c r="BS2626" s="264"/>
      <c r="BT2626" s="264"/>
      <c r="BU2626" s="264"/>
      <c r="BV2626" s="264"/>
      <c r="BW2626" s="264"/>
      <c r="BX2626" s="264"/>
      <c r="BY2626" s="264"/>
      <c r="BZ2626" s="264"/>
      <c r="CA2626" s="264"/>
      <c r="CB2626" s="264"/>
      <c r="CC2626" s="264"/>
      <c r="CD2626" s="264"/>
      <c r="CE2626" s="264"/>
      <c r="CF2626" s="264"/>
      <c r="CG2626" s="264"/>
      <c r="CH2626" s="264"/>
      <c r="CI2626" s="264"/>
      <c r="CJ2626" s="264"/>
      <c r="CK2626" s="264"/>
      <c r="CL2626" s="264"/>
      <c r="CM2626" s="264"/>
      <c r="CN2626" s="264"/>
      <c r="CO2626" s="264"/>
      <c r="CP2626" s="264"/>
      <c r="CQ2626" s="264"/>
      <c r="CR2626" s="264"/>
      <c r="CS2626" s="264"/>
      <c r="CT2626" s="264"/>
      <c r="CU2626" s="264"/>
      <c r="CV2626" s="264"/>
      <c r="CW2626" s="264"/>
      <c r="CX2626" s="264"/>
    </row>
    <row r="2627" spans="1:102" s="24" customFormat="1" ht="18">
      <c r="A2627" s="17"/>
      <c r="B2627" s="7" t="s">
        <v>1640</v>
      </c>
      <c r="C2627" s="9"/>
      <c r="D2627" s="9"/>
      <c r="E2627" s="9"/>
      <c r="F2627" s="6"/>
      <c r="G2627" s="6"/>
      <c r="H2627" s="3"/>
      <c r="I2627" s="18"/>
      <c r="J2627" s="18"/>
      <c r="K2627" s="213"/>
      <c r="L2627" s="67"/>
      <c r="M2627" s="67"/>
      <c r="N2627" s="67"/>
      <c r="O2627" s="67"/>
      <c r="P2627" s="67"/>
      <c r="Q2627" s="67"/>
      <c r="R2627" s="67"/>
      <c r="S2627" s="67"/>
      <c r="T2627" s="67"/>
      <c r="U2627" s="67"/>
      <c r="V2627" s="67"/>
      <c r="W2627" s="9"/>
      <c r="X2627" s="258"/>
      <c r="Y2627" s="258"/>
      <c r="Z2627" s="258"/>
      <c r="AA2627" s="258"/>
      <c r="AB2627" s="258"/>
      <c r="AC2627" s="258"/>
      <c r="AD2627" s="258"/>
      <c r="AE2627" s="258"/>
      <c r="AF2627" s="258"/>
      <c r="AG2627" s="258"/>
      <c r="AH2627" s="258"/>
      <c r="AI2627" s="258"/>
      <c r="AJ2627" s="258"/>
      <c r="AK2627" s="258"/>
      <c r="AL2627" s="258"/>
      <c r="AM2627" s="258"/>
      <c r="AN2627" s="258"/>
      <c r="AO2627" s="258"/>
      <c r="AP2627" s="258"/>
      <c r="AQ2627" s="258"/>
      <c r="AR2627" s="258"/>
      <c r="AS2627" s="258"/>
      <c r="AT2627" s="258"/>
      <c r="AU2627" s="258"/>
      <c r="AV2627" s="258"/>
      <c r="AW2627" s="258"/>
      <c r="AX2627" s="258"/>
      <c r="AY2627" s="258"/>
      <c r="AZ2627" s="258"/>
      <c r="BA2627" s="258"/>
      <c r="BB2627" s="258"/>
      <c r="BC2627" s="258"/>
      <c r="BD2627" s="258"/>
      <c r="BE2627" s="258"/>
      <c r="BF2627" s="258"/>
      <c r="BG2627" s="258"/>
      <c r="BH2627" s="258"/>
      <c r="BI2627" s="258"/>
      <c r="BJ2627" s="258"/>
      <c r="BK2627" s="258"/>
      <c r="BL2627" s="258"/>
      <c r="BM2627" s="258"/>
      <c r="BN2627" s="258"/>
      <c r="BO2627" s="258"/>
      <c r="BP2627" s="258"/>
      <c r="BQ2627" s="258"/>
      <c r="BR2627" s="258"/>
      <c r="BS2627" s="258"/>
      <c r="BT2627" s="258"/>
      <c r="BU2627" s="258"/>
      <c r="BV2627" s="258"/>
      <c r="BW2627" s="258"/>
      <c r="BX2627" s="258"/>
      <c r="BY2627" s="258"/>
      <c r="BZ2627" s="258"/>
      <c r="CA2627" s="258"/>
      <c r="CB2627" s="258"/>
      <c r="CC2627" s="258"/>
      <c r="CD2627" s="258"/>
      <c r="CE2627" s="258"/>
      <c r="CF2627" s="258"/>
      <c r="CG2627" s="258"/>
      <c r="CH2627" s="258"/>
      <c r="CI2627" s="258"/>
      <c r="CJ2627" s="258"/>
      <c r="CK2627" s="258"/>
      <c r="CL2627" s="258"/>
      <c r="CM2627" s="258"/>
      <c r="CN2627" s="258"/>
      <c r="CO2627" s="258"/>
      <c r="CP2627" s="258"/>
      <c r="CQ2627" s="258"/>
      <c r="CR2627" s="258"/>
      <c r="CS2627" s="258"/>
      <c r="CT2627" s="258"/>
      <c r="CU2627" s="258"/>
      <c r="CV2627" s="258"/>
      <c r="CW2627" s="258"/>
      <c r="CX2627" s="258"/>
    </row>
    <row r="2628" spans="1:102" ht="18">
      <c r="A2628" s="13"/>
      <c r="B2628" s="5" t="s">
        <v>2579</v>
      </c>
      <c r="C2628" s="8"/>
      <c r="D2628" s="8"/>
      <c r="F2628" s="2"/>
      <c r="G2628" s="2"/>
      <c r="H2628" s="4"/>
      <c r="I2628" s="10"/>
      <c r="J2628" s="10"/>
      <c r="K2628" s="59"/>
      <c r="L2628" s="65"/>
      <c r="M2628" s="65"/>
      <c r="N2628" s="65"/>
      <c r="O2628" s="65"/>
      <c r="P2628" s="65"/>
      <c r="Q2628" s="65"/>
      <c r="R2628" s="65"/>
      <c r="S2628" s="65"/>
      <c r="T2628" s="65"/>
      <c r="U2628" s="9">
        <v>0.01</v>
      </c>
      <c r="V2628" s="8"/>
      <c r="W2628" s="9">
        <f>SUM(U2628:V2628)</f>
        <v>0.01</v>
      </c>
    </row>
    <row r="2629" spans="1:102" s="186" customFormat="1" ht="18">
      <c r="A2629" s="187"/>
      <c r="B2629" s="181" t="s">
        <v>1642</v>
      </c>
      <c r="C2629" s="182"/>
      <c r="D2629" s="182"/>
      <c r="E2629" s="182"/>
      <c r="F2629" s="183"/>
      <c r="G2629" s="183"/>
      <c r="H2629" s="194"/>
      <c r="I2629" s="184"/>
      <c r="J2629" s="184"/>
      <c r="K2629" s="212"/>
      <c r="L2629" s="198"/>
      <c r="M2629" s="198"/>
      <c r="N2629" s="198"/>
      <c r="O2629" s="198"/>
      <c r="P2629" s="198"/>
      <c r="Q2629" s="198"/>
      <c r="R2629" s="198"/>
      <c r="S2629" s="198"/>
      <c r="T2629" s="198"/>
      <c r="U2629" s="198">
        <f t="shared" ref="U2629" si="1012">SUM(U2628)</f>
        <v>0.01</v>
      </c>
      <c r="V2629" s="198">
        <f t="shared" ref="V2629" si="1013">SUM(V2628)</f>
        <v>0</v>
      </c>
      <c r="W2629" s="182">
        <f>SUM(U2629:V2629)</f>
        <v>0.01</v>
      </c>
      <c r="X2629" s="264"/>
      <c r="Y2629" s="264"/>
      <c r="Z2629" s="264"/>
      <c r="AA2629" s="264"/>
      <c r="AB2629" s="264"/>
      <c r="AC2629" s="264"/>
      <c r="AD2629" s="264"/>
      <c r="AE2629" s="264"/>
      <c r="AF2629" s="264"/>
      <c r="AG2629" s="264"/>
      <c r="AH2629" s="264"/>
      <c r="AI2629" s="264"/>
      <c r="AJ2629" s="264"/>
      <c r="AK2629" s="264"/>
      <c r="AL2629" s="264"/>
      <c r="AM2629" s="264"/>
      <c r="AN2629" s="264"/>
      <c r="AO2629" s="264"/>
      <c r="AP2629" s="264"/>
      <c r="AQ2629" s="264"/>
      <c r="AR2629" s="264"/>
      <c r="AS2629" s="264"/>
      <c r="AT2629" s="264"/>
      <c r="AU2629" s="264"/>
      <c r="AV2629" s="264"/>
      <c r="AW2629" s="264"/>
      <c r="AX2629" s="264"/>
      <c r="AY2629" s="264"/>
      <c r="AZ2629" s="264"/>
      <c r="BA2629" s="264"/>
      <c r="BB2629" s="264"/>
      <c r="BC2629" s="264"/>
      <c r="BD2629" s="264"/>
      <c r="BE2629" s="264"/>
      <c r="BF2629" s="264"/>
      <c r="BG2629" s="264"/>
      <c r="BH2629" s="264"/>
      <c r="BI2629" s="264"/>
      <c r="BJ2629" s="264"/>
      <c r="BK2629" s="264"/>
      <c r="BL2629" s="264"/>
      <c r="BM2629" s="264"/>
      <c r="BN2629" s="264"/>
      <c r="BO2629" s="264"/>
      <c r="BP2629" s="264"/>
      <c r="BQ2629" s="264"/>
      <c r="BR2629" s="264"/>
      <c r="BS2629" s="264"/>
      <c r="BT2629" s="264"/>
      <c r="BU2629" s="264"/>
      <c r="BV2629" s="264"/>
      <c r="BW2629" s="264"/>
      <c r="BX2629" s="264"/>
      <c r="BY2629" s="264"/>
      <c r="BZ2629" s="264"/>
      <c r="CA2629" s="264"/>
      <c r="CB2629" s="264"/>
      <c r="CC2629" s="264"/>
      <c r="CD2629" s="264"/>
      <c r="CE2629" s="264"/>
      <c r="CF2629" s="264"/>
      <c r="CG2629" s="264"/>
      <c r="CH2629" s="264"/>
      <c r="CI2629" s="264"/>
      <c r="CJ2629" s="264"/>
      <c r="CK2629" s="264"/>
      <c r="CL2629" s="264"/>
      <c r="CM2629" s="264"/>
      <c r="CN2629" s="264"/>
      <c r="CO2629" s="264"/>
      <c r="CP2629" s="264"/>
      <c r="CQ2629" s="264"/>
      <c r="CR2629" s="264"/>
      <c r="CS2629" s="264"/>
      <c r="CT2629" s="264"/>
      <c r="CU2629" s="264"/>
      <c r="CV2629" s="264"/>
      <c r="CW2629" s="264"/>
      <c r="CX2629" s="264"/>
    </row>
    <row r="2630" spans="1:102" ht="18">
      <c r="A2630" s="13"/>
      <c r="B2630" s="7" t="s">
        <v>2417</v>
      </c>
      <c r="C2630" s="9"/>
      <c r="D2630" s="8"/>
      <c r="E2630" s="9"/>
      <c r="F2630" s="6"/>
      <c r="G2630" s="6"/>
      <c r="H2630" s="3"/>
      <c r="I2630" s="10"/>
      <c r="J2630" s="10"/>
      <c r="L2630" s="67"/>
      <c r="M2630" s="65"/>
      <c r="N2630" s="67"/>
      <c r="O2630" s="67"/>
      <c r="P2630" s="65"/>
      <c r="Q2630" s="67"/>
      <c r="R2630" s="67"/>
      <c r="S2630" s="8"/>
      <c r="T2630" s="9"/>
      <c r="U2630" s="9"/>
      <c r="V2630" s="9"/>
      <c r="W2630" s="9"/>
    </row>
    <row r="2631" spans="1:102" ht="18">
      <c r="A2631" s="13"/>
      <c r="B2631" s="5" t="s">
        <v>2410</v>
      </c>
      <c r="C2631" s="9"/>
      <c r="D2631" s="8"/>
      <c r="E2631" s="9"/>
      <c r="F2631" s="6"/>
      <c r="G2631" s="6"/>
      <c r="H2631" s="3"/>
      <c r="I2631" s="10"/>
      <c r="J2631" s="10"/>
      <c r="L2631" s="67"/>
      <c r="M2631" s="65"/>
      <c r="N2631" s="67"/>
      <c r="O2631" s="67"/>
      <c r="P2631" s="65"/>
      <c r="Q2631" s="67"/>
      <c r="R2631" s="67">
        <v>0.01</v>
      </c>
      <c r="S2631" s="8"/>
      <c r="T2631" s="9">
        <f>SUM(R2631:S2631)</f>
        <v>0.01</v>
      </c>
      <c r="U2631" s="8"/>
      <c r="V2631" s="8"/>
      <c r="W2631" s="9"/>
    </row>
    <row r="2632" spans="1:102" ht="18">
      <c r="A2632" s="13"/>
      <c r="B2632" s="5" t="s">
        <v>2619</v>
      </c>
      <c r="C2632" s="9"/>
      <c r="D2632" s="8"/>
      <c r="E2632" s="9"/>
      <c r="F2632" s="6"/>
      <c r="G2632" s="6"/>
      <c r="H2632" s="3"/>
      <c r="I2632" s="10"/>
      <c r="J2632" s="10"/>
      <c r="L2632" s="67"/>
      <c r="M2632" s="65"/>
      <c r="N2632" s="67"/>
      <c r="O2632" s="67"/>
      <c r="P2632" s="65"/>
      <c r="Q2632" s="67"/>
      <c r="R2632" s="67"/>
      <c r="S2632" s="8"/>
      <c r="T2632" s="9"/>
      <c r="U2632" s="8">
        <v>0.01</v>
      </c>
      <c r="V2632" s="8"/>
      <c r="W2632" s="9">
        <f>SUM(U2632:V2632)</f>
        <v>0.01</v>
      </c>
    </row>
    <row r="2633" spans="1:102" s="186" customFormat="1" ht="18">
      <c r="A2633" s="187"/>
      <c r="B2633" s="181" t="s">
        <v>2418</v>
      </c>
      <c r="C2633" s="182"/>
      <c r="D2633" s="182"/>
      <c r="E2633" s="182"/>
      <c r="F2633" s="183"/>
      <c r="G2633" s="183"/>
      <c r="H2633" s="194"/>
      <c r="I2633" s="184"/>
      <c r="J2633" s="184"/>
      <c r="K2633" s="212"/>
      <c r="L2633" s="198"/>
      <c r="M2633" s="198"/>
      <c r="N2633" s="198"/>
      <c r="O2633" s="198"/>
      <c r="P2633" s="198"/>
      <c r="Q2633" s="198"/>
      <c r="R2633" s="198">
        <f>SUM(R2631)</f>
        <v>0.01</v>
      </c>
      <c r="S2633" s="198">
        <f t="shared" ref="S2633:T2633" si="1014">SUM(S2631)</f>
        <v>0</v>
      </c>
      <c r="T2633" s="198">
        <f t="shared" si="1014"/>
        <v>0.01</v>
      </c>
      <c r="U2633" s="198">
        <f>SUM(U2631:U2632)</f>
        <v>0.01</v>
      </c>
      <c r="V2633" s="198">
        <f t="shared" ref="V2633" si="1015">SUM(V2631)</f>
        <v>0</v>
      </c>
      <c r="W2633" s="182">
        <f>SUM(U2633:V2633)</f>
        <v>0.01</v>
      </c>
      <c r="X2633" s="264"/>
      <c r="Y2633" s="264"/>
      <c r="Z2633" s="264"/>
      <c r="AA2633" s="264"/>
      <c r="AB2633" s="264"/>
      <c r="AC2633" s="264"/>
      <c r="AD2633" s="264"/>
      <c r="AE2633" s="264"/>
      <c r="AF2633" s="264"/>
      <c r="AG2633" s="264"/>
      <c r="AH2633" s="264"/>
      <c r="AI2633" s="264"/>
      <c r="AJ2633" s="264"/>
      <c r="AK2633" s="264"/>
      <c r="AL2633" s="264"/>
      <c r="AM2633" s="264"/>
      <c r="AN2633" s="264"/>
      <c r="AO2633" s="264"/>
      <c r="AP2633" s="264"/>
      <c r="AQ2633" s="264"/>
      <c r="AR2633" s="264"/>
      <c r="AS2633" s="264"/>
      <c r="AT2633" s="264"/>
      <c r="AU2633" s="264"/>
      <c r="AV2633" s="264"/>
      <c r="AW2633" s="264"/>
      <c r="AX2633" s="264"/>
      <c r="AY2633" s="264"/>
      <c r="AZ2633" s="264"/>
      <c r="BA2633" s="264"/>
      <c r="BB2633" s="264"/>
      <c r="BC2633" s="264"/>
      <c r="BD2633" s="264"/>
      <c r="BE2633" s="264"/>
      <c r="BF2633" s="264"/>
      <c r="BG2633" s="264"/>
      <c r="BH2633" s="264"/>
      <c r="BI2633" s="264"/>
      <c r="BJ2633" s="264"/>
      <c r="BK2633" s="264"/>
      <c r="BL2633" s="264"/>
      <c r="BM2633" s="264"/>
      <c r="BN2633" s="264"/>
      <c r="BO2633" s="264"/>
      <c r="BP2633" s="264"/>
      <c r="BQ2633" s="264"/>
      <c r="BR2633" s="264"/>
      <c r="BS2633" s="264"/>
      <c r="BT2633" s="264"/>
      <c r="BU2633" s="264"/>
      <c r="BV2633" s="264"/>
      <c r="BW2633" s="264"/>
      <c r="BX2633" s="264"/>
      <c r="BY2633" s="264"/>
      <c r="BZ2633" s="264"/>
      <c r="CA2633" s="264"/>
      <c r="CB2633" s="264"/>
      <c r="CC2633" s="264"/>
      <c r="CD2633" s="264"/>
      <c r="CE2633" s="264"/>
      <c r="CF2633" s="264"/>
      <c r="CG2633" s="264"/>
      <c r="CH2633" s="264"/>
      <c r="CI2633" s="264"/>
      <c r="CJ2633" s="264"/>
      <c r="CK2633" s="264"/>
      <c r="CL2633" s="264"/>
      <c r="CM2633" s="264"/>
      <c r="CN2633" s="264"/>
      <c r="CO2633" s="264"/>
      <c r="CP2633" s="264"/>
      <c r="CQ2633" s="264"/>
      <c r="CR2633" s="264"/>
      <c r="CS2633" s="264"/>
      <c r="CT2633" s="264"/>
      <c r="CU2633" s="264"/>
      <c r="CV2633" s="264"/>
      <c r="CW2633" s="264"/>
      <c r="CX2633" s="264"/>
    </row>
    <row r="2634" spans="1:102" s="24" customFormat="1" ht="18">
      <c r="A2634" s="17">
        <v>30</v>
      </c>
      <c r="B2634" s="7" t="s">
        <v>1794</v>
      </c>
      <c r="C2634" s="9"/>
      <c r="D2634" s="9"/>
      <c r="E2634" s="9"/>
      <c r="F2634" s="6"/>
      <c r="G2634" s="6"/>
      <c r="H2634" s="3"/>
      <c r="I2634" s="18"/>
      <c r="J2634" s="18"/>
      <c r="K2634" s="213"/>
      <c r="L2634" s="67"/>
      <c r="M2634" s="67"/>
      <c r="N2634" s="67"/>
      <c r="O2634" s="67"/>
      <c r="P2634" s="67"/>
      <c r="Q2634" s="67"/>
      <c r="R2634" s="67"/>
      <c r="S2634" s="9"/>
      <c r="T2634" s="9"/>
      <c r="U2634" s="9"/>
      <c r="V2634" s="9"/>
      <c r="W2634" s="9"/>
      <c r="X2634" s="258"/>
      <c r="Y2634" s="258"/>
      <c r="Z2634" s="258"/>
      <c r="AA2634" s="258"/>
      <c r="AB2634" s="258"/>
      <c r="AC2634" s="258"/>
      <c r="AD2634" s="258"/>
      <c r="AE2634" s="258"/>
      <c r="AF2634" s="258"/>
      <c r="AG2634" s="258"/>
      <c r="AH2634" s="258"/>
      <c r="AI2634" s="258"/>
      <c r="AJ2634" s="258"/>
      <c r="AK2634" s="258"/>
      <c r="AL2634" s="258"/>
      <c r="AM2634" s="258"/>
      <c r="AN2634" s="258"/>
      <c r="AO2634" s="258"/>
      <c r="AP2634" s="258"/>
      <c r="AQ2634" s="258"/>
      <c r="AR2634" s="258"/>
      <c r="AS2634" s="258"/>
      <c r="AT2634" s="258"/>
      <c r="AU2634" s="258"/>
      <c r="AV2634" s="258"/>
      <c r="AW2634" s="258"/>
      <c r="AX2634" s="258"/>
      <c r="AY2634" s="258"/>
      <c r="AZ2634" s="258"/>
      <c r="BA2634" s="258"/>
      <c r="BB2634" s="258"/>
      <c r="BC2634" s="258"/>
      <c r="BD2634" s="258"/>
      <c r="BE2634" s="258"/>
      <c r="BF2634" s="258"/>
      <c r="BG2634" s="258"/>
      <c r="BH2634" s="258"/>
      <c r="BI2634" s="258"/>
      <c r="BJ2634" s="258"/>
      <c r="BK2634" s="258"/>
      <c r="BL2634" s="258"/>
      <c r="BM2634" s="258"/>
      <c r="BN2634" s="258"/>
      <c r="BO2634" s="258"/>
      <c r="BP2634" s="258"/>
      <c r="BQ2634" s="258"/>
      <c r="BR2634" s="258"/>
      <c r="BS2634" s="258"/>
      <c r="BT2634" s="258"/>
      <c r="BU2634" s="258"/>
      <c r="BV2634" s="258"/>
      <c r="BW2634" s="258"/>
      <c r="BX2634" s="258"/>
      <c r="BY2634" s="258"/>
      <c r="BZ2634" s="258"/>
      <c r="CA2634" s="258"/>
      <c r="CB2634" s="258"/>
      <c r="CC2634" s="258"/>
      <c r="CD2634" s="258"/>
      <c r="CE2634" s="258"/>
      <c r="CF2634" s="258"/>
      <c r="CG2634" s="258"/>
      <c r="CH2634" s="258"/>
      <c r="CI2634" s="258"/>
      <c r="CJ2634" s="258"/>
      <c r="CK2634" s="258"/>
      <c r="CL2634" s="258"/>
      <c r="CM2634" s="258"/>
      <c r="CN2634" s="258"/>
      <c r="CO2634" s="258"/>
      <c r="CP2634" s="258"/>
      <c r="CQ2634" s="258"/>
      <c r="CR2634" s="258"/>
      <c r="CS2634" s="258"/>
      <c r="CT2634" s="258"/>
      <c r="CU2634" s="258"/>
      <c r="CV2634" s="258"/>
      <c r="CW2634" s="258"/>
      <c r="CX2634" s="258"/>
    </row>
    <row r="2635" spans="1:102" ht="18">
      <c r="A2635" s="13">
        <v>1</v>
      </c>
      <c r="B2635" s="5" t="s">
        <v>1796</v>
      </c>
      <c r="C2635" s="8">
        <v>114.9</v>
      </c>
      <c r="D2635" s="8"/>
      <c r="E2635" s="9">
        <f>SUM(C2635:D2635)</f>
        <v>114.9</v>
      </c>
      <c r="F2635" s="2">
        <v>125</v>
      </c>
      <c r="G2635" s="2">
        <v>0</v>
      </c>
      <c r="H2635" s="3">
        <f t="shared" si="1008"/>
        <v>125</v>
      </c>
      <c r="I2635" s="10">
        <v>125</v>
      </c>
      <c r="J2635" s="10"/>
      <c r="K2635" s="213">
        <f>SUM(I2635:J2635)</f>
        <v>125</v>
      </c>
      <c r="L2635" s="65">
        <v>271</v>
      </c>
      <c r="M2635" s="65"/>
      <c r="N2635" s="67">
        <f>SUM(L2635:M2635)</f>
        <v>271</v>
      </c>
      <c r="O2635" s="65">
        <v>1231</v>
      </c>
      <c r="P2635" s="65"/>
      <c r="Q2635" s="67">
        <f>SUM(O2635:P2635)</f>
        <v>1231</v>
      </c>
      <c r="R2635" s="65">
        <v>1231</v>
      </c>
      <c r="S2635" s="8"/>
      <c r="T2635" s="9">
        <f>SUM(R2635:S2635)</f>
        <v>1231</v>
      </c>
      <c r="U2635" s="8">
        <v>270.63</v>
      </c>
      <c r="V2635" s="9"/>
      <c r="W2635" s="9">
        <f>SUM(U2635:V2635)</f>
        <v>270.63</v>
      </c>
    </row>
    <row r="2636" spans="1:102" s="186" customFormat="1" ht="18">
      <c r="A2636" s="187"/>
      <c r="B2636" s="181" t="s">
        <v>202</v>
      </c>
      <c r="C2636" s="182">
        <f>SUM(C2635)</f>
        <v>114.9</v>
      </c>
      <c r="D2636" s="182"/>
      <c r="E2636" s="182">
        <f>SUM(C2636:D2636)</f>
        <v>114.9</v>
      </c>
      <c r="F2636" s="183">
        <v>125</v>
      </c>
      <c r="G2636" s="183">
        <v>0</v>
      </c>
      <c r="H2636" s="194">
        <f t="shared" si="1008"/>
        <v>125</v>
      </c>
      <c r="I2636" s="184">
        <f>SUM(I2635)</f>
        <v>125</v>
      </c>
      <c r="J2636" s="184"/>
      <c r="K2636" s="212">
        <f>SUM(I2636:J2636)</f>
        <v>125</v>
      </c>
      <c r="L2636" s="198">
        <f>SUM(L2635)</f>
        <v>271</v>
      </c>
      <c r="M2636" s="198"/>
      <c r="N2636" s="198">
        <f>SUM(L2636:M2636)</f>
        <v>271</v>
      </c>
      <c r="O2636" s="198">
        <f>SUM(O2635)</f>
        <v>1231</v>
      </c>
      <c r="P2636" s="198"/>
      <c r="Q2636" s="198">
        <f>SUM(O2636:P2636)</f>
        <v>1231</v>
      </c>
      <c r="R2636" s="198">
        <f>SUM(R2635)</f>
        <v>1231</v>
      </c>
      <c r="S2636" s="198">
        <f t="shared" ref="S2636:T2636" si="1016">SUM(S2635)</f>
        <v>0</v>
      </c>
      <c r="T2636" s="198">
        <f t="shared" si="1016"/>
        <v>1231</v>
      </c>
      <c r="U2636" s="198">
        <f t="shared" ref="U2636" si="1017">SUM(U2635)</f>
        <v>270.63</v>
      </c>
      <c r="V2636" s="198">
        <f t="shared" ref="V2636" si="1018">SUM(V2635)</f>
        <v>0</v>
      </c>
      <c r="W2636" s="182">
        <f>SUM(U2636:V2636)</f>
        <v>270.63</v>
      </c>
      <c r="X2636" s="264"/>
      <c r="Y2636" s="264"/>
      <c r="Z2636" s="264"/>
      <c r="AA2636" s="264"/>
      <c r="AB2636" s="264"/>
      <c r="AC2636" s="264"/>
      <c r="AD2636" s="264"/>
      <c r="AE2636" s="264"/>
      <c r="AF2636" s="264"/>
      <c r="AG2636" s="264"/>
      <c r="AH2636" s="264"/>
      <c r="AI2636" s="264"/>
      <c r="AJ2636" s="264"/>
      <c r="AK2636" s="264"/>
      <c r="AL2636" s="264"/>
      <c r="AM2636" s="264"/>
      <c r="AN2636" s="264"/>
      <c r="AO2636" s="264"/>
      <c r="AP2636" s="264"/>
      <c r="AQ2636" s="264"/>
      <c r="AR2636" s="264"/>
      <c r="AS2636" s="264"/>
      <c r="AT2636" s="264"/>
      <c r="AU2636" s="264"/>
      <c r="AV2636" s="264"/>
      <c r="AW2636" s="264"/>
      <c r="AX2636" s="264"/>
      <c r="AY2636" s="264"/>
      <c r="AZ2636" s="264"/>
      <c r="BA2636" s="264"/>
      <c r="BB2636" s="264"/>
      <c r="BC2636" s="264"/>
      <c r="BD2636" s="264"/>
      <c r="BE2636" s="264"/>
      <c r="BF2636" s="264"/>
      <c r="BG2636" s="264"/>
      <c r="BH2636" s="264"/>
      <c r="BI2636" s="264"/>
      <c r="BJ2636" s="264"/>
      <c r="BK2636" s="264"/>
      <c r="BL2636" s="264"/>
      <c r="BM2636" s="264"/>
      <c r="BN2636" s="264"/>
      <c r="BO2636" s="264"/>
      <c r="BP2636" s="264"/>
      <c r="BQ2636" s="264"/>
      <c r="BR2636" s="264"/>
      <c r="BS2636" s="264"/>
      <c r="BT2636" s="264"/>
      <c r="BU2636" s="264"/>
      <c r="BV2636" s="264"/>
      <c r="BW2636" s="264"/>
      <c r="BX2636" s="264"/>
      <c r="BY2636" s="264"/>
      <c r="BZ2636" s="264"/>
      <c r="CA2636" s="264"/>
      <c r="CB2636" s="264"/>
      <c r="CC2636" s="264"/>
      <c r="CD2636" s="264"/>
      <c r="CE2636" s="264"/>
      <c r="CF2636" s="264"/>
      <c r="CG2636" s="264"/>
      <c r="CH2636" s="264"/>
      <c r="CI2636" s="264"/>
      <c r="CJ2636" s="264"/>
      <c r="CK2636" s="264"/>
      <c r="CL2636" s="264"/>
      <c r="CM2636" s="264"/>
      <c r="CN2636" s="264"/>
      <c r="CO2636" s="264"/>
      <c r="CP2636" s="264"/>
      <c r="CQ2636" s="264"/>
      <c r="CR2636" s="264"/>
      <c r="CS2636" s="264"/>
      <c r="CT2636" s="264"/>
      <c r="CU2636" s="264"/>
      <c r="CV2636" s="264"/>
      <c r="CW2636" s="264"/>
      <c r="CX2636" s="264"/>
    </row>
    <row r="2637" spans="1:102" s="24" customFormat="1" ht="18">
      <c r="A2637" s="17">
        <v>31</v>
      </c>
      <c r="B2637" s="7" t="s">
        <v>1797</v>
      </c>
      <c r="C2637" s="9"/>
      <c r="D2637" s="9"/>
      <c r="E2637" s="9"/>
      <c r="F2637" s="6"/>
      <c r="G2637" s="6"/>
      <c r="H2637" s="3"/>
      <c r="I2637" s="18"/>
      <c r="J2637" s="18"/>
      <c r="K2637" s="213"/>
      <c r="L2637" s="67"/>
      <c r="M2637" s="67"/>
      <c r="N2637" s="67"/>
      <c r="O2637" s="67"/>
      <c r="P2637" s="67"/>
      <c r="Q2637" s="67"/>
      <c r="R2637" s="67"/>
      <c r="S2637" s="9"/>
      <c r="T2637" s="9"/>
      <c r="U2637" s="8"/>
      <c r="V2637" s="8"/>
      <c r="W2637" s="9"/>
      <c r="X2637" s="258"/>
      <c r="Y2637" s="258"/>
      <c r="Z2637" s="258"/>
      <c r="AA2637" s="258"/>
      <c r="AB2637" s="258"/>
      <c r="AC2637" s="258"/>
      <c r="AD2637" s="258"/>
      <c r="AE2637" s="258"/>
      <c r="AF2637" s="258"/>
      <c r="AG2637" s="258"/>
      <c r="AH2637" s="258"/>
      <c r="AI2637" s="258"/>
      <c r="AJ2637" s="258"/>
      <c r="AK2637" s="258"/>
      <c r="AL2637" s="258"/>
      <c r="AM2637" s="258"/>
      <c r="AN2637" s="258"/>
      <c r="AO2637" s="258"/>
      <c r="AP2637" s="258"/>
      <c r="AQ2637" s="258"/>
      <c r="AR2637" s="258"/>
      <c r="AS2637" s="258"/>
      <c r="AT2637" s="258"/>
      <c r="AU2637" s="258"/>
      <c r="AV2637" s="258"/>
      <c r="AW2637" s="258"/>
      <c r="AX2637" s="258"/>
      <c r="AY2637" s="258"/>
      <c r="AZ2637" s="258"/>
      <c r="BA2637" s="258"/>
      <c r="BB2637" s="258"/>
      <c r="BC2637" s="258"/>
      <c r="BD2637" s="258"/>
      <c r="BE2637" s="258"/>
      <c r="BF2637" s="258"/>
      <c r="BG2637" s="258"/>
      <c r="BH2637" s="258"/>
      <c r="BI2637" s="258"/>
      <c r="BJ2637" s="258"/>
      <c r="BK2637" s="258"/>
      <c r="BL2637" s="258"/>
      <c r="BM2637" s="258"/>
      <c r="BN2637" s="258"/>
      <c r="BO2637" s="258"/>
      <c r="BP2637" s="258"/>
      <c r="BQ2637" s="258"/>
      <c r="BR2637" s="258"/>
      <c r="BS2637" s="258"/>
      <c r="BT2637" s="258"/>
      <c r="BU2637" s="258"/>
      <c r="BV2637" s="258"/>
      <c r="BW2637" s="258"/>
      <c r="BX2637" s="258"/>
      <c r="BY2637" s="258"/>
      <c r="BZ2637" s="258"/>
      <c r="CA2637" s="258"/>
      <c r="CB2637" s="258"/>
      <c r="CC2637" s="258"/>
      <c r="CD2637" s="258"/>
      <c r="CE2637" s="258"/>
      <c r="CF2637" s="258"/>
      <c r="CG2637" s="258"/>
      <c r="CH2637" s="258"/>
      <c r="CI2637" s="258"/>
      <c r="CJ2637" s="258"/>
      <c r="CK2637" s="258"/>
      <c r="CL2637" s="258"/>
      <c r="CM2637" s="258"/>
      <c r="CN2637" s="258"/>
      <c r="CO2637" s="258"/>
      <c r="CP2637" s="258"/>
      <c r="CQ2637" s="258"/>
      <c r="CR2637" s="258"/>
      <c r="CS2637" s="258"/>
      <c r="CT2637" s="258"/>
      <c r="CU2637" s="258"/>
      <c r="CV2637" s="258"/>
      <c r="CW2637" s="258"/>
      <c r="CX2637" s="258"/>
    </row>
    <row r="2638" spans="1:102" s="24" customFormat="1" ht="18">
      <c r="A2638" s="17">
        <v>1</v>
      </c>
      <c r="B2638" s="5" t="s">
        <v>1798</v>
      </c>
      <c r="C2638" s="8">
        <v>16</v>
      </c>
      <c r="D2638" s="8"/>
      <c r="E2638" s="9">
        <f>SUM(C2638:D2638)</f>
        <v>16</v>
      </c>
      <c r="F2638" s="2">
        <v>23</v>
      </c>
      <c r="G2638" s="2">
        <v>0</v>
      </c>
      <c r="H2638" s="3">
        <f t="shared" si="1008"/>
        <v>23</v>
      </c>
      <c r="I2638" s="10">
        <v>24.5</v>
      </c>
      <c r="J2638" s="18"/>
      <c r="K2638" s="213">
        <f>SUM(I2638:J2638)</f>
        <v>24.5</v>
      </c>
      <c r="L2638" s="65">
        <v>34</v>
      </c>
      <c r="M2638" s="67"/>
      <c r="N2638" s="67">
        <f>SUM(L2638:M2638)</f>
        <v>34</v>
      </c>
      <c r="O2638" s="65">
        <v>34</v>
      </c>
      <c r="P2638" s="67"/>
      <c r="Q2638" s="67">
        <f>SUM(O2638:P2638)</f>
        <v>34</v>
      </c>
      <c r="R2638" s="65">
        <v>34</v>
      </c>
      <c r="S2638" s="9"/>
      <c r="T2638" s="9">
        <f>SUM(R2638:S2638)</f>
        <v>34</v>
      </c>
      <c r="U2638" s="8">
        <v>34</v>
      </c>
      <c r="V2638" s="8"/>
      <c r="W2638" s="9">
        <f>SUM(U2638:V2638)</f>
        <v>34</v>
      </c>
      <c r="X2638" s="258"/>
      <c r="Y2638" s="258"/>
      <c r="Z2638" s="258"/>
      <c r="AA2638" s="258"/>
      <c r="AB2638" s="258"/>
      <c r="AC2638" s="258"/>
      <c r="AD2638" s="258"/>
      <c r="AE2638" s="258"/>
      <c r="AF2638" s="258"/>
      <c r="AG2638" s="258"/>
      <c r="AH2638" s="258"/>
      <c r="AI2638" s="258"/>
      <c r="AJ2638" s="258"/>
      <c r="AK2638" s="258"/>
      <c r="AL2638" s="258"/>
      <c r="AM2638" s="258"/>
      <c r="AN2638" s="258"/>
      <c r="AO2638" s="258"/>
      <c r="AP2638" s="258"/>
      <c r="AQ2638" s="258"/>
      <c r="AR2638" s="258"/>
      <c r="AS2638" s="258"/>
      <c r="AT2638" s="258"/>
      <c r="AU2638" s="258"/>
      <c r="AV2638" s="258"/>
      <c r="AW2638" s="258"/>
      <c r="AX2638" s="258"/>
      <c r="AY2638" s="258"/>
      <c r="AZ2638" s="258"/>
      <c r="BA2638" s="258"/>
      <c r="BB2638" s="258"/>
      <c r="BC2638" s="258"/>
      <c r="BD2638" s="258"/>
      <c r="BE2638" s="258"/>
      <c r="BF2638" s="258"/>
      <c r="BG2638" s="258"/>
      <c r="BH2638" s="258"/>
      <c r="BI2638" s="258"/>
      <c r="BJ2638" s="258"/>
      <c r="BK2638" s="258"/>
      <c r="BL2638" s="258"/>
      <c r="BM2638" s="258"/>
      <c r="BN2638" s="258"/>
      <c r="BO2638" s="258"/>
      <c r="BP2638" s="258"/>
      <c r="BQ2638" s="258"/>
      <c r="BR2638" s="258"/>
      <c r="BS2638" s="258"/>
      <c r="BT2638" s="258"/>
      <c r="BU2638" s="258"/>
      <c r="BV2638" s="258"/>
      <c r="BW2638" s="258"/>
      <c r="BX2638" s="258"/>
      <c r="BY2638" s="258"/>
      <c r="BZ2638" s="258"/>
      <c r="CA2638" s="258"/>
      <c r="CB2638" s="258"/>
      <c r="CC2638" s="258"/>
      <c r="CD2638" s="258"/>
      <c r="CE2638" s="258"/>
      <c r="CF2638" s="258"/>
      <c r="CG2638" s="258"/>
      <c r="CH2638" s="258"/>
      <c r="CI2638" s="258"/>
      <c r="CJ2638" s="258"/>
      <c r="CK2638" s="258"/>
      <c r="CL2638" s="258"/>
      <c r="CM2638" s="258"/>
      <c r="CN2638" s="258"/>
      <c r="CO2638" s="258"/>
      <c r="CP2638" s="258"/>
      <c r="CQ2638" s="258"/>
      <c r="CR2638" s="258"/>
      <c r="CS2638" s="258"/>
      <c r="CT2638" s="258"/>
      <c r="CU2638" s="258"/>
      <c r="CV2638" s="258"/>
      <c r="CW2638" s="258"/>
      <c r="CX2638" s="258"/>
    </row>
    <row r="2639" spans="1:102" s="186" customFormat="1" ht="18">
      <c r="A2639" s="187"/>
      <c r="B2639" s="181" t="s">
        <v>98</v>
      </c>
      <c r="C2639" s="182">
        <f>SUM(C2638)</f>
        <v>16</v>
      </c>
      <c r="D2639" s="182"/>
      <c r="E2639" s="182">
        <f>SUM(C2639:D2639)</f>
        <v>16</v>
      </c>
      <c r="F2639" s="183">
        <v>23</v>
      </c>
      <c r="G2639" s="183">
        <v>0</v>
      </c>
      <c r="H2639" s="194">
        <f t="shared" si="1008"/>
        <v>23</v>
      </c>
      <c r="I2639" s="184">
        <f>SUM(I2638)</f>
        <v>24.5</v>
      </c>
      <c r="J2639" s="184"/>
      <c r="K2639" s="212">
        <f>SUM(I2639:J2639)</f>
        <v>24.5</v>
      </c>
      <c r="L2639" s="198">
        <f>SUM(L2638)</f>
        <v>34</v>
      </c>
      <c r="M2639" s="198"/>
      <c r="N2639" s="198">
        <f>SUM(L2639:M2639)</f>
        <v>34</v>
      </c>
      <c r="O2639" s="198">
        <f>SUM(O2638)</f>
        <v>34</v>
      </c>
      <c r="P2639" s="198"/>
      <c r="Q2639" s="198">
        <f>SUM(O2639:P2639)</f>
        <v>34</v>
      </c>
      <c r="R2639" s="198">
        <f>SUM(R2638)</f>
        <v>34</v>
      </c>
      <c r="S2639" s="198">
        <f t="shared" ref="S2639:T2639" si="1019">SUM(S2638)</f>
        <v>0</v>
      </c>
      <c r="T2639" s="198">
        <f t="shared" si="1019"/>
        <v>34</v>
      </c>
      <c r="U2639" s="198">
        <f t="shared" ref="U2639" si="1020">SUM(U2638)</f>
        <v>34</v>
      </c>
      <c r="V2639" s="198">
        <f t="shared" ref="V2639" si="1021">SUM(V2638)</f>
        <v>0</v>
      </c>
      <c r="W2639" s="182">
        <f>SUM(U2639:V2639)</f>
        <v>34</v>
      </c>
      <c r="X2639" s="264"/>
      <c r="Y2639" s="264"/>
      <c r="Z2639" s="264"/>
      <c r="AA2639" s="264"/>
      <c r="AB2639" s="264"/>
      <c r="AC2639" s="264"/>
      <c r="AD2639" s="264"/>
      <c r="AE2639" s="264"/>
      <c r="AF2639" s="264"/>
      <c r="AG2639" s="264"/>
      <c r="AH2639" s="264"/>
      <c r="AI2639" s="264"/>
      <c r="AJ2639" s="264"/>
      <c r="AK2639" s="264"/>
      <c r="AL2639" s="264"/>
      <c r="AM2639" s="264"/>
      <c r="AN2639" s="264"/>
      <c r="AO2639" s="264"/>
      <c r="AP2639" s="264"/>
      <c r="AQ2639" s="264"/>
      <c r="AR2639" s="264"/>
      <c r="AS2639" s="264"/>
      <c r="AT2639" s="264"/>
      <c r="AU2639" s="264"/>
      <c r="AV2639" s="264"/>
      <c r="AW2639" s="264"/>
      <c r="AX2639" s="264"/>
      <c r="AY2639" s="264"/>
      <c r="AZ2639" s="264"/>
      <c r="BA2639" s="264"/>
      <c r="BB2639" s="264"/>
      <c r="BC2639" s="264"/>
      <c r="BD2639" s="264"/>
      <c r="BE2639" s="264"/>
      <c r="BF2639" s="264"/>
      <c r="BG2639" s="264"/>
      <c r="BH2639" s="264"/>
      <c r="BI2639" s="264"/>
      <c r="BJ2639" s="264"/>
      <c r="BK2639" s="264"/>
      <c r="BL2639" s="264"/>
      <c r="BM2639" s="264"/>
      <c r="BN2639" s="264"/>
      <c r="BO2639" s="264"/>
      <c r="BP2639" s="264"/>
      <c r="BQ2639" s="264"/>
      <c r="BR2639" s="264"/>
      <c r="BS2639" s="264"/>
      <c r="BT2639" s="264"/>
      <c r="BU2639" s="264"/>
      <c r="BV2639" s="264"/>
      <c r="BW2639" s="264"/>
      <c r="BX2639" s="264"/>
      <c r="BY2639" s="264"/>
      <c r="BZ2639" s="264"/>
      <c r="CA2639" s="264"/>
      <c r="CB2639" s="264"/>
      <c r="CC2639" s="264"/>
      <c r="CD2639" s="264"/>
      <c r="CE2639" s="264"/>
      <c r="CF2639" s="264"/>
      <c r="CG2639" s="264"/>
      <c r="CH2639" s="264"/>
      <c r="CI2639" s="264"/>
      <c r="CJ2639" s="264"/>
      <c r="CK2639" s="264"/>
      <c r="CL2639" s="264"/>
      <c r="CM2639" s="264"/>
      <c r="CN2639" s="264"/>
      <c r="CO2639" s="264"/>
      <c r="CP2639" s="264"/>
      <c r="CQ2639" s="264"/>
      <c r="CR2639" s="264"/>
      <c r="CS2639" s="264"/>
      <c r="CT2639" s="264"/>
      <c r="CU2639" s="264"/>
      <c r="CV2639" s="264"/>
      <c r="CW2639" s="264"/>
      <c r="CX2639" s="264"/>
    </row>
    <row r="2640" spans="1:102" ht="18">
      <c r="A2640" s="13">
        <v>32</v>
      </c>
      <c r="B2640" s="7" t="s">
        <v>1863</v>
      </c>
      <c r="C2640" s="9"/>
      <c r="D2640" s="8"/>
      <c r="E2640" s="9"/>
      <c r="F2640" s="6"/>
      <c r="G2640" s="6"/>
      <c r="H2640" s="3"/>
      <c r="I2640" s="18"/>
      <c r="J2640" s="10"/>
      <c r="L2640" s="65"/>
      <c r="M2640" s="65"/>
      <c r="N2640" s="67"/>
      <c r="O2640" s="65"/>
      <c r="P2640" s="65"/>
      <c r="Q2640" s="67"/>
      <c r="R2640" s="65"/>
      <c r="S2640" s="8"/>
      <c r="T2640" s="9"/>
      <c r="U2640" s="9"/>
      <c r="V2640" s="8"/>
      <c r="W2640" s="9"/>
    </row>
    <row r="2641" spans="1:102" ht="18">
      <c r="A2641" s="13">
        <v>1</v>
      </c>
      <c r="B2641" s="5" t="s">
        <v>1864</v>
      </c>
      <c r="C2641" s="9"/>
      <c r="D2641" s="8"/>
      <c r="E2641" s="9"/>
      <c r="F2641" s="6"/>
      <c r="G2641" s="6"/>
      <c r="H2641" s="3"/>
      <c r="I2641" s="10">
        <v>400.03</v>
      </c>
      <c r="J2641" s="10"/>
      <c r="K2641" s="213">
        <f>SUM(I2641:J2641)</f>
        <v>400.03</v>
      </c>
      <c r="L2641" s="65">
        <v>100.04</v>
      </c>
      <c r="M2641" s="65"/>
      <c r="N2641" s="67">
        <f>SUM(L2641:M2641)</f>
        <v>100.04</v>
      </c>
      <c r="O2641" s="65">
        <v>190.04</v>
      </c>
      <c r="P2641" s="65"/>
      <c r="Q2641" s="67">
        <f>SUM(O2641:P2641)</f>
        <v>190.04</v>
      </c>
      <c r="R2641" s="65">
        <v>190.04</v>
      </c>
      <c r="S2641" s="8"/>
      <c r="T2641" s="9">
        <f>SUM(R2641:S2641)</f>
        <v>190.04</v>
      </c>
      <c r="U2641" s="8">
        <v>287.79000000000002</v>
      </c>
      <c r="V2641" s="8"/>
      <c r="W2641" s="8">
        <f>SUM(U2641:V2641)</f>
        <v>287.79000000000002</v>
      </c>
    </row>
    <row r="2642" spans="1:102" s="186" customFormat="1" ht="18">
      <c r="A2642" s="187"/>
      <c r="B2642" s="181" t="s">
        <v>1865</v>
      </c>
      <c r="C2642" s="182"/>
      <c r="D2642" s="182"/>
      <c r="E2642" s="182"/>
      <c r="F2642" s="183"/>
      <c r="G2642" s="183"/>
      <c r="H2642" s="194"/>
      <c r="I2642" s="184">
        <f>SUM(I2641)</f>
        <v>400.03</v>
      </c>
      <c r="J2642" s="184"/>
      <c r="K2642" s="212">
        <f>SUM(I2642:J2642)</f>
        <v>400.03</v>
      </c>
      <c r="L2642" s="198">
        <f>SUM(L2641)</f>
        <v>100.04</v>
      </c>
      <c r="M2642" s="198"/>
      <c r="N2642" s="198">
        <f>SUM(L2642:M2642)</f>
        <v>100.04</v>
      </c>
      <c r="O2642" s="198">
        <f>SUM(O2641)</f>
        <v>190.04</v>
      </c>
      <c r="P2642" s="198"/>
      <c r="Q2642" s="198">
        <f>SUM(O2642:P2642)</f>
        <v>190.04</v>
      </c>
      <c r="R2642" s="198">
        <f>SUM(R2641)</f>
        <v>190.04</v>
      </c>
      <c r="S2642" s="198">
        <f t="shared" ref="S2642:V2642" si="1022">SUM(S2641)</f>
        <v>0</v>
      </c>
      <c r="T2642" s="198">
        <f t="shared" si="1022"/>
        <v>190.04</v>
      </c>
      <c r="U2642" s="198">
        <f t="shared" si="1022"/>
        <v>287.79000000000002</v>
      </c>
      <c r="V2642" s="198">
        <f t="shared" si="1022"/>
        <v>0</v>
      </c>
      <c r="W2642" s="182">
        <f>SUM(U2642:V2642)</f>
        <v>287.79000000000002</v>
      </c>
      <c r="X2642" s="264"/>
      <c r="Y2642" s="264"/>
      <c r="Z2642" s="264"/>
      <c r="AA2642" s="264"/>
      <c r="AB2642" s="264"/>
      <c r="AC2642" s="264"/>
      <c r="AD2642" s="264"/>
      <c r="AE2642" s="264"/>
      <c r="AF2642" s="264"/>
      <c r="AG2642" s="264"/>
      <c r="AH2642" s="264"/>
      <c r="AI2642" s="264"/>
      <c r="AJ2642" s="264"/>
      <c r="AK2642" s="264"/>
      <c r="AL2642" s="264"/>
      <c r="AM2642" s="264"/>
      <c r="AN2642" s="264"/>
      <c r="AO2642" s="264"/>
      <c r="AP2642" s="264"/>
      <c r="AQ2642" s="264"/>
      <c r="AR2642" s="264"/>
      <c r="AS2642" s="264"/>
      <c r="AT2642" s="264"/>
      <c r="AU2642" s="264"/>
      <c r="AV2642" s="264"/>
      <c r="AW2642" s="264"/>
      <c r="AX2642" s="264"/>
      <c r="AY2642" s="264"/>
      <c r="AZ2642" s="264"/>
      <c r="BA2642" s="264"/>
      <c r="BB2642" s="264"/>
      <c r="BC2642" s="264"/>
      <c r="BD2642" s="264"/>
      <c r="BE2642" s="264"/>
      <c r="BF2642" s="264"/>
      <c r="BG2642" s="264"/>
      <c r="BH2642" s="264"/>
      <c r="BI2642" s="264"/>
      <c r="BJ2642" s="264"/>
      <c r="BK2642" s="264"/>
      <c r="BL2642" s="264"/>
      <c r="BM2642" s="264"/>
      <c r="BN2642" s="264"/>
      <c r="BO2642" s="264"/>
      <c r="BP2642" s="264"/>
      <c r="BQ2642" s="264"/>
      <c r="BR2642" s="264"/>
      <c r="BS2642" s="264"/>
      <c r="BT2642" s="264"/>
      <c r="BU2642" s="264"/>
      <c r="BV2642" s="264"/>
      <c r="BW2642" s="264"/>
      <c r="BX2642" s="264"/>
      <c r="BY2642" s="264"/>
      <c r="BZ2642" s="264"/>
      <c r="CA2642" s="264"/>
      <c r="CB2642" s="264"/>
      <c r="CC2642" s="264"/>
      <c r="CD2642" s="264"/>
      <c r="CE2642" s="264"/>
      <c r="CF2642" s="264"/>
      <c r="CG2642" s="264"/>
      <c r="CH2642" s="264"/>
      <c r="CI2642" s="264"/>
      <c r="CJ2642" s="264"/>
      <c r="CK2642" s="264"/>
      <c r="CL2642" s="264"/>
      <c r="CM2642" s="264"/>
      <c r="CN2642" s="264"/>
      <c r="CO2642" s="264"/>
      <c r="CP2642" s="264"/>
      <c r="CQ2642" s="264"/>
      <c r="CR2642" s="264"/>
      <c r="CS2642" s="264"/>
      <c r="CT2642" s="264"/>
      <c r="CU2642" s="264"/>
      <c r="CV2642" s="264"/>
      <c r="CW2642" s="264"/>
      <c r="CX2642" s="264"/>
    </row>
    <row r="2643" spans="1:102" ht="18">
      <c r="A2643" s="13"/>
      <c r="B2643" s="7" t="s">
        <v>2425</v>
      </c>
      <c r="C2643" s="9"/>
      <c r="D2643" s="8"/>
      <c r="E2643" s="9"/>
      <c r="F2643" s="6"/>
      <c r="G2643" s="6"/>
      <c r="H2643" s="3"/>
      <c r="I2643" s="18"/>
      <c r="J2643" s="10"/>
      <c r="L2643" s="67"/>
      <c r="M2643" s="65"/>
      <c r="N2643" s="67"/>
      <c r="O2643" s="67"/>
      <c r="P2643" s="65"/>
      <c r="Q2643" s="67"/>
      <c r="R2643" s="67"/>
      <c r="S2643" s="8"/>
      <c r="T2643" s="9"/>
      <c r="U2643" s="9"/>
      <c r="V2643" s="8"/>
      <c r="W2643" s="9"/>
    </row>
    <row r="2644" spans="1:102" ht="18">
      <c r="A2644" s="13"/>
      <c r="B2644" s="5" t="s">
        <v>2426</v>
      </c>
      <c r="C2644" s="8"/>
      <c r="D2644" s="8"/>
      <c r="F2644" s="2"/>
      <c r="G2644" s="2"/>
      <c r="H2644" s="4"/>
      <c r="I2644" s="10"/>
      <c r="J2644" s="10"/>
      <c r="K2644" s="59"/>
      <c r="L2644" s="65"/>
      <c r="M2644" s="65"/>
      <c r="N2644" s="65"/>
      <c r="O2644" s="65"/>
      <c r="P2644" s="65"/>
      <c r="Q2644" s="65"/>
      <c r="R2644" s="65">
        <v>725</v>
      </c>
      <c r="S2644" s="8">
        <v>1087</v>
      </c>
      <c r="T2644" s="8">
        <f>SUM(R2644:S2644)</f>
        <v>1812</v>
      </c>
      <c r="U2644" s="9">
        <v>0.01</v>
      </c>
      <c r="V2644" s="8">
        <v>0.01</v>
      </c>
      <c r="W2644" s="8">
        <f>SUM(U2644:V2644)</f>
        <v>0.02</v>
      </c>
    </row>
    <row r="2645" spans="1:102" ht="18">
      <c r="A2645" s="13"/>
      <c r="B2645" s="5" t="s">
        <v>2620</v>
      </c>
      <c r="C2645" s="8"/>
      <c r="D2645" s="8"/>
      <c r="F2645" s="2"/>
      <c r="G2645" s="2"/>
      <c r="H2645" s="4"/>
      <c r="I2645" s="10"/>
      <c r="J2645" s="10"/>
      <c r="K2645" s="59"/>
      <c r="L2645" s="65"/>
      <c r="M2645" s="65"/>
      <c r="N2645" s="65"/>
      <c r="O2645" s="65"/>
      <c r="P2645" s="65"/>
      <c r="Q2645" s="65"/>
      <c r="R2645" s="65"/>
      <c r="S2645" s="8"/>
      <c r="T2645" s="8"/>
      <c r="U2645" s="8">
        <v>0.01</v>
      </c>
      <c r="V2645" s="8">
        <v>0</v>
      </c>
      <c r="W2645" s="8">
        <f t="shared" ref="W2645:W2646" si="1023">SUM(U2645:V2645)</f>
        <v>0.01</v>
      </c>
    </row>
    <row r="2646" spans="1:102" ht="18">
      <c r="A2646" s="13"/>
      <c r="B2646" s="5" t="s">
        <v>2410</v>
      </c>
      <c r="C2646" s="9"/>
      <c r="D2646" s="8"/>
      <c r="E2646" s="9"/>
      <c r="F2646" s="6"/>
      <c r="G2646" s="6"/>
      <c r="H2646" s="3"/>
      <c r="I2646" s="18"/>
      <c r="J2646" s="10"/>
      <c r="L2646" s="67"/>
      <c r="M2646" s="65"/>
      <c r="N2646" s="67"/>
      <c r="O2646" s="67"/>
      <c r="P2646" s="65"/>
      <c r="Q2646" s="67"/>
      <c r="R2646" s="67">
        <v>0.01</v>
      </c>
      <c r="S2646" s="8"/>
      <c r="T2646" s="9">
        <f>SUM(R2646:S2646)</f>
        <v>0.01</v>
      </c>
      <c r="U2646" s="9">
        <v>0</v>
      </c>
      <c r="V2646" s="8">
        <v>0</v>
      </c>
      <c r="W2646" s="8">
        <f t="shared" si="1023"/>
        <v>0</v>
      </c>
    </row>
    <row r="2647" spans="1:102" s="186" customFormat="1" ht="18">
      <c r="A2647" s="187"/>
      <c r="B2647" s="181" t="s">
        <v>2427</v>
      </c>
      <c r="C2647" s="182"/>
      <c r="D2647" s="182"/>
      <c r="E2647" s="182"/>
      <c r="F2647" s="183"/>
      <c r="G2647" s="183"/>
      <c r="H2647" s="194"/>
      <c r="I2647" s="184"/>
      <c r="J2647" s="184"/>
      <c r="K2647" s="212"/>
      <c r="L2647" s="198"/>
      <c r="M2647" s="198"/>
      <c r="N2647" s="198"/>
      <c r="O2647" s="198"/>
      <c r="P2647" s="198"/>
      <c r="Q2647" s="198"/>
      <c r="R2647" s="198">
        <f>SUM(R2644:R2646)</f>
        <v>725.01</v>
      </c>
      <c r="S2647" s="198">
        <f t="shared" ref="S2647:V2647" si="1024">SUM(S2644:S2646)</f>
        <v>1087</v>
      </c>
      <c r="T2647" s="198">
        <f t="shared" si="1024"/>
        <v>1812.01</v>
      </c>
      <c r="U2647" s="198">
        <f t="shared" si="1024"/>
        <v>0.02</v>
      </c>
      <c r="V2647" s="198">
        <f t="shared" si="1024"/>
        <v>0.01</v>
      </c>
      <c r="W2647" s="182">
        <f>SUM(U2647:V2647)</f>
        <v>0.03</v>
      </c>
      <c r="X2647" s="264"/>
      <c r="Y2647" s="264"/>
      <c r="Z2647" s="264"/>
      <c r="AA2647" s="264"/>
      <c r="AB2647" s="264"/>
      <c r="AC2647" s="264"/>
      <c r="AD2647" s="264"/>
      <c r="AE2647" s="264"/>
      <c r="AF2647" s="264"/>
      <c r="AG2647" s="264"/>
      <c r="AH2647" s="264"/>
      <c r="AI2647" s="264"/>
      <c r="AJ2647" s="264"/>
      <c r="AK2647" s="264"/>
      <c r="AL2647" s="264"/>
      <c r="AM2647" s="264"/>
      <c r="AN2647" s="264"/>
      <c r="AO2647" s="264"/>
      <c r="AP2647" s="264"/>
      <c r="AQ2647" s="264"/>
      <c r="AR2647" s="264"/>
      <c r="AS2647" s="264"/>
      <c r="AT2647" s="264"/>
      <c r="AU2647" s="264"/>
      <c r="AV2647" s="264"/>
      <c r="AW2647" s="264"/>
      <c r="AX2647" s="264"/>
      <c r="AY2647" s="264"/>
      <c r="AZ2647" s="264"/>
      <c r="BA2647" s="264"/>
      <c r="BB2647" s="264"/>
      <c r="BC2647" s="264"/>
      <c r="BD2647" s="264"/>
      <c r="BE2647" s="264"/>
      <c r="BF2647" s="264"/>
      <c r="BG2647" s="264"/>
      <c r="BH2647" s="264"/>
      <c r="BI2647" s="264"/>
      <c r="BJ2647" s="264"/>
      <c r="BK2647" s="264"/>
      <c r="BL2647" s="264"/>
      <c r="BM2647" s="264"/>
      <c r="BN2647" s="264"/>
      <c r="BO2647" s="264"/>
      <c r="BP2647" s="264"/>
      <c r="BQ2647" s="264"/>
      <c r="BR2647" s="264"/>
      <c r="BS2647" s="264"/>
      <c r="BT2647" s="264"/>
      <c r="BU2647" s="264"/>
      <c r="BV2647" s="264"/>
      <c r="BW2647" s="264"/>
      <c r="BX2647" s="264"/>
      <c r="BY2647" s="264"/>
      <c r="BZ2647" s="264"/>
      <c r="CA2647" s="264"/>
      <c r="CB2647" s="264"/>
      <c r="CC2647" s="264"/>
      <c r="CD2647" s="264"/>
      <c r="CE2647" s="264"/>
      <c r="CF2647" s="264"/>
      <c r="CG2647" s="264"/>
      <c r="CH2647" s="264"/>
      <c r="CI2647" s="264"/>
      <c r="CJ2647" s="264"/>
      <c r="CK2647" s="264"/>
      <c r="CL2647" s="264"/>
      <c r="CM2647" s="264"/>
      <c r="CN2647" s="264"/>
      <c r="CO2647" s="264"/>
      <c r="CP2647" s="264"/>
      <c r="CQ2647" s="264"/>
      <c r="CR2647" s="264"/>
      <c r="CS2647" s="264"/>
      <c r="CT2647" s="264"/>
      <c r="CU2647" s="264"/>
      <c r="CV2647" s="264"/>
      <c r="CW2647" s="264"/>
      <c r="CX2647" s="264"/>
    </row>
    <row r="2648" spans="1:102" s="24" customFormat="1" ht="18">
      <c r="A2648" s="17">
        <v>33</v>
      </c>
      <c r="B2648" s="7" t="s">
        <v>1799</v>
      </c>
      <c r="C2648" s="9"/>
      <c r="D2648" s="9"/>
      <c r="E2648" s="9"/>
      <c r="F2648" s="6"/>
      <c r="G2648" s="6"/>
      <c r="H2648" s="3"/>
      <c r="I2648" s="18"/>
      <c r="J2648" s="18"/>
      <c r="K2648" s="213"/>
      <c r="L2648" s="67"/>
      <c r="M2648" s="67"/>
      <c r="N2648" s="67"/>
      <c r="O2648" s="67"/>
      <c r="P2648" s="67"/>
      <c r="Q2648" s="67"/>
      <c r="R2648" s="67"/>
      <c r="S2648" s="9"/>
      <c r="T2648" s="9"/>
      <c r="U2648" s="9"/>
      <c r="V2648" s="9"/>
      <c r="W2648" s="9"/>
      <c r="X2648" s="258"/>
      <c r="Y2648" s="258"/>
      <c r="Z2648" s="258"/>
      <c r="AA2648" s="258"/>
      <c r="AB2648" s="258"/>
      <c r="AC2648" s="258"/>
      <c r="AD2648" s="258"/>
      <c r="AE2648" s="258"/>
      <c r="AF2648" s="258"/>
      <c r="AG2648" s="258"/>
      <c r="AH2648" s="258"/>
      <c r="AI2648" s="258"/>
      <c r="AJ2648" s="258"/>
      <c r="AK2648" s="258"/>
      <c r="AL2648" s="258"/>
      <c r="AM2648" s="258"/>
      <c r="AN2648" s="258"/>
      <c r="AO2648" s="258"/>
      <c r="AP2648" s="258"/>
      <c r="AQ2648" s="258"/>
      <c r="AR2648" s="258"/>
      <c r="AS2648" s="258"/>
      <c r="AT2648" s="258"/>
      <c r="AU2648" s="258"/>
      <c r="AV2648" s="258"/>
      <c r="AW2648" s="258"/>
      <c r="AX2648" s="258"/>
      <c r="AY2648" s="258"/>
      <c r="AZ2648" s="258"/>
      <c r="BA2648" s="258"/>
      <c r="BB2648" s="258"/>
      <c r="BC2648" s="258"/>
      <c r="BD2648" s="258"/>
      <c r="BE2648" s="258"/>
      <c r="BF2648" s="258"/>
      <c r="BG2648" s="258"/>
      <c r="BH2648" s="258"/>
      <c r="BI2648" s="258"/>
      <c r="BJ2648" s="258"/>
      <c r="BK2648" s="258"/>
      <c r="BL2648" s="258"/>
      <c r="BM2648" s="258"/>
      <c r="BN2648" s="258"/>
      <c r="BO2648" s="258"/>
      <c r="BP2648" s="258"/>
      <c r="BQ2648" s="258"/>
      <c r="BR2648" s="258"/>
      <c r="BS2648" s="258"/>
      <c r="BT2648" s="258"/>
      <c r="BU2648" s="258"/>
      <c r="BV2648" s="258"/>
      <c r="BW2648" s="258"/>
      <c r="BX2648" s="258"/>
      <c r="BY2648" s="258"/>
      <c r="BZ2648" s="258"/>
      <c r="CA2648" s="258"/>
      <c r="CB2648" s="258"/>
      <c r="CC2648" s="258"/>
      <c r="CD2648" s="258"/>
      <c r="CE2648" s="258"/>
      <c r="CF2648" s="258"/>
      <c r="CG2648" s="258"/>
      <c r="CH2648" s="258"/>
      <c r="CI2648" s="258"/>
      <c r="CJ2648" s="258"/>
      <c r="CK2648" s="258"/>
      <c r="CL2648" s="258"/>
      <c r="CM2648" s="258"/>
      <c r="CN2648" s="258"/>
      <c r="CO2648" s="258"/>
      <c r="CP2648" s="258"/>
      <c r="CQ2648" s="258"/>
      <c r="CR2648" s="258"/>
      <c r="CS2648" s="258"/>
      <c r="CT2648" s="258"/>
      <c r="CU2648" s="258"/>
      <c r="CV2648" s="258"/>
      <c r="CW2648" s="258"/>
      <c r="CX2648" s="258"/>
    </row>
    <row r="2649" spans="1:102" s="24" customFormat="1" ht="18">
      <c r="A2649" s="13">
        <v>1</v>
      </c>
      <c r="B2649" s="5" t="s">
        <v>2621</v>
      </c>
      <c r="C2649" s="9"/>
      <c r="D2649" s="9"/>
      <c r="E2649" s="9"/>
      <c r="F2649" s="6"/>
      <c r="G2649" s="6"/>
      <c r="H2649" s="3"/>
      <c r="I2649" s="18"/>
      <c r="J2649" s="18"/>
      <c r="K2649" s="213"/>
      <c r="L2649" s="67"/>
      <c r="M2649" s="67"/>
      <c r="N2649" s="67"/>
      <c r="O2649" s="67"/>
      <c r="P2649" s="67"/>
      <c r="Q2649" s="67"/>
      <c r="R2649" s="67"/>
      <c r="S2649" s="9"/>
      <c r="T2649" s="9"/>
      <c r="U2649" s="9">
        <v>38</v>
      </c>
      <c r="V2649" s="9"/>
      <c r="W2649" s="9">
        <f>SUM(U2649:V2649)</f>
        <v>38</v>
      </c>
      <c r="X2649" s="258"/>
      <c r="Y2649" s="258"/>
      <c r="Z2649" s="258"/>
      <c r="AA2649" s="258"/>
      <c r="AB2649" s="258"/>
      <c r="AC2649" s="258"/>
      <c r="AD2649" s="258"/>
      <c r="AE2649" s="258"/>
      <c r="AF2649" s="258"/>
      <c r="AG2649" s="258"/>
      <c r="AH2649" s="258"/>
      <c r="AI2649" s="258"/>
      <c r="AJ2649" s="258"/>
      <c r="AK2649" s="258"/>
      <c r="AL2649" s="258"/>
      <c r="AM2649" s="258"/>
      <c r="AN2649" s="258"/>
      <c r="AO2649" s="258"/>
      <c r="AP2649" s="258"/>
      <c r="AQ2649" s="258"/>
      <c r="AR2649" s="258"/>
      <c r="AS2649" s="258"/>
      <c r="AT2649" s="258"/>
      <c r="AU2649" s="258"/>
      <c r="AV2649" s="258"/>
      <c r="AW2649" s="258"/>
      <c r="AX2649" s="258"/>
      <c r="AY2649" s="258"/>
      <c r="AZ2649" s="258"/>
      <c r="BA2649" s="258"/>
      <c r="BB2649" s="258"/>
      <c r="BC2649" s="258"/>
      <c r="BD2649" s="258"/>
      <c r="BE2649" s="258"/>
      <c r="BF2649" s="258"/>
      <c r="BG2649" s="258"/>
      <c r="BH2649" s="258"/>
      <c r="BI2649" s="258"/>
      <c r="BJ2649" s="258"/>
      <c r="BK2649" s="258"/>
      <c r="BL2649" s="258"/>
      <c r="BM2649" s="258"/>
      <c r="BN2649" s="258"/>
      <c r="BO2649" s="258"/>
      <c r="BP2649" s="258"/>
      <c r="BQ2649" s="258"/>
      <c r="BR2649" s="258"/>
      <c r="BS2649" s="258"/>
      <c r="BT2649" s="258"/>
      <c r="BU2649" s="258"/>
      <c r="BV2649" s="258"/>
      <c r="BW2649" s="258"/>
      <c r="BX2649" s="258"/>
      <c r="BY2649" s="258"/>
      <c r="BZ2649" s="258"/>
      <c r="CA2649" s="258"/>
      <c r="CB2649" s="258"/>
      <c r="CC2649" s="258"/>
      <c r="CD2649" s="258"/>
      <c r="CE2649" s="258"/>
      <c r="CF2649" s="258"/>
      <c r="CG2649" s="258"/>
      <c r="CH2649" s="258"/>
      <c r="CI2649" s="258"/>
      <c r="CJ2649" s="258"/>
      <c r="CK2649" s="258"/>
      <c r="CL2649" s="258"/>
      <c r="CM2649" s="258"/>
      <c r="CN2649" s="258"/>
      <c r="CO2649" s="258"/>
      <c r="CP2649" s="258"/>
      <c r="CQ2649" s="258"/>
      <c r="CR2649" s="258"/>
      <c r="CS2649" s="258"/>
      <c r="CT2649" s="258"/>
      <c r="CU2649" s="258"/>
      <c r="CV2649" s="258"/>
      <c r="CW2649" s="258"/>
      <c r="CX2649" s="258"/>
    </row>
    <row r="2650" spans="1:102" ht="18">
      <c r="A2650" s="17">
        <v>2</v>
      </c>
      <c r="B2650" s="5" t="s">
        <v>1800</v>
      </c>
      <c r="C2650" s="8">
        <v>400</v>
      </c>
      <c r="D2650" s="8"/>
      <c r="E2650" s="9">
        <f>SUM(C2650:D2650)</f>
        <v>400</v>
      </c>
      <c r="F2650" s="2">
        <v>2500</v>
      </c>
      <c r="G2650" s="2">
        <v>0</v>
      </c>
      <c r="H2650" s="3">
        <f t="shared" si="1008"/>
        <v>2500</v>
      </c>
      <c r="I2650" s="10">
        <v>2500</v>
      </c>
      <c r="J2650" s="10"/>
      <c r="K2650" s="213">
        <f>SUM(I2650:J2650)</f>
        <v>2500</v>
      </c>
      <c r="L2650" s="65">
        <v>2500</v>
      </c>
      <c r="M2650" s="65"/>
      <c r="N2650" s="67">
        <f>SUM(L2650:M2650)</f>
        <v>2500</v>
      </c>
      <c r="O2650" s="65">
        <v>3000</v>
      </c>
      <c r="P2650" s="65"/>
      <c r="Q2650" s="67">
        <f>SUM(O2650:P2650)</f>
        <v>3000</v>
      </c>
      <c r="R2650" s="65">
        <v>3000</v>
      </c>
      <c r="S2650" s="8"/>
      <c r="T2650" s="9">
        <f>SUM(R2650:S2650)</f>
        <v>3000</v>
      </c>
      <c r="U2650" s="8">
        <v>4200</v>
      </c>
      <c r="V2650" s="8"/>
      <c r="W2650" s="9">
        <f>SUM(U2650:V2650)</f>
        <v>4200</v>
      </c>
    </row>
    <row r="2651" spans="1:102" s="24" customFormat="1" ht="18">
      <c r="A2651" s="13">
        <v>3</v>
      </c>
      <c r="B2651" s="5" t="s">
        <v>1801</v>
      </c>
      <c r="C2651" s="9"/>
      <c r="D2651" s="8"/>
      <c r="E2651" s="9"/>
      <c r="F2651" s="2">
        <v>964</v>
      </c>
      <c r="G2651" s="2">
        <v>0</v>
      </c>
      <c r="H2651" s="3">
        <f t="shared" si="1008"/>
        <v>964</v>
      </c>
      <c r="I2651" s="18">
        <v>663.8</v>
      </c>
      <c r="J2651" s="18"/>
      <c r="K2651" s="213">
        <f>SUM(I2651:J2651)</f>
        <v>663.8</v>
      </c>
      <c r="L2651" s="65">
        <v>360.73</v>
      </c>
      <c r="M2651" s="67"/>
      <c r="N2651" s="67">
        <f>SUM(L2651:M2651)</f>
        <v>360.73</v>
      </c>
      <c r="O2651" s="65">
        <v>231.46</v>
      </c>
      <c r="P2651" s="67"/>
      <c r="Q2651" s="67">
        <f>SUM(O2651:P2651)</f>
        <v>231.46</v>
      </c>
      <c r="R2651" s="65">
        <v>231.46</v>
      </c>
      <c r="S2651" s="9"/>
      <c r="T2651" s="9">
        <f>SUM(R2651:S2651)</f>
        <v>231.46</v>
      </c>
      <c r="U2651" s="8">
        <v>456</v>
      </c>
      <c r="V2651" s="9"/>
      <c r="W2651" s="9">
        <f>SUM(U2651:V2651)</f>
        <v>456</v>
      </c>
      <c r="X2651" s="258"/>
      <c r="Y2651" s="258"/>
      <c r="Z2651" s="258"/>
      <c r="AA2651" s="258"/>
      <c r="AB2651" s="258"/>
      <c r="AC2651" s="258"/>
      <c r="AD2651" s="258"/>
      <c r="AE2651" s="258"/>
      <c r="AF2651" s="258"/>
      <c r="AG2651" s="258"/>
      <c r="AH2651" s="258"/>
      <c r="AI2651" s="258"/>
      <c r="AJ2651" s="258"/>
      <c r="AK2651" s="258"/>
      <c r="AL2651" s="258"/>
      <c r="AM2651" s="258"/>
      <c r="AN2651" s="258"/>
      <c r="AO2651" s="258"/>
      <c r="AP2651" s="258"/>
      <c r="AQ2651" s="258"/>
      <c r="AR2651" s="258"/>
      <c r="AS2651" s="258"/>
      <c r="AT2651" s="258"/>
      <c r="AU2651" s="258"/>
      <c r="AV2651" s="258"/>
      <c r="AW2651" s="258"/>
      <c r="AX2651" s="258"/>
      <c r="AY2651" s="258"/>
      <c r="AZ2651" s="258"/>
      <c r="BA2651" s="258"/>
      <c r="BB2651" s="258"/>
      <c r="BC2651" s="258"/>
      <c r="BD2651" s="258"/>
      <c r="BE2651" s="258"/>
      <c r="BF2651" s="258"/>
      <c r="BG2651" s="258"/>
      <c r="BH2651" s="258"/>
      <c r="BI2651" s="258"/>
      <c r="BJ2651" s="258"/>
      <c r="BK2651" s="258"/>
      <c r="BL2651" s="258"/>
      <c r="BM2651" s="258"/>
      <c r="BN2651" s="258"/>
      <c r="BO2651" s="258"/>
      <c r="BP2651" s="258"/>
      <c r="BQ2651" s="258"/>
      <c r="BR2651" s="258"/>
      <c r="BS2651" s="258"/>
      <c r="BT2651" s="258"/>
      <c r="BU2651" s="258"/>
      <c r="BV2651" s="258"/>
      <c r="BW2651" s="258"/>
      <c r="BX2651" s="258"/>
      <c r="BY2651" s="258"/>
      <c r="BZ2651" s="258"/>
      <c r="CA2651" s="258"/>
      <c r="CB2651" s="258"/>
      <c r="CC2651" s="258"/>
      <c r="CD2651" s="258"/>
      <c r="CE2651" s="258"/>
      <c r="CF2651" s="258"/>
      <c r="CG2651" s="258"/>
      <c r="CH2651" s="258"/>
      <c r="CI2651" s="258"/>
      <c r="CJ2651" s="258"/>
      <c r="CK2651" s="258"/>
      <c r="CL2651" s="258"/>
      <c r="CM2651" s="258"/>
      <c r="CN2651" s="258"/>
      <c r="CO2651" s="258"/>
      <c r="CP2651" s="258"/>
      <c r="CQ2651" s="258"/>
      <c r="CR2651" s="258"/>
      <c r="CS2651" s="258"/>
      <c r="CT2651" s="258"/>
      <c r="CU2651" s="258"/>
      <c r="CV2651" s="258"/>
      <c r="CW2651" s="258"/>
      <c r="CX2651" s="258"/>
    </row>
    <row r="2652" spans="1:102" s="24" customFormat="1" ht="18">
      <c r="A2652" s="17">
        <v>4</v>
      </c>
      <c r="B2652" s="5" t="s">
        <v>2410</v>
      </c>
      <c r="C2652" s="9"/>
      <c r="D2652" s="8"/>
      <c r="E2652" s="9"/>
      <c r="F2652" s="2"/>
      <c r="G2652" s="2"/>
      <c r="H2652" s="3"/>
      <c r="I2652" s="18"/>
      <c r="J2652" s="18"/>
      <c r="K2652" s="213"/>
      <c r="L2652" s="65"/>
      <c r="M2652" s="67"/>
      <c r="N2652" s="67"/>
      <c r="O2652" s="65"/>
      <c r="P2652" s="67"/>
      <c r="Q2652" s="67"/>
      <c r="R2652" s="65">
        <v>0.01</v>
      </c>
      <c r="S2652" s="9"/>
      <c r="T2652" s="9">
        <f>SUM(R2652:S2652)</f>
        <v>0.01</v>
      </c>
      <c r="U2652" s="8">
        <v>0</v>
      </c>
      <c r="V2652" s="9"/>
      <c r="W2652" s="9">
        <f>SUM(U2652:V2652)</f>
        <v>0</v>
      </c>
      <c r="X2652" s="258"/>
      <c r="Y2652" s="258"/>
      <c r="Z2652" s="258"/>
      <c r="AA2652" s="258"/>
      <c r="AB2652" s="258"/>
      <c r="AC2652" s="258"/>
      <c r="AD2652" s="258"/>
      <c r="AE2652" s="258"/>
      <c r="AF2652" s="258"/>
      <c r="AG2652" s="258"/>
      <c r="AH2652" s="258"/>
      <c r="AI2652" s="258"/>
      <c r="AJ2652" s="258"/>
      <c r="AK2652" s="258"/>
      <c r="AL2652" s="258"/>
      <c r="AM2652" s="258"/>
      <c r="AN2652" s="258"/>
      <c r="AO2652" s="258"/>
      <c r="AP2652" s="258"/>
      <c r="AQ2652" s="258"/>
      <c r="AR2652" s="258"/>
      <c r="AS2652" s="258"/>
      <c r="AT2652" s="258"/>
      <c r="AU2652" s="258"/>
      <c r="AV2652" s="258"/>
      <c r="AW2652" s="258"/>
      <c r="AX2652" s="258"/>
      <c r="AY2652" s="258"/>
      <c r="AZ2652" s="258"/>
      <c r="BA2652" s="258"/>
      <c r="BB2652" s="258"/>
      <c r="BC2652" s="258"/>
      <c r="BD2652" s="258"/>
      <c r="BE2652" s="258"/>
      <c r="BF2652" s="258"/>
      <c r="BG2652" s="258"/>
      <c r="BH2652" s="258"/>
      <c r="BI2652" s="258"/>
      <c r="BJ2652" s="258"/>
      <c r="BK2652" s="258"/>
      <c r="BL2652" s="258"/>
      <c r="BM2652" s="258"/>
      <c r="BN2652" s="258"/>
      <c r="BO2652" s="258"/>
      <c r="BP2652" s="258"/>
      <c r="BQ2652" s="258"/>
      <c r="BR2652" s="258"/>
      <c r="BS2652" s="258"/>
      <c r="BT2652" s="258"/>
      <c r="BU2652" s="258"/>
      <c r="BV2652" s="258"/>
      <c r="BW2652" s="258"/>
      <c r="BX2652" s="258"/>
      <c r="BY2652" s="258"/>
      <c r="BZ2652" s="258"/>
      <c r="CA2652" s="258"/>
      <c r="CB2652" s="258"/>
      <c r="CC2652" s="258"/>
      <c r="CD2652" s="258"/>
      <c r="CE2652" s="258"/>
      <c r="CF2652" s="258"/>
      <c r="CG2652" s="258"/>
      <c r="CH2652" s="258"/>
      <c r="CI2652" s="258"/>
      <c r="CJ2652" s="258"/>
      <c r="CK2652" s="258"/>
      <c r="CL2652" s="258"/>
      <c r="CM2652" s="258"/>
      <c r="CN2652" s="258"/>
      <c r="CO2652" s="258"/>
      <c r="CP2652" s="258"/>
      <c r="CQ2652" s="258"/>
      <c r="CR2652" s="258"/>
      <c r="CS2652" s="258"/>
      <c r="CT2652" s="258"/>
      <c r="CU2652" s="258"/>
      <c r="CV2652" s="258"/>
      <c r="CW2652" s="258"/>
      <c r="CX2652" s="258"/>
    </row>
    <row r="2653" spans="1:102" s="186" customFormat="1" ht="18">
      <c r="A2653" s="187"/>
      <c r="B2653" s="181" t="s">
        <v>203</v>
      </c>
      <c r="C2653" s="182">
        <f>SUM(C2650:C2651)</f>
        <v>400</v>
      </c>
      <c r="D2653" s="182"/>
      <c r="E2653" s="182">
        <f>SUM(C2653:D2653)</f>
        <v>400</v>
      </c>
      <c r="F2653" s="183">
        <v>3464</v>
      </c>
      <c r="G2653" s="183">
        <v>0</v>
      </c>
      <c r="H2653" s="194">
        <f t="shared" si="1008"/>
        <v>3464</v>
      </c>
      <c r="I2653" s="184">
        <f>SUM(I2650:I2651)</f>
        <v>3163.8</v>
      </c>
      <c r="J2653" s="184"/>
      <c r="K2653" s="212">
        <f>SUM(I2653:J2653)</f>
        <v>3163.8</v>
      </c>
      <c r="L2653" s="198">
        <f>SUM(L2650:L2651)</f>
        <v>2860.73</v>
      </c>
      <c r="M2653" s="198"/>
      <c r="N2653" s="198">
        <f>SUM(L2653:M2653)</f>
        <v>2860.73</v>
      </c>
      <c r="O2653" s="198">
        <f>SUM(O2650:O2651)</f>
        <v>3231.46</v>
      </c>
      <c r="P2653" s="198"/>
      <c r="Q2653" s="198">
        <f>SUM(O2653:P2653)</f>
        <v>3231.46</v>
      </c>
      <c r="R2653" s="198">
        <f>SUM(R2650:R2652)</f>
        <v>3231.4700000000003</v>
      </c>
      <c r="S2653" s="198">
        <f t="shared" ref="S2653:V2653" si="1025">SUM(S2650:S2652)</f>
        <v>0</v>
      </c>
      <c r="T2653" s="198">
        <f t="shared" si="1025"/>
        <v>3231.4700000000003</v>
      </c>
      <c r="U2653" s="198">
        <f>SUM(U2649:U2652)</f>
        <v>4694</v>
      </c>
      <c r="V2653" s="198">
        <f t="shared" si="1025"/>
        <v>0</v>
      </c>
      <c r="W2653" s="182">
        <f>SUM(U2653:V2653)</f>
        <v>4694</v>
      </c>
      <c r="X2653" s="264"/>
      <c r="Y2653" s="264"/>
      <c r="Z2653" s="264"/>
      <c r="AA2653" s="264"/>
      <c r="AB2653" s="264"/>
      <c r="AC2653" s="264"/>
      <c r="AD2653" s="264"/>
      <c r="AE2653" s="264"/>
      <c r="AF2653" s="264"/>
      <c r="AG2653" s="264"/>
      <c r="AH2653" s="264"/>
      <c r="AI2653" s="264"/>
      <c r="AJ2653" s="264"/>
      <c r="AK2653" s="264"/>
      <c r="AL2653" s="264"/>
      <c r="AM2653" s="264"/>
      <c r="AN2653" s="264"/>
      <c r="AO2653" s="264"/>
      <c r="AP2653" s="264"/>
      <c r="AQ2653" s="264"/>
      <c r="AR2653" s="264"/>
      <c r="AS2653" s="264"/>
      <c r="AT2653" s="264"/>
      <c r="AU2653" s="264"/>
      <c r="AV2653" s="264"/>
      <c r="AW2653" s="264"/>
      <c r="AX2653" s="264"/>
      <c r="AY2653" s="264"/>
      <c r="AZ2653" s="264"/>
      <c r="BA2653" s="264"/>
      <c r="BB2653" s="264"/>
      <c r="BC2653" s="264"/>
      <c r="BD2653" s="264"/>
      <c r="BE2653" s="264"/>
      <c r="BF2653" s="264"/>
      <c r="BG2653" s="264"/>
      <c r="BH2653" s="264"/>
      <c r="BI2653" s="264"/>
      <c r="BJ2653" s="264"/>
      <c r="BK2653" s="264"/>
      <c r="BL2653" s="264"/>
      <c r="BM2653" s="264"/>
      <c r="BN2653" s="264"/>
      <c r="BO2653" s="264"/>
      <c r="BP2653" s="264"/>
      <c r="BQ2653" s="264"/>
      <c r="BR2653" s="264"/>
      <c r="BS2653" s="264"/>
      <c r="BT2653" s="264"/>
      <c r="BU2653" s="264"/>
      <c r="BV2653" s="264"/>
      <c r="BW2653" s="264"/>
      <c r="BX2653" s="264"/>
      <c r="BY2653" s="264"/>
      <c r="BZ2653" s="264"/>
      <c r="CA2653" s="264"/>
      <c r="CB2653" s="264"/>
      <c r="CC2653" s="264"/>
      <c r="CD2653" s="264"/>
      <c r="CE2653" s="264"/>
      <c r="CF2653" s="264"/>
      <c r="CG2653" s="264"/>
      <c r="CH2653" s="264"/>
      <c r="CI2653" s="264"/>
      <c r="CJ2653" s="264"/>
      <c r="CK2653" s="264"/>
      <c r="CL2653" s="264"/>
      <c r="CM2653" s="264"/>
      <c r="CN2653" s="264"/>
      <c r="CO2653" s="264"/>
      <c r="CP2653" s="264"/>
      <c r="CQ2653" s="264"/>
      <c r="CR2653" s="264"/>
      <c r="CS2653" s="264"/>
      <c r="CT2653" s="264"/>
      <c r="CU2653" s="264"/>
      <c r="CV2653" s="264"/>
      <c r="CW2653" s="264"/>
      <c r="CX2653" s="264"/>
    </row>
    <row r="2654" spans="1:102" s="24" customFormat="1" ht="18">
      <c r="A2654" s="17">
        <v>34</v>
      </c>
      <c r="B2654" s="7" t="s">
        <v>1802</v>
      </c>
      <c r="C2654" s="9"/>
      <c r="D2654" s="9"/>
      <c r="E2654" s="9"/>
      <c r="F2654" s="6"/>
      <c r="G2654" s="6"/>
      <c r="H2654" s="3"/>
      <c r="I2654" s="18"/>
      <c r="J2654" s="18"/>
      <c r="K2654" s="213"/>
      <c r="L2654" s="67"/>
      <c r="M2654" s="67"/>
      <c r="N2654" s="67"/>
      <c r="O2654" s="67"/>
      <c r="P2654" s="67"/>
      <c r="Q2654" s="67"/>
      <c r="R2654" s="67"/>
      <c r="S2654" s="9"/>
      <c r="T2654" s="9"/>
      <c r="U2654" s="9"/>
      <c r="V2654" s="9"/>
      <c r="W2654" s="9"/>
      <c r="X2654" s="258"/>
      <c r="Y2654" s="258"/>
      <c r="Z2654" s="258"/>
      <c r="AA2654" s="258"/>
      <c r="AB2654" s="258"/>
      <c r="AC2654" s="258"/>
      <c r="AD2654" s="258"/>
      <c r="AE2654" s="258"/>
      <c r="AF2654" s="258"/>
      <c r="AG2654" s="258"/>
      <c r="AH2654" s="258"/>
      <c r="AI2654" s="258"/>
      <c r="AJ2654" s="258"/>
      <c r="AK2654" s="258"/>
      <c r="AL2654" s="258"/>
      <c r="AM2654" s="258"/>
      <c r="AN2654" s="258"/>
      <c r="AO2654" s="258"/>
      <c r="AP2654" s="258"/>
      <c r="AQ2654" s="258"/>
      <c r="AR2654" s="258"/>
      <c r="AS2654" s="258"/>
      <c r="AT2654" s="258"/>
      <c r="AU2654" s="258"/>
      <c r="AV2654" s="258"/>
      <c r="AW2654" s="258"/>
      <c r="AX2654" s="258"/>
      <c r="AY2654" s="258"/>
      <c r="AZ2654" s="258"/>
      <c r="BA2654" s="258"/>
      <c r="BB2654" s="258"/>
      <c r="BC2654" s="258"/>
      <c r="BD2654" s="258"/>
      <c r="BE2654" s="258"/>
      <c r="BF2654" s="258"/>
      <c r="BG2654" s="258"/>
      <c r="BH2654" s="258"/>
      <c r="BI2654" s="258"/>
      <c r="BJ2654" s="258"/>
      <c r="BK2654" s="258"/>
      <c r="BL2654" s="258"/>
      <c r="BM2654" s="258"/>
      <c r="BN2654" s="258"/>
      <c r="BO2654" s="258"/>
      <c r="BP2654" s="258"/>
      <c r="BQ2654" s="258"/>
      <c r="BR2654" s="258"/>
      <c r="BS2654" s="258"/>
      <c r="BT2654" s="258"/>
      <c r="BU2654" s="258"/>
      <c r="BV2654" s="258"/>
      <c r="BW2654" s="258"/>
      <c r="BX2654" s="258"/>
      <c r="BY2654" s="258"/>
      <c r="BZ2654" s="258"/>
      <c r="CA2654" s="258"/>
      <c r="CB2654" s="258"/>
      <c r="CC2654" s="258"/>
      <c r="CD2654" s="258"/>
      <c r="CE2654" s="258"/>
      <c r="CF2654" s="258"/>
      <c r="CG2654" s="258"/>
      <c r="CH2654" s="258"/>
      <c r="CI2654" s="258"/>
      <c r="CJ2654" s="258"/>
      <c r="CK2654" s="258"/>
      <c r="CL2654" s="258"/>
      <c r="CM2654" s="258"/>
      <c r="CN2654" s="258"/>
      <c r="CO2654" s="258"/>
      <c r="CP2654" s="258"/>
      <c r="CQ2654" s="258"/>
      <c r="CR2654" s="258"/>
      <c r="CS2654" s="258"/>
      <c r="CT2654" s="258"/>
      <c r="CU2654" s="258"/>
      <c r="CV2654" s="258"/>
      <c r="CW2654" s="258"/>
      <c r="CX2654" s="258"/>
    </row>
    <row r="2655" spans="1:102" s="24" customFormat="1" ht="18">
      <c r="A2655" s="13">
        <v>1</v>
      </c>
      <c r="B2655" s="5" t="s">
        <v>1803</v>
      </c>
      <c r="C2655" s="8">
        <v>8.73</v>
      </c>
      <c r="D2655" s="8"/>
      <c r="E2655" s="9">
        <f>SUM(C2655:D2655)</f>
        <v>8.73</v>
      </c>
      <c r="F2655" s="2">
        <v>9.5</v>
      </c>
      <c r="G2655" s="2">
        <v>0</v>
      </c>
      <c r="H2655" s="3">
        <f t="shared" si="1008"/>
        <v>9.5</v>
      </c>
      <c r="I2655" s="18">
        <v>8</v>
      </c>
      <c r="J2655" s="18"/>
      <c r="K2655" s="213">
        <f>SUM(I2655:J2655)</f>
        <v>8</v>
      </c>
      <c r="L2655" s="67">
        <v>28.93</v>
      </c>
      <c r="M2655" s="67"/>
      <c r="N2655" s="67">
        <f>SUM(L2655:M2655)</f>
        <v>28.93</v>
      </c>
      <c r="O2655" s="67">
        <v>30</v>
      </c>
      <c r="P2655" s="67"/>
      <c r="Q2655" s="67">
        <f>SUM(O2655:P2655)</f>
        <v>30</v>
      </c>
      <c r="R2655" s="67">
        <v>30</v>
      </c>
      <c r="S2655" s="9"/>
      <c r="T2655" s="9">
        <f>SUM(R2655:S2655)</f>
        <v>30</v>
      </c>
      <c r="U2655" s="8">
        <v>0.01</v>
      </c>
      <c r="V2655" s="9"/>
      <c r="W2655" s="9">
        <f>SUM(U2655:V2655)</f>
        <v>0.01</v>
      </c>
      <c r="X2655" s="258"/>
      <c r="Y2655" s="258"/>
      <c r="Z2655" s="258"/>
      <c r="AA2655" s="258"/>
      <c r="AB2655" s="258"/>
      <c r="AC2655" s="258"/>
      <c r="AD2655" s="258"/>
      <c r="AE2655" s="258"/>
      <c r="AF2655" s="258"/>
      <c r="AG2655" s="258"/>
      <c r="AH2655" s="258"/>
      <c r="AI2655" s="258"/>
      <c r="AJ2655" s="258"/>
      <c r="AK2655" s="258"/>
      <c r="AL2655" s="258"/>
      <c r="AM2655" s="258"/>
      <c r="AN2655" s="258"/>
      <c r="AO2655" s="258"/>
      <c r="AP2655" s="258"/>
      <c r="AQ2655" s="258"/>
      <c r="AR2655" s="258"/>
      <c r="AS2655" s="258"/>
      <c r="AT2655" s="258"/>
      <c r="AU2655" s="258"/>
      <c r="AV2655" s="258"/>
      <c r="AW2655" s="258"/>
      <c r="AX2655" s="258"/>
      <c r="AY2655" s="258"/>
      <c r="AZ2655" s="258"/>
      <c r="BA2655" s="258"/>
      <c r="BB2655" s="258"/>
      <c r="BC2655" s="258"/>
      <c r="BD2655" s="258"/>
      <c r="BE2655" s="258"/>
      <c r="BF2655" s="258"/>
      <c r="BG2655" s="258"/>
      <c r="BH2655" s="258"/>
      <c r="BI2655" s="258"/>
      <c r="BJ2655" s="258"/>
      <c r="BK2655" s="258"/>
      <c r="BL2655" s="258"/>
      <c r="BM2655" s="258"/>
      <c r="BN2655" s="258"/>
      <c r="BO2655" s="258"/>
      <c r="BP2655" s="258"/>
      <c r="BQ2655" s="258"/>
      <c r="BR2655" s="258"/>
      <c r="BS2655" s="258"/>
      <c r="BT2655" s="258"/>
      <c r="BU2655" s="258"/>
      <c r="BV2655" s="258"/>
      <c r="BW2655" s="258"/>
      <c r="BX2655" s="258"/>
      <c r="BY2655" s="258"/>
      <c r="BZ2655" s="258"/>
      <c r="CA2655" s="258"/>
      <c r="CB2655" s="258"/>
      <c r="CC2655" s="258"/>
      <c r="CD2655" s="258"/>
      <c r="CE2655" s="258"/>
      <c r="CF2655" s="258"/>
      <c r="CG2655" s="258"/>
      <c r="CH2655" s="258"/>
      <c r="CI2655" s="258"/>
      <c r="CJ2655" s="258"/>
      <c r="CK2655" s="258"/>
      <c r="CL2655" s="258"/>
      <c r="CM2655" s="258"/>
      <c r="CN2655" s="258"/>
      <c r="CO2655" s="258"/>
      <c r="CP2655" s="258"/>
      <c r="CQ2655" s="258"/>
      <c r="CR2655" s="258"/>
      <c r="CS2655" s="258"/>
      <c r="CT2655" s="258"/>
      <c r="CU2655" s="258"/>
      <c r="CV2655" s="258"/>
      <c r="CW2655" s="258"/>
      <c r="CX2655" s="258"/>
    </row>
    <row r="2656" spans="1:102" s="186" customFormat="1" ht="18">
      <c r="A2656" s="187"/>
      <c r="B2656" s="181" t="s">
        <v>204</v>
      </c>
      <c r="C2656" s="182">
        <f>SUM(C2655)</f>
        <v>8.73</v>
      </c>
      <c r="D2656" s="182"/>
      <c r="E2656" s="182">
        <f>SUM(C2656:D2656)</f>
        <v>8.73</v>
      </c>
      <c r="F2656" s="183">
        <v>9.5</v>
      </c>
      <c r="G2656" s="183">
        <v>0</v>
      </c>
      <c r="H2656" s="194">
        <f t="shared" si="1008"/>
        <v>9.5</v>
      </c>
      <c r="I2656" s="184">
        <f>SUM(I2655)</f>
        <v>8</v>
      </c>
      <c r="J2656" s="184"/>
      <c r="K2656" s="212">
        <f>SUM(I2656:J2656)</f>
        <v>8</v>
      </c>
      <c r="L2656" s="198">
        <f>SUM(L2655)</f>
        <v>28.93</v>
      </c>
      <c r="M2656" s="198"/>
      <c r="N2656" s="198">
        <f>SUM(L2656:M2656)</f>
        <v>28.93</v>
      </c>
      <c r="O2656" s="198">
        <f>SUM(O2655)</f>
        <v>30</v>
      </c>
      <c r="P2656" s="198"/>
      <c r="Q2656" s="198">
        <f>SUM(O2656:P2656)</f>
        <v>30</v>
      </c>
      <c r="R2656" s="198">
        <f>SUM(R2655)</f>
        <v>30</v>
      </c>
      <c r="S2656" s="198">
        <f t="shared" ref="S2656:V2656" si="1026">SUM(S2655)</f>
        <v>0</v>
      </c>
      <c r="T2656" s="198">
        <f t="shared" si="1026"/>
        <v>30</v>
      </c>
      <c r="U2656" s="198">
        <f t="shared" si="1026"/>
        <v>0.01</v>
      </c>
      <c r="V2656" s="198">
        <f t="shared" si="1026"/>
        <v>0</v>
      </c>
      <c r="W2656" s="182">
        <f>SUM(U2656:V2656)</f>
        <v>0.01</v>
      </c>
      <c r="X2656" s="264"/>
      <c r="Y2656" s="264"/>
      <c r="Z2656" s="264"/>
      <c r="AA2656" s="264"/>
      <c r="AB2656" s="264"/>
      <c r="AC2656" s="264"/>
      <c r="AD2656" s="264"/>
      <c r="AE2656" s="264"/>
      <c r="AF2656" s="264"/>
      <c r="AG2656" s="264"/>
      <c r="AH2656" s="264"/>
      <c r="AI2656" s="264"/>
      <c r="AJ2656" s="264"/>
      <c r="AK2656" s="264"/>
      <c r="AL2656" s="264"/>
      <c r="AM2656" s="264"/>
      <c r="AN2656" s="264"/>
      <c r="AO2656" s="264"/>
      <c r="AP2656" s="264"/>
      <c r="AQ2656" s="264"/>
      <c r="AR2656" s="264"/>
      <c r="AS2656" s="264"/>
      <c r="AT2656" s="264"/>
      <c r="AU2656" s="264"/>
      <c r="AV2656" s="264"/>
      <c r="AW2656" s="264"/>
      <c r="AX2656" s="264"/>
      <c r="AY2656" s="264"/>
      <c r="AZ2656" s="264"/>
      <c r="BA2656" s="264"/>
      <c r="BB2656" s="264"/>
      <c r="BC2656" s="264"/>
      <c r="BD2656" s="264"/>
      <c r="BE2656" s="264"/>
      <c r="BF2656" s="264"/>
      <c r="BG2656" s="264"/>
      <c r="BH2656" s="264"/>
      <c r="BI2656" s="264"/>
      <c r="BJ2656" s="264"/>
      <c r="BK2656" s="264"/>
      <c r="BL2656" s="264"/>
      <c r="BM2656" s="264"/>
      <c r="BN2656" s="264"/>
      <c r="BO2656" s="264"/>
      <c r="BP2656" s="264"/>
      <c r="BQ2656" s="264"/>
      <c r="BR2656" s="264"/>
      <c r="BS2656" s="264"/>
      <c r="BT2656" s="264"/>
      <c r="BU2656" s="264"/>
      <c r="BV2656" s="264"/>
      <c r="BW2656" s="264"/>
      <c r="BX2656" s="264"/>
      <c r="BY2656" s="264"/>
      <c r="BZ2656" s="264"/>
      <c r="CA2656" s="264"/>
      <c r="CB2656" s="264"/>
      <c r="CC2656" s="264"/>
      <c r="CD2656" s="264"/>
      <c r="CE2656" s="264"/>
      <c r="CF2656" s="264"/>
      <c r="CG2656" s="264"/>
      <c r="CH2656" s="264"/>
      <c r="CI2656" s="264"/>
      <c r="CJ2656" s="264"/>
      <c r="CK2656" s="264"/>
      <c r="CL2656" s="264"/>
      <c r="CM2656" s="264"/>
      <c r="CN2656" s="264"/>
      <c r="CO2656" s="264"/>
      <c r="CP2656" s="264"/>
      <c r="CQ2656" s="264"/>
      <c r="CR2656" s="264"/>
      <c r="CS2656" s="264"/>
      <c r="CT2656" s="264"/>
      <c r="CU2656" s="264"/>
      <c r="CV2656" s="264"/>
      <c r="CW2656" s="264"/>
      <c r="CX2656" s="264"/>
    </row>
    <row r="2657" spans="1:102" ht="18">
      <c r="A2657" s="13"/>
      <c r="B2657" s="7" t="s">
        <v>2332</v>
      </c>
      <c r="C2657" s="9"/>
      <c r="D2657" s="8"/>
      <c r="E2657" s="9"/>
      <c r="F2657" s="6"/>
      <c r="G2657" s="6"/>
      <c r="H2657" s="3"/>
      <c r="I2657" s="10"/>
      <c r="J2657" s="10"/>
      <c r="L2657" s="65"/>
      <c r="M2657" s="65"/>
      <c r="N2657" s="67"/>
      <c r="O2657" s="65"/>
      <c r="P2657" s="65"/>
      <c r="Q2657" s="67"/>
      <c r="R2657" s="65"/>
      <c r="S2657" s="8"/>
      <c r="T2657" s="9"/>
      <c r="U2657" s="8"/>
      <c r="V2657" s="8"/>
      <c r="W2657" s="9"/>
    </row>
    <row r="2658" spans="1:102" ht="18">
      <c r="A2658" s="13"/>
      <c r="B2658" s="5" t="s">
        <v>2333</v>
      </c>
      <c r="C2658" s="9"/>
      <c r="D2658" s="8"/>
      <c r="E2658" s="9"/>
      <c r="F2658" s="6"/>
      <c r="G2658" s="6"/>
      <c r="H2658" s="3"/>
      <c r="I2658" s="10"/>
      <c r="J2658" s="10"/>
      <c r="L2658" s="65"/>
      <c r="M2658" s="65"/>
      <c r="N2658" s="67"/>
      <c r="O2658" s="65">
        <v>1236.07</v>
      </c>
      <c r="P2658" s="65"/>
      <c r="Q2658" s="67">
        <f>SUM(O2658:P2658)</f>
        <v>1236.07</v>
      </c>
      <c r="R2658" s="65">
        <v>712.53</v>
      </c>
      <c r="S2658" s="8"/>
      <c r="T2658" s="9">
        <f>SUM(R2658:S2658)</f>
        <v>712.53</v>
      </c>
      <c r="U2658" s="8">
        <v>713.02</v>
      </c>
      <c r="V2658" s="8"/>
      <c r="W2658" s="9">
        <f>SUM(U2658:V2658)</f>
        <v>713.02</v>
      </c>
    </row>
    <row r="2659" spans="1:102" s="186" customFormat="1" ht="18">
      <c r="A2659" s="187"/>
      <c r="B2659" s="181" t="s">
        <v>2334</v>
      </c>
      <c r="C2659" s="182"/>
      <c r="D2659" s="182"/>
      <c r="E2659" s="182"/>
      <c r="F2659" s="183"/>
      <c r="G2659" s="183"/>
      <c r="H2659" s="194"/>
      <c r="I2659" s="184"/>
      <c r="J2659" s="184"/>
      <c r="K2659" s="212"/>
      <c r="L2659" s="198"/>
      <c r="M2659" s="198"/>
      <c r="N2659" s="198"/>
      <c r="O2659" s="198">
        <f>SUM(O2658)</f>
        <v>1236.07</v>
      </c>
      <c r="P2659" s="198"/>
      <c r="Q2659" s="198">
        <f>SUM(Q2658)</f>
        <v>1236.07</v>
      </c>
      <c r="R2659" s="198">
        <f>SUM(R2658)</f>
        <v>712.53</v>
      </c>
      <c r="S2659" s="198">
        <f t="shared" ref="S2659:V2659" si="1027">SUM(S2658)</f>
        <v>0</v>
      </c>
      <c r="T2659" s="198">
        <f t="shared" si="1027"/>
        <v>712.53</v>
      </c>
      <c r="U2659" s="198">
        <f t="shared" si="1027"/>
        <v>713.02</v>
      </c>
      <c r="V2659" s="198">
        <f t="shared" si="1027"/>
        <v>0</v>
      </c>
      <c r="W2659" s="182">
        <f>SUM(W2658)</f>
        <v>713.02</v>
      </c>
      <c r="X2659" s="264"/>
      <c r="Y2659" s="264"/>
      <c r="Z2659" s="264"/>
      <c r="AA2659" s="264"/>
      <c r="AB2659" s="264"/>
      <c r="AC2659" s="264"/>
      <c r="AD2659" s="264"/>
      <c r="AE2659" s="264"/>
      <c r="AF2659" s="264"/>
      <c r="AG2659" s="264"/>
      <c r="AH2659" s="264"/>
      <c r="AI2659" s="264"/>
      <c r="AJ2659" s="264"/>
      <c r="AK2659" s="264"/>
      <c r="AL2659" s="264"/>
      <c r="AM2659" s="264"/>
      <c r="AN2659" s="264"/>
      <c r="AO2659" s="264"/>
      <c r="AP2659" s="264"/>
      <c r="AQ2659" s="264"/>
      <c r="AR2659" s="264"/>
      <c r="AS2659" s="264"/>
      <c r="AT2659" s="264"/>
      <c r="AU2659" s="264"/>
      <c r="AV2659" s="264"/>
      <c r="AW2659" s="264"/>
      <c r="AX2659" s="264"/>
      <c r="AY2659" s="264"/>
      <c r="AZ2659" s="264"/>
      <c r="BA2659" s="264"/>
      <c r="BB2659" s="264"/>
      <c r="BC2659" s="264"/>
      <c r="BD2659" s="264"/>
      <c r="BE2659" s="264"/>
      <c r="BF2659" s="264"/>
      <c r="BG2659" s="264"/>
      <c r="BH2659" s="264"/>
      <c r="BI2659" s="264"/>
      <c r="BJ2659" s="264"/>
      <c r="BK2659" s="264"/>
      <c r="BL2659" s="264"/>
      <c r="BM2659" s="264"/>
      <c r="BN2659" s="264"/>
      <c r="BO2659" s="264"/>
      <c r="BP2659" s="264"/>
      <c r="BQ2659" s="264"/>
      <c r="BR2659" s="264"/>
      <c r="BS2659" s="264"/>
      <c r="BT2659" s="264"/>
      <c r="BU2659" s="264"/>
      <c r="BV2659" s="264"/>
      <c r="BW2659" s="264"/>
      <c r="BX2659" s="264"/>
      <c r="BY2659" s="264"/>
      <c r="BZ2659" s="264"/>
      <c r="CA2659" s="264"/>
      <c r="CB2659" s="264"/>
      <c r="CC2659" s="264"/>
      <c r="CD2659" s="264"/>
      <c r="CE2659" s="264"/>
      <c r="CF2659" s="264"/>
      <c r="CG2659" s="264"/>
      <c r="CH2659" s="264"/>
      <c r="CI2659" s="264"/>
      <c r="CJ2659" s="264"/>
      <c r="CK2659" s="264"/>
      <c r="CL2659" s="264"/>
      <c r="CM2659" s="264"/>
      <c r="CN2659" s="264"/>
      <c r="CO2659" s="264"/>
      <c r="CP2659" s="264"/>
      <c r="CQ2659" s="264"/>
      <c r="CR2659" s="264"/>
      <c r="CS2659" s="264"/>
      <c r="CT2659" s="264"/>
      <c r="CU2659" s="264"/>
      <c r="CV2659" s="264"/>
      <c r="CW2659" s="264"/>
      <c r="CX2659" s="264"/>
    </row>
    <row r="2660" spans="1:102" s="24" customFormat="1" ht="18">
      <c r="A2660" s="17">
        <v>35</v>
      </c>
      <c r="B2660" s="7" t="s">
        <v>1804</v>
      </c>
      <c r="C2660" s="9"/>
      <c r="D2660" s="9"/>
      <c r="E2660" s="9"/>
      <c r="F2660" s="6"/>
      <c r="G2660" s="6"/>
      <c r="H2660" s="3"/>
      <c r="I2660" s="18"/>
      <c r="J2660" s="18"/>
      <c r="K2660" s="213"/>
      <c r="L2660" s="67"/>
      <c r="M2660" s="67"/>
      <c r="N2660" s="67"/>
      <c r="O2660" s="67"/>
      <c r="P2660" s="67"/>
      <c r="Q2660" s="67"/>
      <c r="R2660" s="67"/>
      <c r="S2660" s="9"/>
      <c r="T2660" s="9"/>
      <c r="U2660" s="9"/>
      <c r="V2660" s="9"/>
      <c r="W2660" s="9"/>
      <c r="X2660" s="258"/>
      <c r="Y2660" s="258"/>
      <c r="Z2660" s="258"/>
      <c r="AA2660" s="258"/>
      <c r="AB2660" s="258"/>
      <c r="AC2660" s="258"/>
      <c r="AD2660" s="258"/>
      <c r="AE2660" s="258"/>
      <c r="AF2660" s="258"/>
      <c r="AG2660" s="258"/>
      <c r="AH2660" s="258"/>
      <c r="AI2660" s="258"/>
      <c r="AJ2660" s="258"/>
      <c r="AK2660" s="258"/>
      <c r="AL2660" s="258"/>
      <c r="AM2660" s="258"/>
      <c r="AN2660" s="258"/>
      <c r="AO2660" s="258"/>
      <c r="AP2660" s="258"/>
      <c r="AQ2660" s="258"/>
      <c r="AR2660" s="258"/>
      <c r="AS2660" s="258"/>
      <c r="AT2660" s="258"/>
      <c r="AU2660" s="258"/>
      <c r="AV2660" s="258"/>
      <c r="AW2660" s="258"/>
      <c r="AX2660" s="258"/>
      <c r="AY2660" s="258"/>
      <c r="AZ2660" s="258"/>
      <c r="BA2660" s="258"/>
      <c r="BB2660" s="258"/>
      <c r="BC2660" s="258"/>
      <c r="BD2660" s="258"/>
      <c r="BE2660" s="258"/>
      <c r="BF2660" s="258"/>
      <c r="BG2660" s="258"/>
      <c r="BH2660" s="258"/>
      <c r="BI2660" s="258"/>
      <c r="BJ2660" s="258"/>
      <c r="BK2660" s="258"/>
      <c r="BL2660" s="258"/>
      <c r="BM2660" s="258"/>
      <c r="BN2660" s="258"/>
      <c r="BO2660" s="258"/>
      <c r="BP2660" s="258"/>
      <c r="BQ2660" s="258"/>
      <c r="BR2660" s="258"/>
      <c r="BS2660" s="258"/>
      <c r="BT2660" s="258"/>
      <c r="BU2660" s="258"/>
      <c r="BV2660" s="258"/>
      <c r="BW2660" s="258"/>
      <c r="BX2660" s="258"/>
      <c r="BY2660" s="258"/>
      <c r="BZ2660" s="258"/>
      <c r="CA2660" s="258"/>
      <c r="CB2660" s="258"/>
      <c r="CC2660" s="258"/>
      <c r="CD2660" s="258"/>
      <c r="CE2660" s="258"/>
      <c r="CF2660" s="258"/>
      <c r="CG2660" s="258"/>
      <c r="CH2660" s="258"/>
      <c r="CI2660" s="258"/>
      <c r="CJ2660" s="258"/>
      <c r="CK2660" s="258"/>
      <c r="CL2660" s="258"/>
      <c r="CM2660" s="258"/>
      <c r="CN2660" s="258"/>
      <c r="CO2660" s="258"/>
      <c r="CP2660" s="258"/>
      <c r="CQ2660" s="258"/>
      <c r="CR2660" s="258"/>
      <c r="CS2660" s="258"/>
      <c r="CT2660" s="258"/>
      <c r="CU2660" s="258"/>
      <c r="CV2660" s="258"/>
      <c r="CW2660" s="258"/>
      <c r="CX2660" s="258"/>
    </row>
    <row r="2661" spans="1:102" s="24" customFormat="1" ht="18">
      <c r="A2661" s="13">
        <v>1</v>
      </c>
      <c r="B2661" s="5" t="s">
        <v>1805</v>
      </c>
      <c r="C2661" s="8">
        <v>500</v>
      </c>
      <c r="D2661" s="8"/>
      <c r="E2661" s="9">
        <f>SUM(C2661:D2661)</f>
        <v>500</v>
      </c>
      <c r="F2661" s="2">
        <v>523.54</v>
      </c>
      <c r="G2661" s="2">
        <v>0</v>
      </c>
      <c r="H2661" s="3">
        <f t="shared" si="1008"/>
        <v>523.54</v>
      </c>
      <c r="I2661" s="10">
        <v>800</v>
      </c>
      <c r="J2661" s="10"/>
      <c r="K2661" s="213">
        <f t="shared" ref="K2661:K2671" si="1028">SUM(I2661:J2661)</f>
        <v>800</v>
      </c>
      <c r="L2661" s="65">
        <v>1400</v>
      </c>
      <c r="M2661" s="67"/>
      <c r="N2661" s="67">
        <f t="shared" ref="N2661:N2671" si="1029">SUM(L2661:M2661)</f>
        <v>1400</v>
      </c>
      <c r="O2661" s="65">
        <v>560</v>
      </c>
      <c r="P2661" s="67"/>
      <c r="Q2661" s="67">
        <f t="shared" ref="Q2661:Q2671" si="1030">SUM(O2661:P2661)</f>
        <v>560</v>
      </c>
      <c r="R2661" s="65">
        <v>560</v>
      </c>
      <c r="S2661" s="9"/>
      <c r="T2661" s="9">
        <f t="shared" ref="T2661:T2670" si="1031">SUM(R2661:S2661)</f>
        <v>560</v>
      </c>
      <c r="U2661" s="8">
        <v>600</v>
      </c>
      <c r="V2661" s="9"/>
      <c r="W2661" s="9">
        <f t="shared" ref="W2661:W2670" si="1032">SUM(U2661:V2661)</f>
        <v>600</v>
      </c>
      <c r="X2661" s="258"/>
      <c r="Y2661" s="258"/>
      <c r="Z2661" s="258"/>
      <c r="AA2661" s="258"/>
      <c r="AB2661" s="258"/>
      <c r="AC2661" s="258"/>
      <c r="AD2661" s="258"/>
      <c r="AE2661" s="258"/>
      <c r="AF2661" s="258"/>
      <c r="AG2661" s="258"/>
      <c r="AH2661" s="258"/>
      <c r="AI2661" s="258"/>
      <c r="AJ2661" s="258"/>
      <c r="AK2661" s="258"/>
      <c r="AL2661" s="258"/>
      <c r="AM2661" s="258"/>
      <c r="AN2661" s="258"/>
      <c r="AO2661" s="258"/>
      <c r="AP2661" s="258"/>
      <c r="AQ2661" s="258"/>
      <c r="AR2661" s="258"/>
      <c r="AS2661" s="258"/>
      <c r="AT2661" s="258"/>
      <c r="AU2661" s="258"/>
      <c r="AV2661" s="258"/>
      <c r="AW2661" s="258"/>
      <c r="AX2661" s="258"/>
      <c r="AY2661" s="258"/>
      <c r="AZ2661" s="258"/>
      <c r="BA2661" s="258"/>
      <c r="BB2661" s="258"/>
      <c r="BC2661" s="258"/>
      <c r="BD2661" s="258"/>
      <c r="BE2661" s="258"/>
      <c r="BF2661" s="258"/>
      <c r="BG2661" s="258"/>
      <c r="BH2661" s="258"/>
      <c r="BI2661" s="258"/>
      <c r="BJ2661" s="258"/>
      <c r="BK2661" s="258"/>
      <c r="BL2661" s="258"/>
      <c r="BM2661" s="258"/>
      <c r="BN2661" s="258"/>
      <c r="BO2661" s="258"/>
      <c r="BP2661" s="258"/>
      <c r="BQ2661" s="258"/>
      <c r="BR2661" s="258"/>
      <c r="BS2661" s="258"/>
      <c r="BT2661" s="258"/>
      <c r="BU2661" s="258"/>
      <c r="BV2661" s="258"/>
      <c r="BW2661" s="258"/>
      <c r="BX2661" s="258"/>
      <c r="BY2661" s="258"/>
      <c r="BZ2661" s="258"/>
      <c r="CA2661" s="258"/>
      <c r="CB2661" s="258"/>
      <c r="CC2661" s="258"/>
      <c r="CD2661" s="258"/>
      <c r="CE2661" s="258"/>
      <c r="CF2661" s="258"/>
      <c r="CG2661" s="258"/>
      <c r="CH2661" s="258"/>
      <c r="CI2661" s="258"/>
      <c r="CJ2661" s="258"/>
      <c r="CK2661" s="258"/>
      <c r="CL2661" s="258"/>
      <c r="CM2661" s="258"/>
      <c r="CN2661" s="258"/>
      <c r="CO2661" s="258"/>
      <c r="CP2661" s="258"/>
      <c r="CQ2661" s="258"/>
      <c r="CR2661" s="258"/>
      <c r="CS2661" s="258"/>
      <c r="CT2661" s="258"/>
      <c r="CU2661" s="258"/>
      <c r="CV2661" s="258"/>
      <c r="CW2661" s="258"/>
      <c r="CX2661" s="258"/>
    </row>
    <row r="2662" spans="1:102" ht="18">
      <c r="A2662" s="13">
        <v>2</v>
      </c>
      <c r="B2662" s="5" t="s">
        <v>1806</v>
      </c>
      <c r="C2662" s="8"/>
      <c r="D2662" s="8"/>
      <c r="F2662" s="2">
        <v>10</v>
      </c>
      <c r="G2662" s="2">
        <v>0</v>
      </c>
      <c r="H2662" s="3">
        <f t="shared" si="1008"/>
        <v>10</v>
      </c>
      <c r="I2662" s="10">
        <v>10</v>
      </c>
      <c r="J2662" s="10"/>
      <c r="K2662" s="213">
        <f t="shared" si="1028"/>
        <v>10</v>
      </c>
      <c r="L2662" s="65">
        <v>10</v>
      </c>
      <c r="M2662" s="65"/>
      <c r="N2662" s="67">
        <f t="shared" si="1029"/>
        <v>10</v>
      </c>
      <c r="O2662" s="65">
        <v>10</v>
      </c>
      <c r="P2662" s="65"/>
      <c r="Q2662" s="67">
        <f t="shared" si="1030"/>
        <v>10</v>
      </c>
      <c r="R2662" s="65">
        <v>10</v>
      </c>
      <c r="S2662" s="8"/>
      <c r="T2662" s="9">
        <f t="shared" si="1031"/>
        <v>10</v>
      </c>
      <c r="U2662" s="8">
        <v>10</v>
      </c>
      <c r="V2662" s="8"/>
      <c r="W2662" s="9">
        <f t="shared" si="1032"/>
        <v>10</v>
      </c>
    </row>
    <row r="2663" spans="1:102" ht="18">
      <c r="A2663" s="13">
        <v>3</v>
      </c>
      <c r="B2663" s="5" t="s">
        <v>2580</v>
      </c>
      <c r="C2663" s="8"/>
      <c r="D2663" s="8"/>
      <c r="F2663" s="2"/>
      <c r="G2663" s="2"/>
      <c r="H2663" s="3"/>
      <c r="I2663" s="10"/>
      <c r="J2663" s="10"/>
      <c r="L2663" s="65"/>
      <c r="M2663" s="65"/>
      <c r="N2663" s="67"/>
      <c r="O2663" s="65"/>
      <c r="P2663" s="65"/>
      <c r="Q2663" s="67"/>
      <c r="R2663" s="65"/>
      <c r="S2663" s="8"/>
      <c r="T2663" s="9"/>
      <c r="U2663" s="8">
        <v>0.03</v>
      </c>
      <c r="V2663" s="8">
        <v>0.03</v>
      </c>
      <c r="W2663" s="9">
        <f t="shared" si="1032"/>
        <v>0.06</v>
      </c>
    </row>
    <row r="2664" spans="1:102" ht="18">
      <c r="A2664" s="13">
        <v>4</v>
      </c>
      <c r="B2664" s="5" t="s">
        <v>2623</v>
      </c>
      <c r="C2664" s="8"/>
      <c r="D2664" s="8"/>
      <c r="F2664" s="2"/>
      <c r="G2664" s="2"/>
      <c r="H2664" s="3"/>
      <c r="I2664" s="10"/>
      <c r="J2664" s="10"/>
      <c r="L2664" s="65"/>
      <c r="M2664" s="65"/>
      <c r="N2664" s="67"/>
      <c r="O2664" s="65"/>
      <c r="P2664" s="65"/>
      <c r="Q2664" s="67"/>
      <c r="R2664" s="65"/>
      <c r="S2664" s="8"/>
      <c r="T2664" s="9"/>
      <c r="U2664" s="8">
        <v>0.16</v>
      </c>
      <c r="V2664" s="8"/>
      <c r="W2664" s="9">
        <f t="shared" si="1032"/>
        <v>0.16</v>
      </c>
    </row>
    <row r="2665" spans="1:102" ht="18">
      <c r="A2665" s="13">
        <v>5</v>
      </c>
      <c r="B2665" s="5" t="s">
        <v>2622</v>
      </c>
      <c r="C2665" s="8"/>
      <c r="D2665" s="8"/>
      <c r="F2665" s="2"/>
      <c r="G2665" s="2"/>
      <c r="H2665" s="3"/>
      <c r="I2665" s="10"/>
      <c r="J2665" s="10"/>
      <c r="L2665" s="65"/>
      <c r="M2665" s="65"/>
      <c r="N2665" s="67"/>
      <c r="O2665" s="65"/>
      <c r="P2665" s="65"/>
      <c r="Q2665" s="67"/>
      <c r="R2665" s="65"/>
      <c r="S2665" s="8"/>
      <c r="T2665" s="9"/>
      <c r="U2665" s="8"/>
      <c r="V2665" s="8">
        <v>0.06</v>
      </c>
      <c r="W2665" s="9">
        <f t="shared" ref="W2665" si="1033">SUM(U2665:V2665)</f>
        <v>0.06</v>
      </c>
    </row>
    <row r="2666" spans="1:102" ht="18">
      <c r="A2666" s="13">
        <v>6</v>
      </c>
      <c r="B2666" s="5" t="s">
        <v>2581</v>
      </c>
      <c r="C2666" s="8"/>
      <c r="D2666" s="8"/>
      <c r="F2666" s="2"/>
      <c r="G2666" s="2"/>
      <c r="H2666" s="3"/>
      <c r="I2666" s="10"/>
      <c r="J2666" s="10"/>
      <c r="L2666" s="65"/>
      <c r="M2666" s="65"/>
      <c r="N2666" s="67"/>
      <c r="O2666" s="65"/>
      <c r="P2666" s="65"/>
      <c r="Q2666" s="67"/>
      <c r="R2666" s="65"/>
      <c r="S2666" s="8"/>
      <c r="T2666" s="9"/>
      <c r="U2666" s="8">
        <v>0.01</v>
      </c>
      <c r="V2666" s="8"/>
      <c r="W2666" s="9">
        <f>SUM(U2666:V2666)</f>
        <v>0.01</v>
      </c>
    </row>
    <row r="2667" spans="1:102" ht="18">
      <c r="A2667" s="13">
        <v>7</v>
      </c>
      <c r="B2667" s="5" t="s">
        <v>2624</v>
      </c>
      <c r="C2667" s="8">
        <v>0.01</v>
      </c>
      <c r="D2667" s="8"/>
      <c r="E2667" s="9">
        <f>SUM(C2667:D2667)</f>
        <v>0.01</v>
      </c>
      <c r="F2667" s="2">
        <v>379.69</v>
      </c>
      <c r="G2667" s="2">
        <v>0</v>
      </c>
      <c r="H2667" s="3">
        <f t="shared" si="1008"/>
        <v>379.69</v>
      </c>
      <c r="I2667" s="10">
        <v>145</v>
      </c>
      <c r="J2667" s="10"/>
      <c r="K2667" s="213">
        <f t="shared" si="1028"/>
        <v>145</v>
      </c>
      <c r="L2667" s="65">
        <v>14.7</v>
      </c>
      <c r="M2667" s="65"/>
      <c r="N2667" s="67">
        <f t="shared" si="1029"/>
        <v>14.7</v>
      </c>
      <c r="O2667" s="65">
        <v>300</v>
      </c>
      <c r="P2667" s="65"/>
      <c r="Q2667" s="67">
        <f t="shared" si="1030"/>
        <v>300</v>
      </c>
      <c r="R2667" s="65">
        <v>700</v>
      </c>
      <c r="S2667" s="8"/>
      <c r="T2667" s="9">
        <f t="shared" si="1031"/>
        <v>700</v>
      </c>
      <c r="U2667" s="8">
        <v>3400</v>
      </c>
      <c r="V2667" s="9"/>
      <c r="W2667" s="9">
        <f>SUM(U2667:V2667)</f>
        <v>3400</v>
      </c>
    </row>
    <row r="2668" spans="1:102" s="24" customFormat="1" ht="18">
      <c r="A2668" s="13">
        <v>8</v>
      </c>
      <c r="B2668" s="5" t="s">
        <v>1961</v>
      </c>
      <c r="C2668" s="8">
        <v>2654.48</v>
      </c>
      <c r="D2668" s="8"/>
      <c r="E2668" s="9">
        <f>SUM(C2668:D2668)</f>
        <v>2654.48</v>
      </c>
      <c r="F2668" s="2">
        <v>2130.1</v>
      </c>
      <c r="G2668" s="2">
        <v>0</v>
      </c>
      <c r="H2668" s="3">
        <f t="shared" si="1008"/>
        <v>2130.1</v>
      </c>
      <c r="I2668" s="10">
        <v>2400</v>
      </c>
      <c r="J2668" s="10"/>
      <c r="K2668" s="213">
        <f t="shared" si="1028"/>
        <v>2400</v>
      </c>
      <c r="L2668" s="65">
        <v>7920</v>
      </c>
      <c r="M2668" s="67"/>
      <c r="N2668" s="67">
        <f t="shared" si="1029"/>
        <v>7920</v>
      </c>
      <c r="O2668" s="65">
        <v>1432</v>
      </c>
      <c r="P2668" s="67"/>
      <c r="Q2668" s="67">
        <f t="shared" si="1030"/>
        <v>1432</v>
      </c>
      <c r="R2668" s="65">
        <v>1432</v>
      </c>
      <c r="S2668" s="9"/>
      <c r="T2668" s="9">
        <f t="shared" si="1031"/>
        <v>1432</v>
      </c>
      <c r="U2668" s="8">
        <v>3350</v>
      </c>
      <c r="V2668" s="8"/>
      <c r="W2668" s="9">
        <f>SUM(U2668:V2668)</f>
        <v>3350</v>
      </c>
      <c r="X2668" s="258"/>
      <c r="Y2668" s="258"/>
      <c r="Z2668" s="258"/>
      <c r="AA2668" s="258"/>
      <c r="AB2668" s="258"/>
      <c r="AC2668" s="258"/>
      <c r="AD2668" s="258"/>
      <c r="AE2668" s="258"/>
      <c r="AF2668" s="258"/>
      <c r="AG2668" s="258"/>
      <c r="AH2668" s="258"/>
      <c r="AI2668" s="258"/>
      <c r="AJ2668" s="258"/>
      <c r="AK2668" s="258"/>
      <c r="AL2668" s="258"/>
      <c r="AM2668" s="258"/>
      <c r="AN2668" s="258"/>
      <c r="AO2668" s="258"/>
      <c r="AP2668" s="258"/>
      <c r="AQ2668" s="258"/>
      <c r="AR2668" s="258"/>
      <c r="AS2668" s="258"/>
      <c r="AT2668" s="258"/>
      <c r="AU2668" s="258"/>
      <c r="AV2668" s="258"/>
      <c r="AW2668" s="258"/>
      <c r="AX2668" s="258"/>
      <c r="AY2668" s="258"/>
      <c r="AZ2668" s="258"/>
      <c r="BA2668" s="258"/>
      <c r="BB2668" s="258"/>
      <c r="BC2668" s="258"/>
      <c r="BD2668" s="258"/>
      <c r="BE2668" s="258"/>
      <c r="BF2668" s="258"/>
      <c r="BG2668" s="258"/>
      <c r="BH2668" s="258"/>
      <c r="BI2668" s="258"/>
      <c r="BJ2668" s="258"/>
      <c r="BK2668" s="258"/>
      <c r="BL2668" s="258"/>
      <c r="BM2668" s="258"/>
      <c r="BN2668" s="258"/>
      <c r="BO2668" s="258"/>
      <c r="BP2668" s="258"/>
      <c r="BQ2668" s="258"/>
      <c r="BR2668" s="258"/>
      <c r="BS2668" s="258"/>
      <c r="BT2668" s="258"/>
      <c r="BU2668" s="258"/>
      <c r="BV2668" s="258"/>
      <c r="BW2668" s="258"/>
      <c r="BX2668" s="258"/>
      <c r="BY2668" s="258"/>
      <c r="BZ2668" s="258"/>
      <c r="CA2668" s="258"/>
      <c r="CB2668" s="258"/>
      <c r="CC2668" s="258"/>
      <c r="CD2668" s="258"/>
      <c r="CE2668" s="258"/>
      <c r="CF2668" s="258"/>
      <c r="CG2668" s="258"/>
      <c r="CH2668" s="258"/>
      <c r="CI2668" s="258"/>
      <c r="CJ2668" s="258"/>
      <c r="CK2668" s="258"/>
      <c r="CL2668" s="258"/>
      <c r="CM2668" s="258"/>
      <c r="CN2668" s="258"/>
      <c r="CO2668" s="258"/>
      <c r="CP2668" s="258"/>
      <c r="CQ2668" s="258"/>
      <c r="CR2668" s="258"/>
      <c r="CS2668" s="258"/>
      <c r="CT2668" s="258"/>
      <c r="CU2668" s="258"/>
      <c r="CV2668" s="258"/>
      <c r="CW2668" s="258"/>
      <c r="CX2668" s="258"/>
    </row>
    <row r="2669" spans="1:102" ht="18">
      <c r="A2669" s="13">
        <v>9</v>
      </c>
      <c r="B2669" s="5" t="s">
        <v>1783</v>
      </c>
      <c r="C2669" s="8">
        <v>86</v>
      </c>
      <c r="D2669" s="8"/>
      <c r="E2669" s="9">
        <f>SUM(C2669:D2669)</f>
        <v>86</v>
      </c>
      <c r="F2669" s="2">
        <v>95</v>
      </c>
      <c r="G2669" s="2">
        <v>0</v>
      </c>
      <c r="H2669" s="3">
        <f t="shared" si="1008"/>
        <v>95</v>
      </c>
      <c r="I2669" s="10">
        <v>100</v>
      </c>
      <c r="J2669" s="10"/>
      <c r="K2669" s="213">
        <f t="shared" si="1028"/>
        <v>100</v>
      </c>
      <c r="L2669" s="65">
        <v>100</v>
      </c>
      <c r="M2669" s="65"/>
      <c r="N2669" s="67">
        <f t="shared" si="1029"/>
        <v>100</v>
      </c>
      <c r="O2669" s="65">
        <v>120</v>
      </c>
      <c r="P2669" s="65"/>
      <c r="Q2669" s="67">
        <f t="shared" si="1030"/>
        <v>120</v>
      </c>
      <c r="R2669" s="65">
        <v>0</v>
      </c>
      <c r="S2669" s="8"/>
      <c r="T2669" s="9">
        <f t="shared" si="1031"/>
        <v>0</v>
      </c>
      <c r="U2669" s="105"/>
      <c r="V2669" s="105"/>
      <c r="W2669" s="107"/>
    </row>
    <row r="2670" spans="1:102" ht="18">
      <c r="A2670" s="13">
        <v>10</v>
      </c>
      <c r="B2670" s="5" t="s">
        <v>2410</v>
      </c>
      <c r="C2670" s="8"/>
      <c r="D2670" s="8"/>
      <c r="E2670" s="9"/>
      <c r="F2670" s="2"/>
      <c r="G2670" s="2"/>
      <c r="H2670" s="3"/>
      <c r="I2670" s="10"/>
      <c r="J2670" s="10"/>
      <c r="L2670" s="65"/>
      <c r="M2670" s="65"/>
      <c r="N2670" s="67"/>
      <c r="O2670" s="65"/>
      <c r="P2670" s="65"/>
      <c r="Q2670" s="67"/>
      <c r="R2670" s="65">
        <v>0.01</v>
      </c>
      <c r="S2670" s="8"/>
      <c r="T2670" s="9">
        <f t="shared" si="1031"/>
        <v>0.01</v>
      </c>
      <c r="U2670" s="8"/>
      <c r="V2670" s="8"/>
      <c r="W2670" s="9">
        <f t="shared" si="1032"/>
        <v>0</v>
      </c>
    </row>
    <row r="2671" spans="1:102" s="186" customFormat="1" ht="18">
      <c r="A2671" s="187"/>
      <c r="B2671" s="181" t="s">
        <v>205</v>
      </c>
      <c r="C2671" s="182">
        <f>SUM(C2661:C2669)</f>
        <v>3240.49</v>
      </c>
      <c r="D2671" s="182"/>
      <c r="E2671" s="182">
        <f>SUM(C2671:D2671)</f>
        <v>3240.49</v>
      </c>
      <c r="F2671" s="183">
        <v>3138.33</v>
      </c>
      <c r="G2671" s="183">
        <v>0</v>
      </c>
      <c r="H2671" s="194">
        <f t="shared" si="1008"/>
        <v>3138.33</v>
      </c>
      <c r="I2671" s="184">
        <f>SUM(I2661:I2669)</f>
        <v>3455</v>
      </c>
      <c r="J2671" s="184"/>
      <c r="K2671" s="212">
        <f t="shared" si="1028"/>
        <v>3455</v>
      </c>
      <c r="L2671" s="198">
        <f>SUM(L2661:L2669)</f>
        <v>9444.7000000000007</v>
      </c>
      <c r="M2671" s="198"/>
      <c r="N2671" s="198">
        <f t="shared" si="1029"/>
        <v>9444.7000000000007</v>
      </c>
      <c r="O2671" s="198">
        <f>SUM(O2661:O2669)</f>
        <v>2422</v>
      </c>
      <c r="P2671" s="198"/>
      <c r="Q2671" s="198">
        <f t="shared" si="1030"/>
        <v>2422</v>
      </c>
      <c r="R2671" s="198">
        <f t="shared" ref="R2671:W2671" si="1034">SUM(R2661:R2670)</f>
        <v>2702.01</v>
      </c>
      <c r="S2671" s="198">
        <f t="shared" si="1034"/>
        <v>0</v>
      </c>
      <c r="T2671" s="198">
        <f t="shared" si="1034"/>
        <v>2702.01</v>
      </c>
      <c r="U2671" s="198">
        <f t="shared" si="1034"/>
        <v>7360.2</v>
      </c>
      <c r="V2671" s="198">
        <f t="shared" si="1034"/>
        <v>0.09</v>
      </c>
      <c r="W2671" s="198">
        <f t="shared" si="1034"/>
        <v>7360.29</v>
      </c>
      <c r="X2671" s="264"/>
      <c r="Y2671" s="264"/>
      <c r="Z2671" s="264"/>
      <c r="AA2671" s="264"/>
      <c r="AB2671" s="264"/>
      <c r="AC2671" s="264"/>
      <c r="AD2671" s="264"/>
      <c r="AE2671" s="264"/>
      <c r="AF2671" s="264"/>
      <c r="AG2671" s="264"/>
      <c r="AH2671" s="264"/>
      <c r="AI2671" s="264"/>
      <c r="AJ2671" s="264"/>
      <c r="AK2671" s="264"/>
      <c r="AL2671" s="264"/>
      <c r="AM2671" s="264"/>
      <c r="AN2671" s="264"/>
      <c r="AO2671" s="264"/>
      <c r="AP2671" s="264"/>
      <c r="AQ2671" s="264"/>
      <c r="AR2671" s="264"/>
      <c r="AS2671" s="264"/>
      <c r="AT2671" s="264"/>
      <c r="AU2671" s="264"/>
      <c r="AV2671" s="264"/>
      <c r="AW2671" s="264"/>
      <c r="AX2671" s="264"/>
      <c r="AY2671" s="264"/>
      <c r="AZ2671" s="264"/>
      <c r="BA2671" s="264"/>
      <c r="BB2671" s="264"/>
      <c r="BC2671" s="264"/>
      <c r="BD2671" s="264"/>
      <c r="BE2671" s="264"/>
      <c r="BF2671" s="264"/>
      <c r="BG2671" s="264"/>
      <c r="BH2671" s="264"/>
      <c r="BI2671" s="264"/>
      <c r="BJ2671" s="264"/>
      <c r="BK2671" s="264"/>
      <c r="BL2671" s="264"/>
      <c r="BM2671" s="264"/>
      <c r="BN2671" s="264"/>
      <c r="BO2671" s="264"/>
      <c r="BP2671" s="264"/>
      <c r="BQ2671" s="264"/>
      <c r="BR2671" s="264"/>
      <c r="BS2671" s="264"/>
      <c r="BT2671" s="264"/>
      <c r="BU2671" s="264"/>
      <c r="BV2671" s="264"/>
      <c r="BW2671" s="264"/>
      <c r="BX2671" s="264"/>
      <c r="BY2671" s="264"/>
      <c r="BZ2671" s="264"/>
      <c r="CA2671" s="264"/>
      <c r="CB2671" s="264"/>
      <c r="CC2671" s="264"/>
      <c r="CD2671" s="264"/>
      <c r="CE2671" s="264"/>
      <c r="CF2671" s="264"/>
      <c r="CG2671" s="264"/>
      <c r="CH2671" s="264"/>
      <c r="CI2671" s="264"/>
      <c r="CJ2671" s="264"/>
      <c r="CK2671" s="264"/>
      <c r="CL2671" s="264"/>
      <c r="CM2671" s="264"/>
      <c r="CN2671" s="264"/>
      <c r="CO2671" s="264"/>
      <c r="CP2671" s="264"/>
      <c r="CQ2671" s="264"/>
      <c r="CR2671" s="264"/>
      <c r="CS2671" s="264"/>
      <c r="CT2671" s="264"/>
      <c r="CU2671" s="264"/>
      <c r="CV2671" s="264"/>
      <c r="CW2671" s="264"/>
      <c r="CX2671" s="264"/>
    </row>
    <row r="2672" spans="1:102" ht="18">
      <c r="A2672" s="13"/>
      <c r="B2672" s="7" t="s">
        <v>2419</v>
      </c>
      <c r="C2672" s="9"/>
      <c r="D2672" s="8"/>
      <c r="E2672" s="9"/>
      <c r="F2672" s="6"/>
      <c r="G2672" s="6"/>
      <c r="H2672" s="3"/>
      <c r="I2672" s="18"/>
      <c r="J2672" s="10"/>
      <c r="L2672" s="67"/>
      <c r="M2672" s="65"/>
      <c r="N2672" s="67"/>
      <c r="O2672" s="67"/>
      <c r="P2672" s="65"/>
      <c r="Q2672" s="67"/>
      <c r="R2672" s="67"/>
      <c r="S2672" s="8"/>
      <c r="T2672" s="9"/>
      <c r="U2672" s="9"/>
      <c r="V2672" s="8"/>
      <c r="W2672" s="9"/>
    </row>
    <row r="2673" spans="1:102" ht="18">
      <c r="A2673" s="13">
        <v>1</v>
      </c>
      <c r="B2673" s="5" t="s">
        <v>2410</v>
      </c>
      <c r="C2673" s="9"/>
      <c r="D2673" s="8"/>
      <c r="E2673" s="9"/>
      <c r="F2673" s="6"/>
      <c r="G2673" s="6"/>
      <c r="H2673" s="3"/>
      <c r="I2673" s="18"/>
      <c r="J2673" s="10"/>
      <c r="L2673" s="67"/>
      <c r="M2673" s="65"/>
      <c r="N2673" s="67"/>
      <c r="O2673" s="67"/>
      <c r="P2673" s="65"/>
      <c r="Q2673" s="67"/>
      <c r="R2673" s="67">
        <v>0.01</v>
      </c>
      <c r="S2673" s="8"/>
      <c r="T2673" s="9">
        <f>SUM(R2673:S2673)</f>
        <v>0.01</v>
      </c>
      <c r="U2673" s="8"/>
      <c r="V2673" s="8"/>
      <c r="W2673" s="9"/>
    </row>
    <row r="2674" spans="1:102" ht="18">
      <c r="A2674" s="13">
        <v>2</v>
      </c>
      <c r="B2674" s="5" t="s">
        <v>2625</v>
      </c>
      <c r="C2674" s="9"/>
      <c r="D2674" s="8"/>
      <c r="E2674" s="9"/>
      <c r="F2674" s="6"/>
      <c r="G2674" s="6"/>
      <c r="H2674" s="3"/>
      <c r="I2674" s="18"/>
      <c r="J2674" s="10"/>
      <c r="L2674" s="67"/>
      <c r="M2674" s="65"/>
      <c r="N2674" s="67"/>
      <c r="O2674" s="67"/>
      <c r="P2674" s="65"/>
      <c r="Q2674" s="67"/>
      <c r="R2674" s="67"/>
      <c r="S2674" s="8"/>
      <c r="T2674" s="9"/>
      <c r="U2674" s="8">
        <v>0.01</v>
      </c>
      <c r="V2674" s="8"/>
      <c r="W2674" s="9">
        <f>SUM(U2674:V2674)</f>
        <v>0.01</v>
      </c>
    </row>
    <row r="2675" spans="1:102" s="186" customFormat="1" ht="18">
      <c r="A2675" s="187"/>
      <c r="B2675" s="181" t="s">
        <v>2420</v>
      </c>
      <c r="C2675" s="182"/>
      <c r="D2675" s="182"/>
      <c r="E2675" s="182"/>
      <c r="F2675" s="183"/>
      <c r="G2675" s="183"/>
      <c r="H2675" s="194"/>
      <c r="I2675" s="184"/>
      <c r="J2675" s="184"/>
      <c r="K2675" s="212"/>
      <c r="L2675" s="198"/>
      <c r="M2675" s="198"/>
      <c r="N2675" s="198"/>
      <c r="O2675" s="198"/>
      <c r="P2675" s="198"/>
      <c r="Q2675" s="198"/>
      <c r="R2675" s="198">
        <f>SUM(R2673)</f>
        <v>0.01</v>
      </c>
      <c r="S2675" s="198">
        <f t="shared" ref="S2675:V2675" si="1035">SUM(S2673)</f>
        <v>0</v>
      </c>
      <c r="T2675" s="198">
        <f t="shared" si="1035"/>
        <v>0.01</v>
      </c>
      <c r="U2675" s="198">
        <f>SUM(U2673:U2674)</f>
        <v>0.01</v>
      </c>
      <c r="V2675" s="198">
        <f t="shared" si="1035"/>
        <v>0</v>
      </c>
      <c r="W2675" s="182">
        <f>SUM(U2675:V2675)</f>
        <v>0.01</v>
      </c>
      <c r="X2675" s="264"/>
      <c r="Y2675" s="264"/>
      <c r="Z2675" s="264"/>
      <c r="AA2675" s="264"/>
      <c r="AB2675" s="264"/>
      <c r="AC2675" s="264"/>
      <c r="AD2675" s="264"/>
      <c r="AE2675" s="264"/>
      <c r="AF2675" s="264"/>
      <c r="AG2675" s="264"/>
      <c r="AH2675" s="264"/>
      <c r="AI2675" s="264"/>
      <c r="AJ2675" s="264"/>
      <c r="AK2675" s="264"/>
      <c r="AL2675" s="264"/>
      <c r="AM2675" s="264"/>
      <c r="AN2675" s="264"/>
      <c r="AO2675" s="264"/>
      <c r="AP2675" s="264"/>
      <c r="AQ2675" s="264"/>
      <c r="AR2675" s="264"/>
      <c r="AS2675" s="264"/>
      <c r="AT2675" s="264"/>
      <c r="AU2675" s="264"/>
      <c r="AV2675" s="264"/>
      <c r="AW2675" s="264"/>
      <c r="AX2675" s="264"/>
      <c r="AY2675" s="264"/>
      <c r="AZ2675" s="264"/>
      <c r="BA2675" s="264"/>
      <c r="BB2675" s="264"/>
      <c r="BC2675" s="264"/>
      <c r="BD2675" s="264"/>
      <c r="BE2675" s="264"/>
      <c r="BF2675" s="264"/>
      <c r="BG2675" s="264"/>
      <c r="BH2675" s="264"/>
      <c r="BI2675" s="264"/>
      <c r="BJ2675" s="264"/>
      <c r="BK2675" s="264"/>
      <c r="BL2675" s="264"/>
      <c r="BM2675" s="264"/>
      <c r="BN2675" s="264"/>
      <c r="BO2675" s="264"/>
      <c r="BP2675" s="264"/>
      <c r="BQ2675" s="264"/>
      <c r="BR2675" s="264"/>
      <c r="BS2675" s="264"/>
      <c r="BT2675" s="264"/>
      <c r="BU2675" s="264"/>
      <c r="BV2675" s="264"/>
      <c r="BW2675" s="264"/>
      <c r="BX2675" s="264"/>
      <c r="BY2675" s="264"/>
      <c r="BZ2675" s="264"/>
      <c r="CA2675" s="264"/>
      <c r="CB2675" s="264"/>
      <c r="CC2675" s="264"/>
      <c r="CD2675" s="264"/>
      <c r="CE2675" s="264"/>
      <c r="CF2675" s="264"/>
      <c r="CG2675" s="264"/>
      <c r="CH2675" s="264"/>
      <c r="CI2675" s="264"/>
      <c r="CJ2675" s="264"/>
      <c r="CK2675" s="264"/>
      <c r="CL2675" s="264"/>
      <c r="CM2675" s="264"/>
      <c r="CN2675" s="264"/>
      <c r="CO2675" s="264"/>
      <c r="CP2675" s="264"/>
      <c r="CQ2675" s="264"/>
      <c r="CR2675" s="264"/>
      <c r="CS2675" s="264"/>
      <c r="CT2675" s="264"/>
      <c r="CU2675" s="264"/>
      <c r="CV2675" s="264"/>
      <c r="CW2675" s="264"/>
      <c r="CX2675" s="264"/>
    </row>
    <row r="2676" spans="1:102" ht="18">
      <c r="A2676" s="13">
        <v>36</v>
      </c>
      <c r="B2676" s="7" t="s">
        <v>1504</v>
      </c>
      <c r="C2676" s="9"/>
      <c r="D2676" s="8"/>
      <c r="E2676" s="9"/>
      <c r="F2676" s="6"/>
      <c r="G2676" s="6"/>
      <c r="H2676" s="3"/>
      <c r="I2676" s="18"/>
      <c r="J2676" s="10"/>
      <c r="L2676" s="65"/>
      <c r="M2676" s="65"/>
      <c r="N2676" s="67"/>
      <c r="O2676" s="65"/>
      <c r="P2676" s="65"/>
      <c r="Q2676" s="67"/>
      <c r="R2676" s="65"/>
      <c r="S2676" s="8"/>
      <c r="T2676" s="9"/>
      <c r="U2676" s="8"/>
      <c r="V2676" s="8"/>
      <c r="W2676" s="9"/>
    </row>
    <row r="2677" spans="1:102" ht="18">
      <c r="A2677" s="13">
        <v>1</v>
      </c>
      <c r="B2677" s="5" t="s">
        <v>1866</v>
      </c>
      <c r="C2677" s="9"/>
      <c r="D2677" s="8"/>
      <c r="E2677" s="9"/>
      <c r="F2677" s="6"/>
      <c r="G2677" s="6"/>
      <c r="H2677" s="3"/>
      <c r="I2677" s="10">
        <v>20000</v>
      </c>
      <c r="J2677" s="10"/>
      <c r="K2677" s="213">
        <f>SUM(I2677:J2677)</f>
        <v>20000</v>
      </c>
      <c r="L2677" s="65">
        <v>60553.27</v>
      </c>
      <c r="M2677" s="65"/>
      <c r="N2677" s="67">
        <f>SUM(L2677:M2677)</f>
        <v>60553.27</v>
      </c>
      <c r="O2677" s="65">
        <v>60493.33</v>
      </c>
      <c r="P2677" s="65"/>
      <c r="Q2677" s="67">
        <f>SUM(O2677:P2677)</f>
        <v>60493.33</v>
      </c>
      <c r="R2677" s="65">
        <v>15163.56</v>
      </c>
      <c r="S2677" s="8"/>
      <c r="T2677" s="9">
        <f>SUM(R2677:S2677)</f>
        <v>15163.56</v>
      </c>
      <c r="U2677" s="8"/>
      <c r="V2677" s="8"/>
      <c r="W2677" s="9">
        <f>SUM(U2677:V2677)</f>
        <v>0</v>
      </c>
    </row>
    <row r="2678" spans="1:102" s="186" customFormat="1" ht="18">
      <c r="A2678" s="187"/>
      <c r="B2678" s="181" t="s">
        <v>1506</v>
      </c>
      <c r="C2678" s="182"/>
      <c r="D2678" s="182"/>
      <c r="E2678" s="182"/>
      <c r="F2678" s="183"/>
      <c r="G2678" s="183"/>
      <c r="H2678" s="194"/>
      <c r="I2678" s="184">
        <f>SUM(I2677)</f>
        <v>20000</v>
      </c>
      <c r="J2678" s="184"/>
      <c r="K2678" s="212">
        <f>SUM(I2678:J2678)</f>
        <v>20000</v>
      </c>
      <c r="L2678" s="198">
        <f>SUM(L2677)</f>
        <v>60553.27</v>
      </c>
      <c r="M2678" s="198"/>
      <c r="N2678" s="198">
        <f>SUM(L2678:M2678)</f>
        <v>60553.27</v>
      </c>
      <c r="O2678" s="198">
        <f>SUM(O2677)</f>
        <v>60493.33</v>
      </c>
      <c r="P2678" s="198"/>
      <c r="Q2678" s="198">
        <f>SUM(O2678:P2678)</f>
        <v>60493.33</v>
      </c>
      <c r="R2678" s="198">
        <f>SUM(R2677)</f>
        <v>15163.56</v>
      </c>
      <c r="S2678" s="182"/>
      <c r="T2678" s="182">
        <f>SUM(R2678:S2678)</f>
        <v>15163.56</v>
      </c>
      <c r="U2678" s="182"/>
      <c r="V2678" s="182"/>
      <c r="W2678" s="182">
        <f>SUM(U2678:V2678)</f>
        <v>0</v>
      </c>
      <c r="X2678" s="264"/>
      <c r="Y2678" s="264"/>
      <c r="Z2678" s="264"/>
      <c r="AA2678" s="264"/>
      <c r="AB2678" s="264"/>
      <c r="AC2678" s="264"/>
      <c r="AD2678" s="264"/>
      <c r="AE2678" s="264"/>
      <c r="AF2678" s="264"/>
      <c r="AG2678" s="264"/>
      <c r="AH2678" s="264"/>
      <c r="AI2678" s="264"/>
      <c r="AJ2678" s="264"/>
      <c r="AK2678" s="264"/>
      <c r="AL2678" s="264"/>
      <c r="AM2678" s="264"/>
      <c r="AN2678" s="264"/>
      <c r="AO2678" s="264"/>
      <c r="AP2678" s="264"/>
      <c r="AQ2678" s="264"/>
      <c r="AR2678" s="264"/>
      <c r="AS2678" s="264"/>
      <c r="AT2678" s="264"/>
      <c r="AU2678" s="264"/>
      <c r="AV2678" s="264"/>
      <c r="AW2678" s="264"/>
      <c r="AX2678" s="264"/>
      <c r="AY2678" s="264"/>
      <c r="AZ2678" s="264"/>
      <c r="BA2678" s="264"/>
      <c r="BB2678" s="264"/>
      <c r="BC2678" s="264"/>
      <c r="BD2678" s="264"/>
      <c r="BE2678" s="264"/>
      <c r="BF2678" s="264"/>
      <c r="BG2678" s="264"/>
      <c r="BH2678" s="264"/>
      <c r="BI2678" s="264"/>
      <c r="BJ2678" s="264"/>
      <c r="BK2678" s="264"/>
      <c r="BL2678" s="264"/>
      <c r="BM2678" s="264"/>
      <c r="BN2678" s="264"/>
      <c r="BO2678" s="264"/>
      <c r="BP2678" s="264"/>
      <c r="BQ2678" s="264"/>
      <c r="BR2678" s="264"/>
      <c r="BS2678" s="264"/>
      <c r="BT2678" s="264"/>
      <c r="BU2678" s="264"/>
      <c r="BV2678" s="264"/>
      <c r="BW2678" s="264"/>
      <c r="BX2678" s="264"/>
      <c r="BY2678" s="264"/>
      <c r="BZ2678" s="264"/>
      <c r="CA2678" s="264"/>
      <c r="CB2678" s="264"/>
      <c r="CC2678" s="264"/>
      <c r="CD2678" s="264"/>
      <c r="CE2678" s="264"/>
      <c r="CF2678" s="264"/>
      <c r="CG2678" s="264"/>
      <c r="CH2678" s="264"/>
      <c r="CI2678" s="264"/>
      <c r="CJ2678" s="264"/>
      <c r="CK2678" s="264"/>
      <c r="CL2678" s="264"/>
      <c r="CM2678" s="264"/>
      <c r="CN2678" s="264"/>
      <c r="CO2678" s="264"/>
      <c r="CP2678" s="264"/>
      <c r="CQ2678" s="264"/>
      <c r="CR2678" s="264"/>
      <c r="CS2678" s="264"/>
      <c r="CT2678" s="264"/>
      <c r="CU2678" s="264"/>
      <c r="CV2678" s="264"/>
      <c r="CW2678" s="264"/>
      <c r="CX2678" s="264"/>
    </row>
    <row r="2679" spans="1:102" s="24" customFormat="1" ht="18">
      <c r="A2679" s="17">
        <v>37</v>
      </c>
      <c r="B2679" s="7" t="s">
        <v>1807</v>
      </c>
      <c r="C2679" s="9"/>
      <c r="D2679" s="9"/>
      <c r="E2679" s="9"/>
      <c r="F2679" s="6"/>
      <c r="G2679" s="6"/>
      <c r="H2679" s="3"/>
      <c r="I2679" s="18"/>
      <c r="J2679" s="18"/>
      <c r="K2679" s="213"/>
      <c r="L2679" s="67"/>
      <c r="M2679" s="67"/>
      <c r="N2679" s="67"/>
      <c r="O2679" s="67"/>
      <c r="P2679" s="67"/>
      <c r="Q2679" s="67"/>
      <c r="R2679" s="67"/>
      <c r="S2679" s="9"/>
      <c r="T2679" s="9"/>
      <c r="U2679" s="9"/>
      <c r="V2679" s="9"/>
      <c r="W2679" s="9"/>
      <c r="X2679" s="258"/>
      <c r="Y2679" s="258"/>
      <c r="Z2679" s="258"/>
      <c r="AA2679" s="258"/>
      <c r="AB2679" s="258"/>
      <c r="AC2679" s="258"/>
      <c r="AD2679" s="258"/>
      <c r="AE2679" s="258"/>
      <c r="AF2679" s="258"/>
      <c r="AG2679" s="258"/>
      <c r="AH2679" s="258"/>
      <c r="AI2679" s="258"/>
      <c r="AJ2679" s="258"/>
      <c r="AK2679" s="258"/>
      <c r="AL2679" s="258"/>
      <c r="AM2679" s="258"/>
      <c r="AN2679" s="258"/>
      <c r="AO2679" s="258"/>
      <c r="AP2679" s="258"/>
      <c r="AQ2679" s="258"/>
      <c r="AR2679" s="258"/>
      <c r="AS2679" s="258"/>
      <c r="AT2679" s="258"/>
      <c r="AU2679" s="258"/>
      <c r="AV2679" s="258"/>
      <c r="AW2679" s="258"/>
      <c r="AX2679" s="258"/>
      <c r="AY2679" s="258"/>
      <c r="AZ2679" s="258"/>
      <c r="BA2679" s="258"/>
      <c r="BB2679" s="258"/>
      <c r="BC2679" s="258"/>
      <c r="BD2679" s="258"/>
      <c r="BE2679" s="258"/>
      <c r="BF2679" s="258"/>
      <c r="BG2679" s="258"/>
      <c r="BH2679" s="258"/>
      <c r="BI2679" s="258"/>
      <c r="BJ2679" s="258"/>
      <c r="BK2679" s="258"/>
      <c r="BL2679" s="258"/>
      <c r="BM2679" s="258"/>
      <c r="BN2679" s="258"/>
      <c r="BO2679" s="258"/>
      <c r="BP2679" s="258"/>
      <c r="BQ2679" s="258"/>
      <c r="BR2679" s="258"/>
      <c r="BS2679" s="258"/>
      <c r="BT2679" s="258"/>
      <c r="BU2679" s="258"/>
      <c r="BV2679" s="258"/>
      <c r="BW2679" s="258"/>
      <c r="BX2679" s="258"/>
      <c r="BY2679" s="258"/>
      <c r="BZ2679" s="258"/>
      <c r="CA2679" s="258"/>
      <c r="CB2679" s="258"/>
      <c r="CC2679" s="258"/>
      <c r="CD2679" s="258"/>
      <c r="CE2679" s="258"/>
      <c r="CF2679" s="258"/>
      <c r="CG2679" s="258"/>
      <c r="CH2679" s="258"/>
      <c r="CI2679" s="258"/>
      <c r="CJ2679" s="258"/>
      <c r="CK2679" s="258"/>
      <c r="CL2679" s="258"/>
      <c r="CM2679" s="258"/>
      <c r="CN2679" s="258"/>
      <c r="CO2679" s="258"/>
      <c r="CP2679" s="258"/>
      <c r="CQ2679" s="258"/>
      <c r="CR2679" s="258"/>
      <c r="CS2679" s="258"/>
      <c r="CT2679" s="258"/>
      <c r="CU2679" s="258"/>
      <c r="CV2679" s="258"/>
      <c r="CW2679" s="258"/>
      <c r="CX2679" s="258"/>
    </row>
    <row r="2680" spans="1:102" ht="18">
      <c r="A2680" s="13">
        <v>1</v>
      </c>
      <c r="B2680" s="5" t="s">
        <v>1808</v>
      </c>
      <c r="C2680" s="8">
        <v>0.01</v>
      </c>
      <c r="D2680" s="8"/>
      <c r="E2680" s="9">
        <f>SUM(C2680:D2680)</f>
        <v>0.01</v>
      </c>
      <c r="F2680" s="2">
        <v>1.5</v>
      </c>
      <c r="G2680" s="2">
        <v>0</v>
      </c>
      <c r="H2680" s="3">
        <f t="shared" si="1008"/>
        <v>1.5</v>
      </c>
      <c r="I2680" s="10">
        <v>1.5</v>
      </c>
      <c r="J2680" s="10"/>
      <c r="K2680" s="213">
        <f>SUM(I2680:J2680)</f>
        <v>1.5</v>
      </c>
      <c r="L2680" s="65">
        <v>1</v>
      </c>
      <c r="M2680" s="65"/>
      <c r="N2680" s="67">
        <f>SUM(L2680:M2680)</f>
        <v>1</v>
      </c>
      <c r="O2680" s="65"/>
      <c r="P2680" s="65"/>
      <c r="Q2680" s="67">
        <f>SUM(O2680:P2680)</f>
        <v>0</v>
      </c>
      <c r="R2680" s="65"/>
      <c r="S2680" s="8"/>
      <c r="T2680" s="9">
        <f>SUM(R2680:S2680)</f>
        <v>0</v>
      </c>
      <c r="U2680" s="8"/>
      <c r="V2680" s="8"/>
      <c r="W2680" s="9">
        <f>SUM(U2680:V2680)</f>
        <v>0</v>
      </c>
    </row>
    <row r="2681" spans="1:102" s="186" customFormat="1" ht="18">
      <c r="A2681" s="187"/>
      <c r="B2681" s="181" t="s">
        <v>206</v>
      </c>
      <c r="C2681" s="182">
        <f>SUM(C2680)</f>
        <v>0.01</v>
      </c>
      <c r="D2681" s="182"/>
      <c r="E2681" s="182">
        <f>SUM(C2681:D2681)</f>
        <v>0.01</v>
      </c>
      <c r="F2681" s="183">
        <v>1.5</v>
      </c>
      <c r="G2681" s="183">
        <v>0</v>
      </c>
      <c r="H2681" s="194">
        <f t="shared" si="1008"/>
        <v>1.5</v>
      </c>
      <c r="I2681" s="184">
        <f>SUM(I2680)</f>
        <v>1.5</v>
      </c>
      <c r="J2681" s="184"/>
      <c r="K2681" s="212">
        <f>SUM(I2681:J2681)</f>
        <v>1.5</v>
      </c>
      <c r="L2681" s="198">
        <f>SUM(L2680)</f>
        <v>1</v>
      </c>
      <c r="M2681" s="198"/>
      <c r="N2681" s="198">
        <f>SUM(L2681:M2681)</f>
        <v>1</v>
      </c>
      <c r="O2681" s="198"/>
      <c r="P2681" s="198"/>
      <c r="Q2681" s="198">
        <f>SUM(O2681:P2681)</f>
        <v>0</v>
      </c>
      <c r="R2681" s="198"/>
      <c r="S2681" s="182"/>
      <c r="T2681" s="182">
        <f>SUM(R2681:S2681)</f>
        <v>0</v>
      </c>
      <c r="U2681" s="182"/>
      <c r="V2681" s="182"/>
      <c r="W2681" s="182">
        <f>SUM(U2681:V2681)</f>
        <v>0</v>
      </c>
      <c r="X2681" s="264"/>
      <c r="Y2681" s="264"/>
      <c r="Z2681" s="264"/>
      <c r="AA2681" s="264"/>
      <c r="AB2681" s="264"/>
      <c r="AC2681" s="264"/>
      <c r="AD2681" s="264"/>
      <c r="AE2681" s="264"/>
      <c r="AF2681" s="264"/>
      <c r="AG2681" s="264"/>
      <c r="AH2681" s="264"/>
      <c r="AI2681" s="264"/>
      <c r="AJ2681" s="264"/>
      <c r="AK2681" s="264"/>
      <c r="AL2681" s="264"/>
      <c r="AM2681" s="264"/>
      <c r="AN2681" s="264"/>
      <c r="AO2681" s="264"/>
      <c r="AP2681" s="264"/>
      <c r="AQ2681" s="264"/>
      <c r="AR2681" s="264"/>
      <c r="AS2681" s="264"/>
      <c r="AT2681" s="264"/>
      <c r="AU2681" s="264"/>
      <c r="AV2681" s="264"/>
      <c r="AW2681" s="264"/>
      <c r="AX2681" s="264"/>
      <c r="AY2681" s="264"/>
      <c r="AZ2681" s="264"/>
      <c r="BA2681" s="264"/>
      <c r="BB2681" s="264"/>
      <c r="BC2681" s="264"/>
      <c r="BD2681" s="264"/>
      <c r="BE2681" s="264"/>
      <c r="BF2681" s="264"/>
      <c r="BG2681" s="264"/>
      <c r="BH2681" s="264"/>
      <c r="BI2681" s="264"/>
      <c r="BJ2681" s="264"/>
      <c r="BK2681" s="264"/>
      <c r="BL2681" s="264"/>
      <c r="BM2681" s="264"/>
      <c r="BN2681" s="264"/>
      <c r="BO2681" s="264"/>
      <c r="BP2681" s="264"/>
      <c r="BQ2681" s="264"/>
      <c r="BR2681" s="264"/>
      <c r="BS2681" s="264"/>
      <c r="BT2681" s="264"/>
      <c r="BU2681" s="264"/>
      <c r="BV2681" s="264"/>
      <c r="BW2681" s="264"/>
      <c r="BX2681" s="264"/>
      <c r="BY2681" s="264"/>
      <c r="BZ2681" s="264"/>
      <c r="CA2681" s="264"/>
      <c r="CB2681" s="264"/>
      <c r="CC2681" s="264"/>
      <c r="CD2681" s="264"/>
      <c r="CE2681" s="264"/>
      <c r="CF2681" s="264"/>
      <c r="CG2681" s="264"/>
      <c r="CH2681" s="264"/>
      <c r="CI2681" s="264"/>
      <c r="CJ2681" s="264"/>
      <c r="CK2681" s="264"/>
      <c r="CL2681" s="264"/>
      <c r="CM2681" s="264"/>
      <c r="CN2681" s="264"/>
      <c r="CO2681" s="264"/>
      <c r="CP2681" s="264"/>
      <c r="CQ2681" s="264"/>
      <c r="CR2681" s="264"/>
      <c r="CS2681" s="264"/>
      <c r="CT2681" s="264"/>
      <c r="CU2681" s="264"/>
      <c r="CV2681" s="264"/>
      <c r="CW2681" s="264"/>
      <c r="CX2681" s="264"/>
    </row>
    <row r="2682" spans="1:102" s="24" customFormat="1" ht="18">
      <c r="A2682" s="17">
        <v>38</v>
      </c>
      <c r="B2682" s="7" t="s">
        <v>1809</v>
      </c>
      <c r="C2682" s="9"/>
      <c r="D2682" s="9"/>
      <c r="E2682" s="9"/>
      <c r="F2682" s="6"/>
      <c r="G2682" s="6"/>
      <c r="H2682" s="3"/>
      <c r="I2682" s="18"/>
      <c r="J2682" s="18"/>
      <c r="K2682" s="213"/>
      <c r="L2682" s="67"/>
      <c r="M2682" s="67"/>
      <c r="N2682" s="67"/>
      <c r="O2682" s="67"/>
      <c r="P2682" s="67"/>
      <c r="Q2682" s="67"/>
      <c r="R2682" s="67"/>
      <c r="S2682" s="9"/>
      <c r="T2682" s="9"/>
      <c r="U2682" s="9"/>
      <c r="V2682" s="9"/>
      <c r="W2682" s="9"/>
      <c r="X2682" s="258"/>
      <c r="Y2682" s="258"/>
      <c r="Z2682" s="258"/>
      <c r="AA2682" s="258"/>
      <c r="AB2682" s="258"/>
      <c r="AC2682" s="258"/>
      <c r="AD2682" s="258"/>
      <c r="AE2682" s="258"/>
      <c r="AF2682" s="258"/>
      <c r="AG2682" s="258"/>
      <c r="AH2682" s="258"/>
      <c r="AI2682" s="258"/>
      <c r="AJ2682" s="258"/>
      <c r="AK2682" s="258"/>
      <c r="AL2682" s="258"/>
      <c r="AM2682" s="258"/>
      <c r="AN2682" s="258"/>
      <c r="AO2682" s="258"/>
      <c r="AP2682" s="258"/>
      <c r="AQ2682" s="258"/>
      <c r="AR2682" s="258"/>
      <c r="AS2682" s="258"/>
      <c r="AT2682" s="258"/>
      <c r="AU2682" s="258"/>
      <c r="AV2682" s="258"/>
      <c r="AW2682" s="258"/>
      <c r="AX2682" s="258"/>
      <c r="AY2682" s="258"/>
      <c r="AZ2682" s="258"/>
      <c r="BA2682" s="258"/>
      <c r="BB2682" s="258"/>
      <c r="BC2682" s="258"/>
      <c r="BD2682" s="258"/>
      <c r="BE2682" s="258"/>
      <c r="BF2682" s="258"/>
      <c r="BG2682" s="258"/>
      <c r="BH2682" s="258"/>
      <c r="BI2682" s="258"/>
      <c r="BJ2682" s="258"/>
      <c r="BK2682" s="258"/>
      <c r="BL2682" s="258"/>
      <c r="BM2682" s="258"/>
      <c r="BN2682" s="258"/>
      <c r="BO2682" s="258"/>
      <c r="BP2682" s="258"/>
      <c r="BQ2682" s="258"/>
      <c r="BR2682" s="258"/>
      <c r="BS2682" s="258"/>
      <c r="BT2682" s="258"/>
      <c r="BU2682" s="258"/>
      <c r="BV2682" s="258"/>
      <c r="BW2682" s="258"/>
      <c r="BX2682" s="258"/>
      <c r="BY2682" s="258"/>
      <c r="BZ2682" s="258"/>
      <c r="CA2682" s="258"/>
      <c r="CB2682" s="258"/>
      <c r="CC2682" s="258"/>
      <c r="CD2682" s="258"/>
      <c r="CE2682" s="258"/>
      <c r="CF2682" s="258"/>
      <c r="CG2682" s="258"/>
      <c r="CH2682" s="258"/>
      <c r="CI2682" s="258"/>
      <c r="CJ2682" s="258"/>
      <c r="CK2682" s="258"/>
      <c r="CL2682" s="258"/>
      <c r="CM2682" s="258"/>
      <c r="CN2682" s="258"/>
      <c r="CO2682" s="258"/>
      <c r="CP2682" s="258"/>
      <c r="CQ2682" s="258"/>
      <c r="CR2682" s="258"/>
      <c r="CS2682" s="258"/>
      <c r="CT2682" s="258"/>
      <c r="CU2682" s="258"/>
      <c r="CV2682" s="258"/>
      <c r="CW2682" s="258"/>
      <c r="CX2682" s="258"/>
    </row>
    <row r="2683" spans="1:102" s="24" customFormat="1" ht="18">
      <c r="A2683" s="13">
        <v>1</v>
      </c>
      <c r="B2683" s="5" t="s">
        <v>1868</v>
      </c>
      <c r="C2683" s="9"/>
      <c r="D2683" s="9"/>
      <c r="E2683" s="9"/>
      <c r="F2683" s="6"/>
      <c r="G2683" s="6"/>
      <c r="H2683" s="3"/>
      <c r="I2683" s="10">
        <v>60</v>
      </c>
      <c r="J2683" s="10"/>
      <c r="K2683" s="213">
        <f>SUM(I2683:J2683)</f>
        <v>60</v>
      </c>
      <c r="L2683" s="65">
        <v>197.93</v>
      </c>
      <c r="M2683" s="67"/>
      <c r="N2683" s="67">
        <f>SUM(L2683:M2683)</f>
        <v>197.93</v>
      </c>
      <c r="O2683" s="65">
        <v>37</v>
      </c>
      <c r="P2683" s="67"/>
      <c r="Q2683" s="67">
        <f>SUM(O2683:P2683)</f>
        <v>37</v>
      </c>
      <c r="R2683" s="65">
        <v>37</v>
      </c>
      <c r="S2683" s="9"/>
      <c r="T2683" s="9">
        <f>SUM(R2683:S2683)</f>
        <v>37</v>
      </c>
      <c r="U2683" s="8">
        <v>50</v>
      </c>
      <c r="V2683" s="9"/>
      <c r="W2683" s="9">
        <f>SUM(U2683:V2683)</f>
        <v>50</v>
      </c>
      <c r="X2683" s="258"/>
      <c r="Y2683" s="258"/>
      <c r="Z2683" s="258"/>
      <c r="AA2683" s="258"/>
      <c r="AB2683" s="258"/>
      <c r="AC2683" s="258"/>
      <c r="AD2683" s="258"/>
      <c r="AE2683" s="258"/>
      <c r="AF2683" s="258"/>
      <c r="AG2683" s="258"/>
      <c r="AH2683" s="258"/>
      <c r="AI2683" s="258"/>
      <c r="AJ2683" s="258"/>
      <c r="AK2683" s="258"/>
      <c r="AL2683" s="258"/>
      <c r="AM2683" s="258"/>
      <c r="AN2683" s="258"/>
      <c r="AO2683" s="258"/>
      <c r="AP2683" s="258"/>
      <c r="AQ2683" s="258"/>
      <c r="AR2683" s="258"/>
      <c r="AS2683" s="258"/>
      <c r="AT2683" s="258"/>
      <c r="AU2683" s="258"/>
      <c r="AV2683" s="258"/>
      <c r="AW2683" s="258"/>
      <c r="AX2683" s="258"/>
      <c r="AY2683" s="258"/>
      <c r="AZ2683" s="258"/>
      <c r="BA2683" s="258"/>
      <c r="BB2683" s="258"/>
      <c r="BC2683" s="258"/>
      <c r="BD2683" s="258"/>
      <c r="BE2683" s="258"/>
      <c r="BF2683" s="258"/>
      <c r="BG2683" s="258"/>
      <c r="BH2683" s="258"/>
      <c r="BI2683" s="258"/>
      <c r="BJ2683" s="258"/>
      <c r="BK2683" s="258"/>
      <c r="BL2683" s="258"/>
      <c r="BM2683" s="258"/>
      <c r="BN2683" s="258"/>
      <c r="BO2683" s="258"/>
      <c r="BP2683" s="258"/>
      <c r="BQ2683" s="258"/>
      <c r="BR2683" s="258"/>
      <c r="BS2683" s="258"/>
      <c r="BT2683" s="258"/>
      <c r="BU2683" s="258"/>
      <c r="BV2683" s="258"/>
      <c r="BW2683" s="258"/>
      <c r="BX2683" s="258"/>
      <c r="BY2683" s="258"/>
      <c r="BZ2683" s="258"/>
      <c r="CA2683" s="258"/>
      <c r="CB2683" s="258"/>
      <c r="CC2683" s="258"/>
      <c r="CD2683" s="258"/>
      <c r="CE2683" s="258"/>
      <c r="CF2683" s="258"/>
      <c r="CG2683" s="258"/>
      <c r="CH2683" s="258"/>
      <c r="CI2683" s="258"/>
      <c r="CJ2683" s="258"/>
      <c r="CK2683" s="258"/>
      <c r="CL2683" s="258"/>
      <c r="CM2683" s="258"/>
      <c r="CN2683" s="258"/>
      <c r="CO2683" s="258"/>
      <c r="CP2683" s="258"/>
      <c r="CQ2683" s="258"/>
      <c r="CR2683" s="258"/>
      <c r="CS2683" s="258"/>
      <c r="CT2683" s="258"/>
      <c r="CU2683" s="258"/>
      <c r="CV2683" s="258"/>
      <c r="CW2683" s="258"/>
      <c r="CX2683" s="258"/>
    </row>
    <row r="2684" spans="1:102" ht="18">
      <c r="A2684" s="13">
        <v>2</v>
      </c>
      <c r="B2684" s="5" t="s">
        <v>207</v>
      </c>
      <c r="C2684" s="8">
        <v>0.01</v>
      </c>
      <c r="D2684" s="8"/>
      <c r="E2684" s="9">
        <f>SUM(C2684:D2684)</f>
        <v>0.01</v>
      </c>
      <c r="F2684" s="2">
        <v>575</v>
      </c>
      <c r="G2684" s="2">
        <v>0</v>
      </c>
      <c r="H2684" s="3">
        <f t="shared" si="1008"/>
        <v>575</v>
      </c>
      <c r="I2684" s="10">
        <v>661</v>
      </c>
      <c r="J2684" s="10"/>
      <c r="K2684" s="213">
        <f>SUM(I2684:J2684)</f>
        <v>661</v>
      </c>
      <c r="L2684" s="65">
        <v>642</v>
      </c>
      <c r="M2684" s="65"/>
      <c r="N2684" s="67">
        <f>SUM(L2684:M2684)</f>
        <v>642</v>
      </c>
      <c r="O2684" s="65">
        <v>727</v>
      </c>
      <c r="P2684" s="65"/>
      <c r="Q2684" s="67">
        <f>SUM(O2684:P2684)</f>
        <v>727</v>
      </c>
      <c r="R2684" s="65">
        <v>727</v>
      </c>
      <c r="S2684" s="8"/>
      <c r="T2684" s="9">
        <f>SUM(R2684:S2684)</f>
        <v>727</v>
      </c>
      <c r="U2684" s="8">
        <v>735</v>
      </c>
      <c r="V2684" s="8"/>
      <c r="W2684" s="9">
        <f>SUM(U2684:V2684)</f>
        <v>735</v>
      </c>
    </row>
    <row r="2685" spans="1:102" s="186" customFormat="1" ht="18">
      <c r="A2685" s="187"/>
      <c r="B2685" s="181" t="s">
        <v>208</v>
      </c>
      <c r="C2685" s="182">
        <f>SUM(C2684)</f>
        <v>0.01</v>
      </c>
      <c r="D2685" s="182"/>
      <c r="E2685" s="182">
        <f>SUM(C2685:D2685)</f>
        <v>0.01</v>
      </c>
      <c r="F2685" s="183">
        <v>575</v>
      </c>
      <c r="G2685" s="183">
        <v>0</v>
      </c>
      <c r="H2685" s="194">
        <f t="shared" si="1008"/>
        <v>575</v>
      </c>
      <c r="I2685" s="184">
        <f>SUM(I2683:I2684)</f>
        <v>721</v>
      </c>
      <c r="J2685" s="184"/>
      <c r="K2685" s="212">
        <f>SUM(I2685:J2685)</f>
        <v>721</v>
      </c>
      <c r="L2685" s="198">
        <f>SUM(L2683:L2684)</f>
        <v>839.93000000000006</v>
      </c>
      <c r="M2685" s="198"/>
      <c r="N2685" s="198">
        <f>SUM(L2685:M2685)</f>
        <v>839.93000000000006</v>
      </c>
      <c r="O2685" s="198">
        <f>SUM(O2683:O2684)</f>
        <v>764</v>
      </c>
      <c r="P2685" s="198"/>
      <c r="Q2685" s="198">
        <f>SUM(O2685:P2685)</f>
        <v>764</v>
      </c>
      <c r="R2685" s="198">
        <f>SUM(R2683:R2684)</f>
        <v>764</v>
      </c>
      <c r="S2685" s="198">
        <f t="shared" ref="S2685:V2685" si="1036">SUM(S2683:S2684)</f>
        <v>0</v>
      </c>
      <c r="T2685" s="198">
        <f t="shared" si="1036"/>
        <v>764</v>
      </c>
      <c r="U2685" s="198">
        <f t="shared" si="1036"/>
        <v>785</v>
      </c>
      <c r="V2685" s="198">
        <f t="shared" si="1036"/>
        <v>0</v>
      </c>
      <c r="W2685" s="182">
        <f>SUM(U2685:V2685)</f>
        <v>785</v>
      </c>
      <c r="X2685" s="264"/>
      <c r="Y2685" s="264"/>
      <c r="Z2685" s="264"/>
      <c r="AA2685" s="264"/>
      <c r="AB2685" s="264"/>
      <c r="AC2685" s="264"/>
      <c r="AD2685" s="264"/>
      <c r="AE2685" s="264"/>
      <c r="AF2685" s="264"/>
      <c r="AG2685" s="264"/>
      <c r="AH2685" s="264"/>
      <c r="AI2685" s="264"/>
      <c r="AJ2685" s="264"/>
      <c r="AK2685" s="264"/>
      <c r="AL2685" s="264"/>
      <c r="AM2685" s="264"/>
      <c r="AN2685" s="264"/>
      <c r="AO2685" s="264"/>
      <c r="AP2685" s="264"/>
      <c r="AQ2685" s="264"/>
      <c r="AR2685" s="264"/>
      <c r="AS2685" s="264"/>
      <c r="AT2685" s="264"/>
      <c r="AU2685" s="264"/>
      <c r="AV2685" s="264"/>
      <c r="AW2685" s="264"/>
      <c r="AX2685" s="264"/>
      <c r="AY2685" s="264"/>
      <c r="AZ2685" s="264"/>
      <c r="BA2685" s="264"/>
      <c r="BB2685" s="264"/>
      <c r="BC2685" s="264"/>
      <c r="BD2685" s="264"/>
      <c r="BE2685" s="264"/>
      <c r="BF2685" s="264"/>
      <c r="BG2685" s="264"/>
      <c r="BH2685" s="264"/>
      <c r="BI2685" s="264"/>
      <c r="BJ2685" s="264"/>
      <c r="BK2685" s="264"/>
      <c r="BL2685" s="264"/>
      <c r="BM2685" s="264"/>
      <c r="BN2685" s="264"/>
      <c r="BO2685" s="264"/>
      <c r="BP2685" s="264"/>
      <c r="BQ2685" s="264"/>
      <c r="BR2685" s="264"/>
      <c r="BS2685" s="264"/>
      <c r="BT2685" s="264"/>
      <c r="BU2685" s="264"/>
      <c r="BV2685" s="264"/>
      <c r="BW2685" s="264"/>
      <c r="BX2685" s="264"/>
      <c r="BY2685" s="264"/>
      <c r="BZ2685" s="264"/>
      <c r="CA2685" s="264"/>
      <c r="CB2685" s="264"/>
      <c r="CC2685" s="264"/>
      <c r="CD2685" s="264"/>
      <c r="CE2685" s="264"/>
      <c r="CF2685" s="264"/>
      <c r="CG2685" s="264"/>
      <c r="CH2685" s="264"/>
      <c r="CI2685" s="264"/>
      <c r="CJ2685" s="264"/>
      <c r="CK2685" s="264"/>
      <c r="CL2685" s="264"/>
      <c r="CM2685" s="264"/>
      <c r="CN2685" s="264"/>
      <c r="CO2685" s="264"/>
      <c r="CP2685" s="264"/>
      <c r="CQ2685" s="264"/>
      <c r="CR2685" s="264"/>
      <c r="CS2685" s="264"/>
      <c r="CT2685" s="264"/>
      <c r="CU2685" s="264"/>
      <c r="CV2685" s="264"/>
      <c r="CW2685" s="264"/>
      <c r="CX2685" s="264"/>
    </row>
    <row r="2686" spans="1:102" s="24" customFormat="1" ht="18">
      <c r="A2686" s="17">
        <v>39</v>
      </c>
      <c r="B2686" s="7" t="s">
        <v>1810</v>
      </c>
      <c r="C2686" s="9"/>
      <c r="D2686" s="9"/>
      <c r="E2686" s="9"/>
      <c r="F2686" s="6"/>
      <c r="G2686" s="6"/>
      <c r="H2686" s="3"/>
      <c r="I2686" s="31"/>
      <c r="J2686" s="31"/>
      <c r="K2686" s="31"/>
      <c r="L2686" s="67"/>
      <c r="M2686" s="67"/>
      <c r="N2686" s="67"/>
      <c r="O2686" s="67"/>
      <c r="P2686" s="67"/>
      <c r="Q2686" s="67"/>
      <c r="R2686" s="67"/>
      <c r="S2686" s="9"/>
      <c r="T2686" s="9"/>
      <c r="U2686" s="9"/>
      <c r="V2686" s="9"/>
      <c r="W2686" s="9"/>
      <c r="X2686" s="258"/>
      <c r="Y2686" s="258"/>
      <c r="Z2686" s="258"/>
      <c r="AA2686" s="258"/>
      <c r="AB2686" s="258"/>
      <c r="AC2686" s="258"/>
      <c r="AD2686" s="258"/>
      <c r="AE2686" s="258"/>
      <c r="AF2686" s="258"/>
      <c r="AG2686" s="258"/>
      <c r="AH2686" s="258"/>
      <c r="AI2686" s="258"/>
      <c r="AJ2686" s="258"/>
      <c r="AK2686" s="258"/>
      <c r="AL2686" s="258"/>
      <c r="AM2686" s="258"/>
      <c r="AN2686" s="258"/>
      <c r="AO2686" s="258"/>
      <c r="AP2686" s="258"/>
      <c r="AQ2686" s="258"/>
      <c r="AR2686" s="258"/>
      <c r="AS2686" s="258"/>
      <c r="AT2686" s="258"/>
      <c r="AU2686" s="258"/>
      <c r="AV2686" s="258"/>
      <c r="AW2686" s="258"/>
      <c r="AX2686" s="258"/>
      <c r="AY2686" s="258"/>
      <c r="AZ2686" s="258"/>
      <c r="BA2686" s="258"/>
      <c r="BB2686" s="258"/>
      <c r="BC2686" s="258"/>
      <c r="BD2686" s="258"/>
      <c r="BE2686" s="258"/>
      <c r="BF2686" s="258"/>
      <c r="BG2686" s="258"/>
      <c r="BH2686" s="258"/>
      <c r="BI2686" s="258"/>
      <c r="BJ2686" s="258"/>
      <c r="BK2686" s="258"/>
      <c r="BL2686" s="258"/>
      <c r="BM2686" s="258"/>
      <c r="BN2686" s="258"/>
      <c r="BO2686" s="258"/>
      <c r="BP2686" s="258"/>
      <c r="BQ2686" s="258"/>
      <c r="BR2686" s="258"/>
      <c r="BS2686" s="258"/>
      <c r="BT2686" s="258"/>
      <c r="BU2686" s="258"/>
      <c r="BV2686" s="258"/>
      <c r="BW2686" s="258"/>
      <c r="BX2686" s="258"/>
      <c r="BY2686" s="258"/>
      <c r="BZ2686" s="258"/>
      <c r="CA2686" s="258"/>
      <c r="CB2686" s="258"/>
      <c r="CC2686" s="258"/>
      <c r="CD2686" s="258"/>
      <c r="CE2686" s="258"/>
      <c r="CF2686" s="258"/>
      <c r="CG2686" s="258"/>
      <c r="CH2686" s="258"/>
      <c r="CI2686" s="258"/>
      <c r="CJ2686" s="258"/>
      <c r="CK2686" s="258"/>
      <c r="CL2686" s="258"/>
      <c r="CM2686" s="258"/>
      <c r="CN2686" s="258"/>
      <c r="CO2686" s="258"/>
      <c r="CP2686" s="258"/>
      <c r="CQ2686" s="258"/>
      <c r="CR2686" s="258"/>
      <c r="CS2686" s="258"/>
      <c r="CT2686" s="258"/>
      <c r="CU2686" s="258"/>
      <c r="CV2686" s="258"/>
      <c r="CW2686" s="258"/>
      <c r="CX2686" s="258"/>
    </row>
    <row r="2687" spans="1:102" ht="18">
      <c r="A2687" s="13">
        <v>1</v>
      </c>
      <c r="B2687" s="5" t="s">
        <v>1811</v>
      </c>
      <c r="C2687" s="8">
        <v>384.79</v>
      </c>
      <c r="D2687" s="8"/>
      <c r="E2687" s="9">
        <f>SUM(C2687:D2687)</f>
        <v>384.79</v>
      </c>
      <c r="F2687" s="2">
        <v>500</v>
      </c>
      <c r="G2687" s="2">
        <v>0</v>
      </c>
      <c r="H2687" s="3">
        <f t="shared" si="1008"/>
        <v>500</v>
      </c>
      <c r="I2687" s="18">
        <v>756.4</v>
      </c>
      <c r="J2687" s="18"/>
      <c r="K2687" s="213">
        <f>SUM(I2687:J2687)</f>
        <v>756.4</v>
      </c>
      <c r="L2687" s="65">
        <v>721.59</v>
      </c>
      <c r="M2687" s="65"/>
      <c r="N2687" s="67">
        <f>SUM(L2687:M2687)</f>
        <v>721.59</v>
      </c>
      <c r="O2687" s="65">
        <v>1092.25</v>
      </c>
      <c r="P2687" s="65"/>
      <c r="Q2687" s="67">
        <f>SUM(O2687:P2687)</f>
        <v>1092.25</v>
      </c>
      <c r="R2687" s="65">
        <v>1092.25</v>
      </c>
      <c r="S2687" s="8"/>
      <c r="T2687" s="9">
        <f>SUM(R2687:S2687)</f>
        <v>1092.25</v>
      </c>
      <c r="U2687" s="8">
        <v>1006.92</v>
      </c>
      <c r="V2687" s="8"/>
      <c r="W2687" s="9">
        <f>SUM(U2687:V2687)</f>
        <v>1006.92</v>
      </c>
    </row>
    <row r="2688" spans="1:102" s="186" customFormat="1" ht="18">
      <c r="A2688" s="187"/>
      <c r="B2688" s="181" t="s">
        <v>209</v>
      </c>
      <c r="C2688" s="182">
        <f>SUM(C2687)</f>
        <v>384.79</v>
      </c>
      <c r="D2688" s="182"/>
      <c r="E2688" s="182">
        <f>SUM(C2688:D2688)</f>
        <v>384.79</v>
      </c>
      <c r="F2688" s="183">
        <v>500</v>
      </c>
      <c r="G2688" s="183">
        <v>0</v>
      </c>
      <c r="H2688" s="194">
        <f t="shared" si="1008"/>
        <v>500</v>
      </c>
      <c r="I2688" s="184">
        <f>SUM(I2687)</f>
        <v>756.4</v>
      </c>
      <c r="J2688" s="184"/>
      <c r="K2688" s="212">
        <f>SUM(I2688:J2688)</f>
        <v>756.4</v>
      </c>
      <c r="L2688" s="198">
        <f>SUM(L2687)</f>
        <v>721.59</v>
      </c>
      <c r="M2688" s="198"/>
      <c r="N2688" s="198">
        <f>SUM(L2688:M2688)</f>
        <v>721.59</v>
      </c>
      <c r="O2688" s="198">
        <f>SUM(O2687)</f>
        <v>1092.25</v>
      </c>
      <c r="P2688" s="198"/>
      <c r="Q2688" s="198">
        <f>SUM(O2688:P2688)</f>
        <v>1092.25</v>
      </c>
      <c r="R2688" s="198">
        <f>SUM(R2687)</f>
        <v>1092.25</v>
      </c>
      <c r="S2688" s="198">
        <f t="shared" ref="S2688:V2688" si="1037">SUM(S2687)</f>
        <v>0</v>
      </c>
      <c r="T2688" s="198">
        <f t="shared" si="1037"/>
        <v>1092.25</v>
      </c>
      <c r="U2688" s="198">
        <f t="shared" si="1037"/>
        <v>1006.92</v>
      </c>
      <c r="V2688" s="198">
        <f t="shared" si="1037"/>
        <v>0</v>
      </c>
      <c r="W2688" s="182">
        <f>SUM(U2688:V2688)</f>
        <v>1006.92</v>
      </c>
      <c r="X2688" s="264"/>
      <c r="Y2688" s="264"/>
      <c r="Z2688" s="264"/>
      <c r="AA2688" s="264"/>
      <c r="AB2688" s="264"/>
      <c r="AC2688" s="264"/>
      <c r="AD2688" s="264"/>
      <c r="AE2688" s="264"/>
      <c r="AF2688" s="264"/>
      <c r="AG2688" s="264"/>
      <c r="AH2688" s="264"/>
      <c r="AI2688" s="264"/>
      <c r="AJ2688" s="264"/>
      <c r="AK2688" s="264"/>
      <c r="AL2688" s="264"/>
      <c r="AM2688" s="264"/>
      <c r="AN2688" s="264"/>
      <c r="AO2688" s="264"/>
      <c r="AP2688" s="264"/>
      <c r="AQ2688" s="264"/>
      <c r="AR2688" s="264"/>
      <c r="AS2688" s="264"/>
      <c r="AT2688" s="264"/>
      <c r="AU2688" s="264"/>
      <c r="AV2688" s="264"/>
      <c r="AW2688" s="264"/>
      <c r="AX2688" s="264"/>
      <c r="AY2688" s="264"/>
      <c r="AZ2688" s="264"/>
      <c r="BA2688" s="264"/>
      <c r="BB2688" s="264"/>
      <c r="BC2688" s="264"/>
      <c r="BD2688" s="264"/>
      <c r="BE2688" s="264"/>
      <c r="BF2688" s="264"/>
      <c r="BG2688" s="264"/>
      <c r="BH2688" s="264"/>
      <c r="BI2688" s="264"/>
      <c r="BJ2688" s="264"/>
      <c r="BK2688" s="264"/>
      <c r="BL2688" s="264"/>
      <c r="BM2688" s="264"/>
      <c r="BN2688" s="264"/>
      <c r="BO2688" s="264"/>
      <c r="BP2688" s="264"/>
      <c r="BQ2688" s="264"/>
      <c r="BR2688" s="264"/>
      <c r="BS2688" s="264"/>
      <c r="BT2688" s="264"/>
      <c r="BU2688" s="264"/>
      <c r="BV2688" s="264"/>
      <c r="BW2688" s="264"/>
      <c r="BX2688" s="264"/>
      <c r="BY2688" s="264"/>
      <c r="BZ2688" s="264"/>
      <c r="CA2688" s="264"/>
      <c r="CB2688" s="264"/>
      <c r="CC2688" s="264"/>
      <c r="CD2688" s="264"/>
      <c r="CE2688" s="264"/>
      <c r="CF2688" s="264"/>
      <c r="CG2688" s="264"/>
      <c r="CH2688" s="264"/>
      <c r="CI2688" s="264"/>
      <c r="CJ2688" s="264"/>
      <c r="CK2688" s="264"/>
      <c r="CL2688" s="264"/>
      <c r="CM2688" s="264"/>
      <c r="CN2688" s="264"/>
      <c r="CO2688" s="264"/>
      <c r="CP2688" s="264"/>
      <c r="CQ2688" s="264"/>
      <c r="CR2688" s="264"/>
      <c r="CS2688" s="264"/>
      <c r="CT2688" s="264"/>
      <c r="CU2688" s="264"/>
      <c r="CV2688" s="264"/>
      <c r="CW2688" s="264"/>
      <c r="CX2688" s="264"/>
    </row>
    <row r="2689" spans="1:102" ht="18">
      <c r="A2689" s="13"/>
      <c r="B2689" s="7" t="s">
        <v>2421</v>
      </c>
      <c r="C2689" s="9"/>
      <c r="D2689" s="8"/>
      <c r="E2689" s="9"/>
      <c r="F2689" s="6"/>
      <c r="G2689" s="6"/>
      <c r="H2689" s="3"/>
      <c r="I2689" s="18"/>
      <c r="J2689" s="18"/>
      <c r="L2689" s="67"/>
      <c r="M2689" s="65"/>
      <c r="N2689" s="67"/>
      <c r="O2689" s="67"/>
      <c r="P2689" s="65"/>
      <c r="Q2689" s="67"/>
      <c r="R2689" s="67"/>
      <c r="S2689" s="8"/>
      <c r="T2689" s="9"/>
      <c r="U2689" s="9"/>
      <c r="V2689" s="8"/>
      <c r="W2689" s="9"/>
    </row>
    <row r="2690" spans="1:102" ht="18">
      <c r="A2690" s="13">
        <v>1</v>
      </c>
      <c r="B2690" s="5" t="s">
        <v>2410</v>
      </c>
      <c r="C2690" s="9"/>
      <c r="D2690" s="8"/>
      <c r="E2690" s="9"/>
      <c r="F2690" s="6"/>
      <c r="G2690" s="6"/>
      <c r="H2690" s="3"/>
      <c r="I2690" s="18"/>
      <c r="J2690" s="18"/>
      <c r="L2690" s="67"/>
      <c r="M2690" s="65"/>
      <c r="N2690" s="67"/>
      <c r="O2690" s="67"/>
      <c r="P2690" s="65"/>
      <c r="Q2690" s="67"/>
      <c r="R2690" s="67">
        <v>0.01</v>
      </c>
      <c r="S2690" s="8"/>
      <c r="T2690" s="9">
        <f>SUM(R2690:S2690)</f>
        <v>0.01</v>
      </c>
      <c r="U2690" s="9"/>
      <c r="V2690" s="8"/>
      <c r="W2690" s="9"/>
    </row>
    <row r="2691" spans="1:102" ht="18">
      <c r="A2691" s="13">
        <v>2</v>
      </c>
      <c r="B2691" s="5" t="s">
        <v>2626</v>
      </c>
      <c r="C2691" s="9"/>
      <c r="D2691" s="8"/>
      <c r="E2691" s="9"/>
      <c r="F2691" s="6"/>
      <c r="G2691" s="6"/>
      <c r="H2691" s="3"/>
      <c r="I2691" s="18"/>
      <c r="J2691" s="18"/>
      <c r="L2691" s="67"/>
      <c r="M2691" s="65"/>
      <c r="N2691" s="67"/>
      <c r="O2691" s="67"/>
      <c r="P2691" s="65"/>
      <c r="Q2691" s="67"/>
      <c r="R2691" s="67">
        <v>0.01</v>
      </c>
      <c r="S2691" s="8"/>
      <c r="T2691" s="9">
        <f>SUM(R2691:S2691)</f>
        <v>0.01</v>
      </c>
      <c r="U2691" s="9">
        <v>0.01</v>
      </c>
      <c r="V2691" s="8"/>
      <c r="W2691" s="9">
        <f>SUM(U2691:V2691)</f>
        <v>0.01</v>
      </c>
    </row>
    <row r="2692" spans="1:102" s="186" customFormat="1" ht="18">
      <c r="A2692" s="187"/>
      <c r="B2692" s="181" t="s">
        <v>2422</v>
      </c>
      <c r="C2692" s="182"/>
      <c r="D2692" s="182"/>
      <c r="E2692" s="182"/>
      <c r="F2692" s="183"/>
      <c r="G2692" s="183"/>
      <c r="H2692" s="194"/>
      <c r="I2692" s="184"/>
      <c r="J2692" s="184"/>
      <c r="K2692" s="212"/>
      <c r="L2692" s="198"/>
      <c r="M2692" s="198"/>
      <c r="N2692" s="198"/>
      <c r="O2692" s="198"/>
      <c r="P2692" s="198"/>
      <c r="Q2692" s="198"/>
      <c r="R2692" s="198">
        <f>SUM(R2690)</f>
        <v>0.01</v>
      </c>
      <c r="S2692" s="198">
        <f t="shared" ref="S2692:V2692" si="1038">SUM(S2690)</f>
        <v>0</v>
      </c>
      <c r="T2692" s="198">
        <f t="shared" si="1038"/>
        <v>0.01</v>
      </c>
      <c r="U2692" s="198">
        <f>SUM(U2690:U2691)</f>
        <v>0.01</v>
      </c>
      <c r="V2692" s="198">
        <f t="shared" si="1038"/>
        <v>0</v>
      </c>
      <c r="W2692" s="182">
        <f>SUM(U2692:V2692)</f>
        <v>0.01</v>
      </c>
      <c r="X2692" s="264"/>
      <c r="Y2692" s="264"/>
      <c r="Z2692" s="264"/>
      <c r="AA2692" s="264"/>
      <c r="AB2692" s="264"/>
      <c r="AC2692" s="264"/>
      <c r="AD2692" s="264"/>
      <c r="AE2692" s="264"/>
      <c r="AF2692" s="264"/>
      <c r="AG2692" s="264"/>
      <c r="AH2692" s="264"/>
      <c r="AI2692" s="264"/>
      <c r="AJ2692" s="264"/>
      <c r="AK2692" s="264"/>
      <c r="AL2692" s="264"/>
      <c r="AM2692" s="264"/>
      <c r="AN2692" s="264"/>
      <c r="AO2692" s="264"/>
      <c r="AP2692" s="264"/>
      <c r="AQ2692" s="264"/>
      <c r="AR2692" s="264"/>
      <c r="AS2692" s="264"/>
      <c r="AT2692" s="264"/>
      <c r="AU2692" s="264"/>
      <c r="AV2692" s="264"/>
      <c r="AW2692" s="264"/>
      <c r="AX2692" s="264"/>
      <c r="AY2692" s="264"/>
      <c r="AZ2692" s="264"/>
      <c r="BA2692" s="264"/>
      <c r="BB2692" s="264"/>
      <c r="BC2692" s="264"/>
      <c r="BD2692" s="264"/>
      <c r="BE2692" s="264"/>
      <c r="BF2692" s="264"/>
      <c r="BG2692" s="264"/>
      <c r="BH2692" s="264"/>
      <c r="BI2692" s="264"/>
      <c r="BJ2692" s="264"/>
      <c r="BK2692" s="264"/>
      <c r="BL2692" s="264"/>
      <c r="BM2692" s="264"/>
      <c r="BN2692" s="264"/>
      <c r="BO2692" s="264"/>
      <c r="BP2692" s="264"/>
      <c r="BQ2692" s="264"/>
      <c r="BR2692" s="264"/>
      <c r="BS2692" s="264"/>
      <c r="BT2692" s="264"/>
      <c r="BU2692" s="264"/>
      <c r="BV2692" s="264"/>
      <c r="BW2692" s="264"/>
      <c r="BX2692" s="264"/>
      <c r="BY2692" s="264"/>
      <c r="BZ2692" s="264"/>
      <c r="CA2692" s="264"/>
      <c r="CB2692" s="264"/>
      <c r="CC2692" s="264"/>
      <c r="CD2692" s="264"/>
      <c r="CE2692" s="264"/>
      <c r="CF2692" s="264"/>
      <c r="CG2692" s="264"/>
      <c r="CH2692" s="264"/>
      <c r="CI2692" s="264"/>
      <c r="CJ2692" s="264"/>
      <c r="CK2692" s="264"/>
      <c r="CL2692" s="264"/>
      <c r="CM2692" s="264"/>
      <c r="CN2692" s="264"/>
      <c r="CO2692" s="264"/>
      <c r="CP2692" s="264"/>
      <c r="CQ2692" s="264"/>
      <c r="CR2692" s="264"/>
      <c r="CS2692" s="264"/>
      <c r="CT2692" s="264"/>
      <c r="CU2692" s="264"/>
      <c r="CV2692" s="264"/>
      <c r="CW2692" s="264"/>
      <c r="CX2692" s="264"/>
    </row>
    <row r="2693" spans="1:102" s="24" customFormat="1" ht="18">
      <c r="A2693" s="17">
        <v>40</v>
      </c>
      <c r="B2693" s="7" t="s">
        <v>1680</v>
      </c>
      <c r="C2693" s="9"/>
      <c r="D2693" s="9"/>
      <c r="E2693" s="9"/>
      <c r="F2693" s="6"/>
      <c r="G2693" s="6"/>
      <c r="H2693" s="3"/>
      <c r="I2693" s="18"/>
      <c r="J2693" s="18"/>
      <c r="K2693" s="213"/>
      <c r="L2693" s="67"/>
      <c r="M2693" s="67"/>
      <c r="N2693" s="67"/>
      <c r="O2693" s="67"/>
      <c r="P2693" s="67"/>
      <c r="Q2693" s="67"/>
      <c r="R2693" s="67"/>
      <c r="S2693" s="9"/>
      <c r="T2693" s="9"/>
      <c r="U2693" s="9"/>
      <c r="V2693" s="9"/>
      <c r="W2693" s="9"/>
      <c r="X2693" s="258"/>
      <c r="Y2693" s="258"/>
      <c r="Z2693" s="258"/>
      <c r="AA2693" s="258"/>
      <c r="AB2693" s="258"/>
      <c r="AC2693" s="258"/>
      <c r="AD2693" s="258"/>
      <c r="AE2693" s="258"/>
      <c r="AF2693" s="258"/>
      <c r="AG2693" s="258"/>
      <c r="AH2693" s="258"/>
      <c r="AI2693" s="258"/>
      <c r="AJ2693" s="258"/>
      <c r="AK2693" s="258"/>
      <c r="AL2693" s="258"/>
      <c r="AM2693" s="258"/>
      <c r="AN2693" s="258"/>
      <c r="AO2693" s="258"/>
      <c r="AP2693" s="258"/>
      <c r="AQ2693" s="258"/>
      <c r="AR2693" s="258"/>
      <c r="AS2693" s="258"/>
      <c r="AT2693" s="258"/>
      <c r="AU2693" s="258"/>
      <c r="AV2693" s="258"/>
      <c r="AW2693" s="258"/>
      <c r="AX2693" s="258"/>
      <c r="AY2693" s="258"/>
      <c r="AZ2693" s="258"/>
      <c r="BA2693" s="258"/>
      <c r="BB2693" s="258"/>
      <c r="BC2693" s="258"/>
      <c r="BD2693" s="258"/>
      <c r="BE2693" s="258"/>
      <c r="BF2693" s="258"/>
      <c r="BG2693" s="258"/>
      <c r="BH2693" s="258"/>
      <c r="BI2693" s="258"/>
      <c r="BJ2693" s="258"/>
      <c r="BK2693" s="258"/>
      <c r="BL2693" s="258"/>
      <c r="BM2693" s="258"/>
      <c r="BN2693" s="258"/>
      <c r="BO2693" s="258"/>
      <c r="BP2693" s="258"/>
      <c r="BQ2693" s="258"/>
      <c r="BR2693" s="258"/>
      <c r="BS2693" s="258"/>
      <c r="BT2693" s="258"/>
      <c r="BU2693" s="258"/>
      <c r="BV2693" s="258"/>
      <c r="BW2693" s="258"/>
      <c r="BX2693" s="258"/>
      <c r="BY2693" s="258"/>
      <c r="BZ2693" s="258"/>
      <c r="CA2693" s="258"/>
      <c r="CB2693" s="258"/>
      <c r="CC2693" s="258"/>
      <c r="CD2693" s="258"/>
      <c r="CE2693" s="258"/>
      <c r="CF2693" s="258"/>
      <c r="CG2693" s="258"/>
      <c r="CH2693" s="258"/>
      <c r="CI2693" s="258"/>
      <c r="CJ2693" s="258"/>
      <c r="CK2693" s="258"/>
      <c r="CL2693" s="258"/>
      <c r="CM2693" s="258"/>
      <c r="CN2693" s="258"/>
      <c r="CO2693" s="258"/>
      <c r="CP2693" s="258"/>
      <c r="CQ2693" s="258"/>
      <c r="CR2693" s="258"/>
      <c r="CS2693" s="258"/>
      <c r="CT2693" s="258"/>
      <c r="CU2693" s="258"/>
      <c r="CV2693" s="258"/>
      <c r="CW2693" s="258"/>
      <c r="CX2693" s="258"/>
    </row>
    <row r="2694" spans="1:102" s="24" customFormat="1" ht="18">
      <c r="A2694" s="17">
        <v>1</v>
      </c>
      <c r="B2694" s="5" t="s">
        <v>1812</v>
      </c>
      <c r="C2694" s="8">
        <v>0</v>
      </c>
      <c r="D2694" s="8"/>
      <c r="E2694" s="8">
        <f>SUM(C2694:D2694)</f>
        <v>0</v>
      </c>
      <c r="F2694" s="2">
        <v>1778</v>
      </c>
      <c r="G2694" s="2">
        <v>0</v>
      </c>
      <c r="H2694" s="3">
        <f t="shared" si="1008"/>
        <v>1778</v>
      </c>
      <c r="I2694" s="10">
        <v>1000</v>
      </c>
      <c r="J2694" s="18"/>
      <c r="K2694" s="213">
        <f>SUM(I2694:J2694)</f>
        <v>1000</v>
      </c>
      <c r="L2694" s="65">
        <v>820</v>
      </c>
      <c r="M2694" s="67"/>
      <c r="N2694" s="67">
        <f>SUM(L2694:M2694)</f>
        <v>820</v>
      </c>
      <c r="O2694" s="65">
        <v>1020</v>
      </c>
      <c r="P2694" s="67"/>
      <c r="Q2694" s="67">
        <f>SUM(O2694:P2694)</f>
        <v>1020</v>
      </c>
      <c r="R2694" s="65">
        <v>1020</v>
      </c>
      <c r="S2694" s="9"/>
      <c r="T2694" s="9">
        <f>SUM(R2694:S2694)</f>
        <v>1020</v>
      </c>
      <c r="U2694" s="8">
        <v>1020</v>
      </c>
      <c r="V2694" s="9"/>
      <c r="W2694" s="9">
        <f>SUM(U2694:V2694)</f>
        <v>1020</v>
      </c>
      <c r="X2694" s="258"/>
      <c r="Y2694" s="258"/>
      <c r="Z2694" s="258"/>
      <c r="AA2694" s="258"/>
      <c r="AB2694" s="258"/>
      <c r="AC2694" s="258"/>
      <c r="AD2694" s="258"/>
      <c r="AE2694" s="258"/>
      <c r="AF2694" s="258"/>
      <c r="AG2694" s="258"/>
      <c r="AH2694" s="258"/>
      <c r="AI2694" s="258"/>
      <c r="AJ2694" s="258"/>
      <c r="AK2694" s="258"/>
      <c r="AL2694" s="258"/>
      <c r="AM2694" s="258"/>
      <c r="AN2694" s="258"/>
      <c r="AO2694" s="258"/>
      <c r="AP2694" s="258"/>
      <c r="AQ2694" s="258"/>
      <c r="AR2694" s="258"/>
      <c r="AS2694" s="258"/>
      <c r="AT2694" s="258"/>
      <c r="AU2694" s="258"/>
      <c r="AV2694" s="258"/>
      <c r="AW2694" s="258"/>
      <c r="AX2694" s="258"/>
      <c r="AY2694" s="258"/>
      <c r="AZ2694" s="258"/>
      <c r="BA2694" s="258"/>
      <c r="BB2694" s="258"/>
      <c r="BC2694" s="258"/>
      <c r="BD2694" s="258"/>
      <c r="BE2694" s="258"/>
      <c r="BF2694" s="258"/>
      <c r="BG2694" s="258"/>
      <c r="BH2694" s="258"/>
      <c r="BI2694" s="258"/>
      <c r="BJ2694" s="258"/>
      <c r="BK2694" s="258"/>
      <c r="BL2694" s="258"/>
      <c r="BM2694" s="258"/>
      <c r="BN2694" s="258"/>
      <c r="BO2694" s="258"/>
      <c r="BP2694" s="258"/>
      <c r="BQ2694" s="258"/>
      <c r="BR2694" s="258"/>
      <c r="BS2694" s="258"/>
      <c r="BT2694" s="258"/>
      <c r="BU2694" s="258"/>
      <c r="BV2694" s="258"/>
      <c r="BW2694" s="258"/>
      <c r="BX2694" s="258"/>
      <c r="BY2694" s="258"/>
      <c r="BZ2694" s="258"/>
      <c r="CA2694" s="258"/>
      <c r="CB2694" s="258"/>
      <c r="CC2694" s="258"/>
      <c r="CD2694" s="258"/>
      <c r="CE2694" s="258"/>
      <c r="CF2694" s="258"/>
      <c r="CG2694" s="258"/>
      <c r="CH2694" s="258"/>
      <c r="CI2694" s="258"/>
      <c r="CJ2694" s="258"/>
      <c r="CK2694" s="258"/>
      <c r="CL2694" s="258"/>
      <c r="CM2694" s="258"/>
      <c r="CN2694" s="258"/>
      <c r="CO2694" s="258"/>
      <c r="CP2694" s="258"/>
      <c r="CQ2694" s="258"/>
      <c r="CR2694" s="258"/>
      <c r="CS2694" s="258"/>
      <c r="CT2694" s="258"/>
      <c r="CU2694" s="258"/>
      <c r="CV2694" s="258"/>
      <c r="CW2694" s="258"/>
      <c r="CX2694" s="258"/>
    </row>
    <row r="2695" spans="1:102" s="24" customFormat="1" ht="18">
      <c r="A2695" s="17">
        <v>2</v>
      </c>
      <c r="B2695" s="5" t="s">
        <v>2582</v>
      </c>
      <c r="C2695" s="8"/>
      <c r="D2695" s="8"/>
      <c r="E2695" s="8"/>
      <c r="F2695" s="2"/>
      <c r="G2695" s="2"/>
      <c r="H2695" s="3"/>
      <c r="I2695" s="10"/>
      <c r="J2695" s="18"/>
      <c r="K2695" s="213"/>
      <c r="L2695" s="65"/>
      <c r="M2695" s="67"/>
      <c r="N2695" s="67"/>
      <c r="O2695" s="65"/>
      <c r="P2695" s="67"/>
      <c r="Q2695" s="67"/>
      <c r="R2695" s="65"/>
      <c r="S2695" s="9"/>
      <c r="T2695" s="9"/>
      <c r="U2695" s="8">
        <v>7500</v>
      </c>
      <c r="V2695" s="9"/>
      <c r="W2695" s="9">
        <f>SUM(U2695:V2695)</f>
        <v>7500</v>
      </c>
      <c r="X2695" s="258"/>
      <c r="Y2695" s="258"/>
      <c r="Z2695" s="258"/>
      <c r="AA2695" s="258"/>
      <c r="AB2695" s="258"/>
      <c r="AC2695" s="258"/>
      <c r="AD2695" s="258"/>
      <c r="AE2695" s="258"/>
      <c r="AF2695" s="258"/>
      <c r="AG2695" s="258"/>
      <c r="AH2695" s="258"/>
      <c r="AI2695" s="258"/>
      <c r="AJ2695" s="258"/>
      <c r="AK2695" s="258"/>
      <c r="AL2695" s="258"/>
      <c r="AM2695" s="258"/>
      <c r="AN2695" s="258"/>
      <c r="AO2695" s="258"/>
      <c r="AP2695" s="258"/>
      <c r="AQ2695" s="258"/>
      <c r="AR2695" s="258"/>
      <c r="AS2695" s="258"/>
      <c r="AT2695" s="258"/>
      <c r="AU2695" s="258"/>
      <c r="AV2695" s="258"/>
      <c r="AW2695" s="258"/>
      <c r="AX2695" s="258"/>
      <c r="AY2695" s="258"/>
      <c r="AZ2695" s="258"/>
      <c r="BA2695" s="258"/>
      <c r="BB2695" s="258"/>
      <c r="BC2695" s="258"/>
      <c r="BD2695" s="258"/>
      <c r="BE2695" s="258"/>
      <c r="BF2695" s="258"/>
      <c r="BG2695" s="258"/>
      <c r="BH2695" s="258"/>
      <c r="BI2695" s="258"/>
      <c r="BJ2695" s="258"/>
      <c r="BK2695" s="258"/>
      <c r="BL2695" s="258"/>
      <c r="BM2695" s="258"/>
      <c r="BN2695" s="258"/>
      <c r="BO2695" s="258"/>
      <c r="BP2695" s="258"/>
      <c r="BQ2695" s="258"/>
      <c r="BR2695" s="258"/>
      <c r="BS2695" s="258"/>
      <c r="BT2695" s="258"/>
      <c r="BU2695" s="258"/>
      <c r="BV2695" s="258"/>
      <c r="BW2695" s="258"/>
      <c r="BX2695" s="258"/>
      <c r="BY2695" s="258"/>
      <c r="BZ2695" s="258"/>
      <c r="CA2695" s="258"/>
      <c r="CB2695" s="258"/>
      <c r="CC2695" s="258"/>
      <c r="CD2695" s="258"/>
      <c r="CE2695" s="258"/>
      <c r="CF2695" s="258"/>
      <c r="CG2695" s="258"/>
      <c r="CH2695" s="258"/>
      <c r="CI2695" s="258"/>
      <c r="CJ2695" s="258"/>
      <c r="CK2695" s="258"/>
      <c r="CL2695" s="258"/>
      <c r="CM2695" s="258"/>
      <c r="CN2695" s="258"/>
      <c r="CO2695" s="258"/>
      <c r="CP2695" s="258"/>
      <c r="CQ2695" s="258"/>
      <c r="CR2695" s="258"/>
      <c r="CS2695" s="258"/>
      <c r="CT2695" s="258"/>
      <c r="CU2695" s="258"/>
      <c r="CV2695" s="258"/>
      <c r="CW2695" s="258"/>
      <c r="CX2695" s="258"/>
    </row>
    <row r="2696" spans="1:102" s="186" customFormat="1" ht="18">
      <c r="A2696" s="187"/>
      <c r="B2696" s="181" t="s">
        <v>189</v>
      </c>
      <c r="C2696" s="182">
        <f>SUM(C2694)</f>
        <v>0</v>
      </c>
      <c r="D2696" s="182"/>
      <c r="E2696" s="182">
        <f>SUM(C2696:D2696)</f>
        <v>0</v>
      </c>
      <c r="F2696" s="183">
        <v>1778</v>
      </c>
      <c r="G2696" s="183">
        <v>0</v>
      </c>
      <c r="H2696" s="194">
        <f t="shared" si="1008"/>
        <v>1778</v>
      </c>
      <c r="I2696" s="184">
        <f>SUM(I2694)</f>
        <v>1000</v>
      </c>
      <c r="J2696" s="184"/>
      <c r="K2696" s="212">
        <f>SUM(I2696:J2696)</f>
        <v>1000</v>
      </c>
      <c r="L2696" s="198">
        <f>SUM(L2694)</f>
        <v>820</v>
      </c>
      <c r="M2696" s="198"/>
      <c r="N2696" s="198">
        <f>SUM(L2696:M2696)</f>
        <v>820</v>
      </c>
      <c r="O2696" s="198">
        <f>SUM(O2694)</f>
        <v>1020</v>
      </c>
      <c r="P2696" s="198"/>
      <c r="Q2696" s="198">
        <f>SUM(O2696:P2696)</f>
        <v>1020</v>
      </c>
      <c r="R2696" s="198">
        <f>SUM(R2694:R2695)</f>
        <v>1020</v>
      </c>
      <c r="S2696" s="198">
        <f t="shared" ref="S2696:V2696" si="1039">SUM(S2694:S2695)</f>
        <v>0</v>
      </c>
      <c r="T2696" s="198">
        <f t="shared" si="1039"/>
        <v>1020</v>
      </c>
      <c r="U2696" s="198">
        <f t="shared" si="1039"/>
        <v>8520</v>
      </c>
      <c r="V2696" s="198">
        <f t="shared" si="1039"/>
        <v>0</v>
      </c>
      <c r="W2696" s="198">
        <f>SUM(W2694:W2695)</f>
        <v>8520</v>
      </c>
      <c r="X2696" s="264"/>
      <c r="Y2696" s="264"/>
      <c r="Z2696" s="264"/>
      <c r="AA2696" s="264"/>
      <c r="AB2696" s="264"/>
      <c r="AC2696" s="264"/>
      <c r="AD2696" s="264"/>
      <c r="AE2696" s="264"/>
      <c r="AF2696" s="264"/>
      <c r="AG2696" s="264"/>
      <c r="AH2696" s="264"/>
      <c r="AI2696" s="264"/>
      <c r="AJ2696" s="264"/>
      <c r="AK2696" s="264"/>
      <c r="AL2696" s="264"/>
      <c r="AM2696" s="264"/>
      <c r="AN2696" s="264"/>
      <c r="AO2696" s="264"/>
      <c r="AP2696" s="264"/>
      <c r="AQ2696" s="264"/>
      <c r="AR2696" s="264"/>
      <c r="AS2696" s="264"/>
      <c r="AT2696" s="264"/>
      <c r="AU2696" s="264"/>
      <c r="AV2696" s="264"/>
      <c r="AW2696" s="264"/>
      <c r="AX2696" s="264"/>
      <c r="AY2696" s="264"/>
      <c r="AZ2696" s="264"/>
      <c r="BA2696" s="264"/>
      <c r="BB2696" s="264"/>
      <c r="BC2696" s="264"/>
      <c r="BD2696" s="264"/>
      <c r="BE2696" s="264"/>
      <c r="BF2696" s="264"/>
      <c r="BG2696" s="264"/>
      <c r="BH2696" s="264"/>
      <c r="BI2696" s="264"/>
      <c r="BJ2696" s="264"/>
      <c r="BK2696" s="264"/>
      <c r="BL2696" s="264"/>
      <c r="BM2696" s="264"/>
      <c r="BN2696" s="264"/>
      <c r="BO2696" s="264"/>
      <c r="BP2696" s="264"/>
      <c r="BQ2696" s="264"/>
      <c r="BR2696" s="264"/>
      <c r="BS2696" s="264"/>
      <c r="BT2696" s="264"/>
      <c r="BU2696" s="264"/>
      <c r="BV2696" s="264"/>
      <c r="BW2696" s="264"/>
      <c r="BX2696" s="264"/>
      <c r="BY2696" s="264"/>
      <c r="BZ2696" s="264"/>
      <c r="CA2696" s="264"/>
      <c r="CB2696" s="264"/>
      <c r="CC2696" s="264"/>
      <c r="CD2696" s="264"/>
      <c r="CE2696" s="264"/>
      <c r="CF2696" s="264"/>
      <c r="CG2696" s="264"/>
      <c r="CH2696" s="264"/>
      <c r="CI2696" s="264"/>
      <c r="CJ2696" s="264"/>
      <c r="CK2696" s="264"/>
      <c r="CL2696" s="264"/>
      <c r="CM2696" s="264"/>
      <c r="CN2696" s="264"/>
      <c r="CO2696" s="264"/>
      <c r="CP2696" s="264"/>
      <c r="CQ2696" s="264"/>
      <c r="CR2696" s="264"/>
      <c r="CS2696" s="264"/>
      <c r="CT2696" s="264"/>
      <c r="CU2696" s="264"/>
      <c r="CV2696" s="264"/>
      <c r="CW2696" s="264"/>
      <c r="CX2696" s="264"/>
    </row>
    <row r="2697" spans="1:102" s="24" customFormat="1" ht="18">
      <c r="A2697" s="17">
        <v>41</v>
      </c>
      <c r="B2697" s="7" t="s">
        <v>1210</v>
      </c>
      <c r="C2697" s="9"/>
      <c r="D2697" s="9"/>
      <c r="E2697" s="9"/>
      <c r="F2697" s="6"/>
      <c r="G2697" s="6"/>
      <c r="H2697" s="3"/>
      <c r="I2697" s="18"/>
      <c r="J2697" s="18"/>
      <c r="K2697" s="213"/>
      <c r="L2697" s="67"/>
      <c r="M2697" s="67"/>
      <c r="N2697" s="67"/>
      <c r="O2697" s="67"/>
      <c r="P2697" s="67"/>
      <c r="Q2697" s="67"/>
      <c r="R2697" s="67"/>
      <c r="S2697" s="9"/>
      <c r="T2697" s="9"/>
      <c r="U2697" s="9"/>
      <c r="V2697" s="9"/>
      <c r="W2697" s="9"/>
      <c r="X2697" s="258"/>
      <c r="Y2697" s="258"/>
      <c r="Z2697" s="258"/>
      <c r="AA2697" s="258"/>
      <c r="AB2697" s="258"/>
      <c r="AC2697" s="258"/>
      <c r="AD2697" s="258"/>
      <c r="AE2697" s="258"/>
      <c r="AF2697" s="258"/>
      <c r="AG2697" s="258"/>
      <c r="AH2697" s="258"/>
      <c r="AI2697" s="258"/>
      <c r="AJ2697" s="258"/>
      <c r="AK2697" s="258"/>
      <c r="AL2697" s="258"/>
      <c r="AM2697" s="258"/>
      <c r="AN2697" s="258"/>
      <c r="AO2697" s="258"/>
      <c r="AP2697" s="258"/>
      <c r="AQ2697" s="258"/>
      <c r="AR2697" s="258"/>
      <c r="AS2697" s="258"/>
      <c r="AT2697" s="258"/>
      <c r="AU2697" s="258"/>
      <c r="AV2697" s="258"/>
      <c r="AW2697" s="258"/>
      <c r="AX2697" s="258"/>
      <c r="AY2697" s="258"/>
      <c r="AZ2697" s="258"/>
      <c r="BA2697" s="258"/>
      <c r="BB2697" s="258"/>
      <c r="BC2697" s="258"/>
      <c r="BD2697" s="258"/>
      <c r="BE2697" s="258"/>
      <c r="BF2697" s="258"/>
      <c r="BG2697" s="258"/>
      <c r="BH2697" s="258"/>
      <c r="BI2697" s="258"/>
      <c r="BJ2697" s="258"/>
      <c r="BK2697" s="258"/>
      <c r="BL2697" s="258"/>
      <c r="BM2697" s="258"/>
      <c r="BN2697" s="258"/>
      <c r="BO2697" s="258"/>
      <c r="BP2697" s="258"/>
      <c r="BQ2697" s="258"/>
      <c r="BR2697" s="258"/>
      <c r="BS2697" s="258"/>
      <c r="BT2697" s="258"/>
      <c r="BU2697" s="258"/>
      <c r="BV2697" s="258"/>
      <c r="BW2697" s="258"/>
      <c r="BX2697" s="258"/>
      <c r="BY2697" s="258"/>
      <c r="BZ2697" s="258"/>
      <c r="CA2697" s="258"/>
      <c r="CB2697" s="258"/>
      <c r="CC2697" s="258"/>
      <c r="CD2697" s="258"/>
      <c r="CE2697" s="258"/>
      <c r="CF2697" s="258"/>
      <c r="CG2697" s="258"/>
      <c r="CH2697" s="258"/>
      <c r="CI2697" s="258"/>
      <c r="CJ2697" s="258"/>
      <c r="CK2697" s="258"/>
      <c r="CL2697" s="258"/>
      <c r="CM2697" s="258"/>
      <c r="CN2697" s="258"/>
      <c r="CO2697" s="258"/>
      <c r="CP2697" s="258"/>
      <c r="CQ2697" s="258"/>
      <c r="CR2697" s="258"/>
      <c r="CS2697" s="258"/>
      <c r="CT2697" s="258"/>
      <c r="CU2697" s="258"/>
      <c r="CV2697" s="258"/>
      <c r="CW2697" s="258"/>
      <c r="CX2697" s="258"/>
    </row>
    <row r="2698" spans="1:102" s="24" customFormat="1" ht="18">
      <c r="A2698" s="17">
        <v>1</v>
      </c>
      <c r="B2698" s="5" t="s">
        <v>1813</v>
      </c>
      <c r="C2698" s="8">
        <v>0</v>
      </c>
      <c r="D2698" s="8"/>
      <c r="E2698" s="8">
        <f>SUM(C2698:D2698)</f>
        <v>0</v>
      </c>
      <c r="F2698" s="2">
        <v>0.02</v>
      </c>
      <c r="G2698" s="2">
        <v>0</v>
      </c>
      <c r="H2698" s="3">
        <f t="shared" si="1008"/>
        <v>0.02</v>
      </c>
      <c r="I2698" s="10">
        <v>0.01</v>
      </c>
      <c r="J2698" s="18"/>
      <c r="K2698" s="213">
        <f>SUM(I2698:J2698)</f>
        <v>0.01</v>
      </c>
      <c r="L2698" s="65">
        <v>0.01</v>
      </c>
      <c r="M2698" s="65"/>
      <c r="N2698" s="67">
        <f>SUM(L2698:M2698)</f>
        <v>0.01</v>
      </c>
      <c r="O2698" s="65">
        <v>0.01</v>
      </c>
      <c r="P2698" s="65"/>
      <c r="Q2698" s="67">
        <f>SUM(O2698:P2698)</f>
        <v>0.01</v>
      </c>
      <c r="R2698" s="65">
        <v>0.01</v>
      </c>
      <c r="S2698" s="8"/>
      <c r="T2698" s="9">
        <f>SUM(R2698:S2698)</f>
        <v>0.01</v>
      </c>
      <c r="U2698" s="8">
        <v>0.02</v>
      </c>
      <c r="V2698" s="8"/>
      <c r="W2698" s="9">
        <f>SUM(U2698:V2698)</f>
        <v>0.02</v>
      </c>
      <c r="X2698" s="258"/>
      <c r="Y2698" s="258"/>
      <c r="Z2698" s="258"/>
      <c r="AA2698" s="258"/>
      <c r="AB2698" s="258"/>
      <c r="AC2698" s="258"/>
      <c r="AD2698" s="258"/>
      <c r="AE2698" s="258"/>
      <c r="AF2698" s="258"/>
      <c r="AG2698" s="258"/>
      <c r="AH2698" s="258"/>
      <c r="AI2698" s="258"/>
      <c r="AJ2698" s="258"/>
      <c r="AK2698" s="258"/>
      <c r="AL2698" s="258"/>
      <c r="AM2698" s="258"/>
      <c r="AN2698" s="258"/>
      <c r="AO2698" s="258"/>
      <c r="AP2698" s="258"/>
      <c r="AQ2698" s="258"/>
      <c r="AR2698" s="258"/>
      <c r="AS2698" s="258"/>
      <c r="AT2698" s="258"/>
      <c r="AU2698" s="258"/>
      <c r="AV2698" s="258"/>
      <c r="AW2698" s="258"/>
      <c r="AX2698" s="258"/>
      <c r="AY2698" s="258"/>
      <c r="AZ2698" s="258"/>
      <c r="BA2698" s="258"/>
      <c r="BB2698" s="258"/>
      <c r="BC2698" s="258"/>
      <c r="BD2698" s="258"/>
      <c r="BE2698" s="258"/>
      <c r="BF2698" s="258"/>
      <c r="BG2698" s="258"/>
      <c r="BH2698" s="258"/>
      <c r="BI2698" s="258"/>
      <c r="BJ2698" s="258"/>
      <c r="BK2698" s="258"/>
      <c r="BL2698" s="258"/>
      <c r="BM2698" s="258"/>
      <c r="BN2698" s="258"/>
      <c r="BO2698" s="258"/>
      <c r="BP2698" s="258"/>
      <c r="BQ2698" s="258"/>
      <c r="BR2698" s="258"/>
      <c r="BS2698" s="258"/>
      <c r="BT2698" s="258"/>
      <c r="BU2698" s="258"/>
      <c r="BV2698" s="258"/>
      <c r="BW2698" s="258"/>
      <c r="BX2698" s="258"/>
      <c r="BY2698" s="258"/>
      <c r="BZ2698" s="258"/>
      <c r="CA2698" s="258"/>
      <c r="CB2698" s="258"/>
      <c r="CC2698" s="258"/>
      <c r="CD2698" s="258"/>
      <c r="CE2698" s="258"/>
      <c r="CF2698" s="258"/>
      <c r="CG2698" s="258"/>
      <c r="CH2698" s="258"/>
      <c r="CI2698" s="258"/>
      <c r="CJ2698" s="258"/>
      <c r="CK2698" s="258"/>
      <c r="CL2698" s="258"/>
      <c r="CM2698" s="258"/>
      <c r="CN2698" s="258"/>
      <c r="CO2698" s="258"/>
      <c r="CP2698" s="258"/>
      <c r="CQ2698" s="258"/>
      <c r="CR2698" s="258"/>
      <c r="CS2698" s="258"/>
      <c r="CT2698" s="258"/>
      <c r="CU2698" s="258"/>
      <c r="CV2698" s="258"/>
      <c r="CW2698" s="258"/>
      <c r="CX2698" s="258"/>
    </row>
    <row r="2699" spans="1:102" ht="18">
      <c r="A2699" s="17">
        <v>2</v>
      </c>
      <c r="B2699" s="5" t="s">
        <v>1814</v>
      </c>
      <c r="C2699" s="8">
        <v>0</v>
      </c>
      <c r="D2699" s="8"/>
      <c r="E2699" s="8">
        <f>SUM(C2699:D2699)</f>
        <v>0</v>
      </c>
      <c r="F2699" s="2">
        <v>0.01</v>
      </c>
      <c r="G2699" s="2">
        <v>0</v>
      </c>
      <c r="H2699" s="3">
        <f t="shared" si="1008"/>
        <v>0.01</v>
      </c>
      <c r="I2699" s="10">
        <v>0.01</v>
      </c>
      <c r="J2699" s="10"/>
      <c r="K2699" s="213">
        <f>SUM(I2699:J2699)</f>
        <v>0.01</v>
      </c>
      <c r="L2699" s="65">
        <v>0.01</v>
      </c>
      <c r="M2699" s="65"/>
      <c r="N2699" s="67">
        <f>SUM(L2699:M2699)</f>
        <v>0.01</v>
      </c>
      <c r="O2699" s="65">
        <v>0.01</v>
      </c>
      <c r="P2699" s="65"/>
      <c r="Q2699" s="67">
        <f>SUM(O2699:P2699)</f>
        <v>0.01</v>
      </c>
      <c r="R2699" s="65">
        <v>0.01</v>
      </c>
      <c r="S2699" s="8"/>
      <c r="T2699" s="9">
        <f>SUM(R2699:S2699)</f>
        <v>0.01</v>
      </c>
      <c r="U2699" s="8">
        <v>0.01</v>
      </c>
      <c r="V2699" s="8"/>
      <c r="W2699" s="9">
        <f>SUM(U2699:V2699)</f>
        <v>0.01</v>
      </c>
    </row>
    <row r="2700" spans="1:102" ht="18">
      <c r="A2700" s="17">
        <v>3</v>
      </c>
      <c r="B2700" s="5" t="s">
        <v>2330</v>
      </c>
      <c r="C2700" s="8"/>
      <c r="D2700" s="8"/>
      <c r="F2700" s="2"/>
      <c r="G2700" s="2"/>
      <c r="H2700" s="3"/>
      <c r="I2700" s="10"/>
      <c r="J2700" s="10"/>
      <c r="L2700" s="65"/>
      <c r="M2700" s="65"/>
      <c r="N2700" s="67"/>
      <c r="O2700" s="65">
        <v>0.01</v>
      </c>
      <c r="P2700" s="65"/>
      <c r="Q2700" s="67">
        <f>SUM(O2700:P2700)</f>
        <v>0.01</v>
      </c>
      <c r="R2700" s="65">
        <v>2</v>
      </c>
      <c r="S2700" s="8"/>
      <c r="T2700" s="9">
        <f>SUM(R2700:S2700)</f>
        <v>2</v>
      </c>
      <c r="U2700" s="8">
        <v>0.01</v>
      </c>
      <c r="V2700" s="8"/>
      <c r="W2700" s="9">
        <f>SUM(U2700:V2700)</f>
        <v>0.01</v>
      </c>
    </row>
    <row r="2701" spans="1:102" s="186" customFormat="1" ht="18">
      <c r="A2701" s="187"/>
      <c r="B2701" s="181" t="s">
        <v>150</v>
      </c>
      <c r="C2701" s="182">
        <f>SUM(C2698:C2699)</f>
        <v>0</v>
      </c>
      <c r="D2701" s="182"/>
      <c r="E2701" s="182">
        <f>SUM(C2701:D2701)</f>
        <v>0</v>
      </c>
      <c r="F2701" s="183">
        <v>0.03</v>
      </c>
      <c r="G2701" s="183">
        <v>0</v>
      </c>
      <c r="H2701" s="194">
        <f t="shared" si="1008"/>
        <v>0.03</v>
      </c>
      <c r="I2701" s="184">
        <f>SUM(I2698:I2699)</f>
        <v>0.02</v>
      </c>
      <c r="J2701" s="184"/>
      <c r="K2701" s="212">
        <f>SUM(I2701:J2701)</f>
        <v>0.02</v>
      </c>
      <c r="L2701" s="198">
        <f>SUM(L2698:L2699)</f>
        <v>0.02</v>
      </c>
      <c r="M2701" s="198"/>
      <c r="N2701" s="198">
        <f>SUM(L2701:M2701)</f>
        <v>0.02</v>
      </c>
      <c r="O2701" s="198">
        <f>SUM(O2698:O2700)</f>
        <v>0.03</v>
      </c>
      <c r="P2701" s="198"/>
      <c r="Q2701" s="198">
        <f>SUM(O2701:P2701)</f>
        <v>0.03</v>
      </c>
      <c r="R2701" s="198">
        <f>SUM(R2698:R2700)</f>
        <v>2.02</v>
      </c>
      <c r="S2701" s="198">
        <f t="shared" ref="S2701:V2701" si="1040">SUM(S2698:S2700)</f>
        <v>0</v>
      </c>
      <c r="T2701" s="198">
        <f t="shared" si="1040"/>
        <v>2.02</v>
      </c>
      <c r="U2701" s="198">
        <f t="shared" si="1040"/>
        <v>0.04</v>
      </c>
      <c r="V2701" s="198">
        <f t="shared" si="1040"/>
        <v>0</v>
      </c>
      <c r="W2701" s="182">
        <f>SUM(U2701:V2701)</f>
        <v>0.04</v>
      </c>
      <c r="X2701" s="264"/>
      <c r="Y2701" s="264"/>
      <c r="Z2701" s="264"/>
      <c r="AA2701" s="264"/>
      <c r="AB2701" s="264"/>
      <c r="AC2701" s="264"/>
      <c r="AD2701" s="264"/>
      <c r="AE2701" s="264"/>
      <c r="AF2701" s="264"/>
      <c r="AG2701" s="264"/>
      <c r="AH2701" s="264"/>
      <c r="AI2701" s="264"/>
      <c r="AJ2701" s="264"/>
      <c r="AK2701" s="264"/>
      <c r="AL2701" s="264"/>
      <c r="AM2701" s="264"/>
      <c r="AN2701" s="264"/>
      <c r="AO2701" s="264"/>
      <c r="AP2701" s="264"/>
      <c r="AQ2701" s="264"/>
      <c r="AR2701" s="264"/>
      <c r="AS2701" s="264"/>
      <c r="AT2701" s="264"/>
      <c r="AU2701" s="264"/>
      <c r="AV2701" s="264"/>
      <c r="AW2701" s="264"/>
      <c r="AX2701" s="264"/>
      <c r="AY2701" s="264"/>
      <c r="AZ2701" s="264"/>
      <c r="BA2701" s="264"/>
      <c r="BB2701" s="264"/>
      <c r="BC2701" s="264"/>
      <c r="BD2701" s="264"/>
      <c r="BE2701" s="264"/>
      <c r="BF2701" s="264"/>
      <c r="BG2701" s="264"/>
      <c r="BH2701" s="264"/>
      <c r="BI2701" s="264"/>
      <c r="BJ2701" s="264"/>
      <c r="BK2701" s="264"/>
      <c r="BL2701" s="264"/>
      <c r="BM2701" s="264"/>
      <c r="BN2701" s="264"/>
      <c r="BO2701" s="264"/>
      <c r="BP2701" s="264"/>
      <c r="BQ2701" s="264"/>
      <c r="BR2701" s="264"/>
      <c r="BS2701" s="264"/>
      <c r="BT2701" s="264"/>
      <c r="BU2701" s="264"/>
      <c r="BV2701" s="264"/>
      <c r="BW2701" s="264"/>
      <c r="BX2701" s="264"/>
      <c r="BY2701" s="264"/>
      <c r="BZ2701" s="264"/>
      <c r="CA2701" s="264"/>
      <c r="CB2701" s="264"/>
      <c r="CC2701" s="264"/>
      <c r="CD2701" s="264"/>
      <c r="CE2701" s="264"/>
      <c r="CF2701" s="264"/>
      <c r="CG2701" s="264"/>
      <c r="CH2701" s="264"/>
      <c r="CI2701" s="264"/>
      <c r="CJ2701" s="264"/>
      <c r="CK2701" s="264"/>
      <c r="CL2701" s="264"/>
      <c r="CM2701" s="264"/>
      <c r="CN2701" s="264"/>
      <c r="CO2701" s="264"/>
      <c r="CP2701" s="264"/>
      <c r="CQ2701" s="264"/>
      <c r="CR2701" s="264"/>
      <c r="CS2701" s="264"/>
      <c r="CT2701" s="264"/>
      <c r="CU2701" s="264"/>
      <c r="CV2701" s="264"/>
      <c r="CW2701" s="264"/>
      <c r="CX2701" s="264"/>
    </row>
    <row r="2702" spans="1:102" ht="18">
      <c r="A2702" s="13"/>
      <c r="B2702" s="7" t="s">
        <v>2584</v>
      </c>
      <c r="C2702" s="9"/>
      <c r="D2702" s="9"/>
      <c r="E2702" s="9"/>
      <c r="F2702" s="6"/>
      <c r="G2702" s="6"/>
      <c r="H2702" s="3"/>
      <c r="I2702" s="10"/>
      <c r="J2702" s="10"/>
      <c r="L2702" s="67"/>
      <c r="M2702" s="65"/>
      <c r="N2702" s="67"/>
      <c r="O2702" s="67"/>
      <c r="P2702" s="65"/>
      <c r="Q2702" s="67"/>
      <c r="R2702" s="67"/>
      <c r="S2702" s="8"/>
      <c r="T2702" s="9"/>
      <c r="U2702" s="9"/>
      <c r="V2702" s="8"/>
      <c r="W2702" s="9"/>
    </row>
    <row r="2703" spans="1:102" ht="18">
      <c r="A2703" s="13">
        <v>1</v>
      </c>
      <c r="B2703" s="5" t="s">
        <v>2410</v>
      </c>
      <c r="C2703" s="9"/>
      <c r="D2703" s="9"/>
      <c r="E2703" s="9"/>
      <c r="F2703" s="6"/>
      <c r="G2703" s="6"/>
      <c r="H2703" s="3"/>
      <c r="I2703" s="10"/>
      <c r="J2703" s="10"/>
      <c r="L2703" s="67"/>
      <c r="M2703" s="65"/>
      <c r="N2703" s="67"/>
      <c r="O2703" s="67"/>
      <c r="P2703" s="65"/>
      <c r="Q2703" s="67"/>
      <c r="R2703" s="67">
        <v>0.01</v>
      </c>
      <c r="S2703" s="8"/>
      <c r="T2703" s="9">
        <f>SUM(R2703:S2703)</f>
        <v>0.01</v>
      </c>
      <c r="U2703" s="9"/>
      <c r="V2703" s="8"/>
      <c r="W2703" s="9"/>
    </row>
    <row r="2704" spans="1:102" ht="18">
      <c r="A2704" s="13">
        <v>2</v>
      </c>
      <c r="B2704" s="5" t="s">
        <v>2627</v>
      </c>
      <c r="C2704" s="9"/>
      <c r="D2704" s="9"/>
      <c r="E2704" s="9"/>
      <c r="F2704" s="6"/>
      <c r="G2704" s="6"/>
      <c r="H2704" s="3"/>
      <c r="I2704" s="10"/>
      <c r="J2704" s="10"/>
      <c r="L2704" s="67"/>
      <c r="M2704" s="65"/>
      <c r="N2704" s="67"/>
      <c r="O2704" s="67"/>
      <c r="P2704" s="65"/>
      <c r="Q2704" s="67"/>
      <c r="R2704" s="67"/>
      <c r="S2704" s="8"/>
      <c r="T2704" s="9"/>
      <c r="U2704" s="9">
        <v>24</v>
      </c>
      <c r="V2704" s="8"/>
      <c r="W2704" s="9">
        <f>SUM(U2704:V2704)</f>
        <v>24</v>
      </c>
    </row>
    <row r="2705" spans="1:102" s="186" customFormat="1" ht="18">
      <c r="A2705" s="187"/>
      <c r="B2705" s="181" t="s">
        <v>2583</v>
      </c>
      <c r="C2705" s="182"/>
      <c r="D2705" s="182"/>
      <c r="E2705" s="182"/>
      <c r="F2705" s="183"/>
      <c r="G2705" s="183"/>
      <c r="H2705" s="194"/>
      <c r="I2705" s="184"/>
      <c r="J2705" s="184"/>
      <c r="K2705" s="212"/>
      <c r="L2705" s="198"/>
      <c r="M2705" s="198"/>
      <c r="N2705" s="198"/>
      <c r="O2705" s="198"/>
      <c r="P2705" s="198"/>
      <c r="Q2705" s="198"/>
      <c r="R2705" s="198">
        <f>SUM(R2703)</f>
        <v>0.01</v>
      </c>
      <c r="S2705" s="198">
        <f t="shared" ref="S2705:T2705" si="1041">SUM(S2703)</f>
        <v>0</v>
      </c>
      <c r="T2705" s="198">
        <f t="shared" si="1041"/>
        <v>0.01</v>
      </c>
      <c r="U2705" s="198">
        <f>SUM(U2703:U2704)</f>
        <v>24</v>
      </c>
      <c r="V2705" s="198">
        <f>SUM(V2704)</f>
        <v>0</v>
      </c>
      <c r="W2705" s="182">
        <f>SUM(U2705:V2705)</f>
        <v>24</v>
      </c>
      <c r="X2705" s="264"/>
      <c r="Y2705" s="264"/>
      <c r="Z2705" s="264"/>
      <c r="AA2705" s="264"/>
      <c r="AB2705" s="264"/>
      <c r="AC2705" s="264"/>
      <c r="AD2705" s="264"/>
      <c r="AE2705" s="264"/>
      <c r="AF2705" s="264"/>
      <c r="AG2705" s="264"/>
      <c r="AH2705" s="264"/>
      <c r="AI2705" s="264"/>
      <c r="AJ2705" s="264"/>
      <c r="AK2705" s="264"/>
      <c r="AL2705" s="264"/>
      <c r="AM2705" s="264"/>
      <c r="AN2705" s="264"/>
      <c r="AO2705" s="264"/>
      <c r="AP2705" s="264"/>
      <c r="AQ2705" s="264"/>
      <c r="AR2705" s="264"/>
      <c r="AS2705" s="264"/>
      <c r="AT2705" s="264"/>
      <c r="AU2705" s="264"/>
      <c r="AV2705" s="264"/>
      <c r="AW2705" s="264"/>
      <c r="AX2705" s="264"/>
      <c r="AY2705" s="264"/>
      <c r="AZ2705" s="264"/>
      <c r="BA2705" s="264"/>
      <c r="BB2705" s="264"/>
      <c r="BC2705" s="264"/>
      <c r="BD2705" s="264"/>
      <c r="BE2705" s="264"/>
      <c r="BF2705" s="264"/>
      <c r="BG2705" s="264"/>
      <c r="BH2705" s="264"/>
      <c r="BI2705" s="264"/>
      <c r="BJ2705" s="264"/>
      <c r="BK2705" s="264"/>
      <c r="BL2705" s="264"/>
      <c r="BM2705" s="264"/>
      <c r="BN2705" s="264"/>
      <c r="BO2705" s="264"/>
      <c r="BP2705" s="264"/>
      <c r="BQ2705" s="264"/>
      <c r="BR2705" s="264"/>
      <c r="BS2705" s="264"/>
      <c r="BT2705" s="264"/>
      <c r="BU2705" s="264"/>
      <c r="BV2705" s="264"/>
      <c r="BW2705" s="264"/>
      <c r="BX2705" s="264"/>
      <c r="BY2705" s="264"/>
      <c r="BZ2705" s="264"/>
      <c r="CA2705" s="264"/>
      <c r="CB2705" s="264"/>
      <c r="CC2705" s="264"/>
      <c r="CD2705" s="264"/>
      <c r="CE2705" s="264"/>
      <c r="CF2705" s="264"/>
      <c r="CG2705" s="264"/>
      <c r="CH2705" s="264"/>
      <c r="CI2705" s="264"/>
      <c r="CJ2705" s="264"/>
      <c r="CK2705" s="264"/>
      <c r="CL2705" s="264"/>
      <c r="CM2705" s="264"/>
      <c r="CN2705" s="264"/>
      <c r="CO2705" s="264"/>
      <c r="CP2705" s="264"/>
      <c r="CQ2705" s="264"/>
      <c r="CR2705" s="264"/>
      <c r="CS2705" s="264"/>
      <c r="CT2705" s="264"/>
      <c r="CU2705" s="264"/>
      <c r="CV2705" s="264"/>
      <c r="CW2705" s="264"/>
      <c r="CX2705" s="264"/>
    </row>
    <row r="2706" spans="1:102" s="24" customFormat="1" ht="18">
      <c r="A2706" s="17">
        <v>42</v>
      </c>
      <c r="B2706" s="7" t="s">
        <v>1815</v>
      </c>
      <c r="C2706" s="9"/>
      <c r="D2706" s="9"/>
      <c r="E2706" s="9"/>
      <c r="F2706" s="6"/>
      <c r="G2706" s="6"/>
      <c r="H2706" s="3"/>
      <c r="I2706" s="18"/>
      <c r="J2706" s="18"/>
      <c r="K2706" s="213"/>
      <c r="L2706" s="67"/>
      <c r="M2706" s="67"/>
      <c r="N2706" s="67"/>
      <c r="O2706" s="67"/>
      <c r="P2706" s="67"/>
      <c r="Q2706" s="67"/>
      <c r="R2706" s="67"/>
      <c r="S2706" s="9"/>
      <c r="T2706" s="9"/>
      <c r="U2706" s="9"/>
      <c r="V2706" s="9"/>
      <c r="W2706" s="9"/>
      <c r="X2706" s="258"/>
      <c r="Y2706" s="258"/>
      <c r="Z2706" s="258"/>
      <c r="AA2706" s="258"/>
      <c r="AB2706" s="258"/>
      <c r="AC2706" s="258"/>
      <c r="AD2706" s="258"/>
      <c r="AE2706" s="258"/>
      <c r="AF2706" s="258"/>
      <c r="AG2706" s="258"/>
      <c r="AH2706" s="258"/>
      <c r="AI2706" s="258"/>
      <c r="AJ2706" s="258"/>
      <c r="AK2706" s="258"/>
      <c r="AL2706" s="258"/>
      <c r="AM2706" s="258"/>
      <c r="AN2706" s="258"/>
      <c r="AO2706" s="258"/>
      <c r="AP2706" s="258"/>
      <c r="AQ2706" s="258"/>
      <c r="AR2706" s="258"/>
      <c r="AS2706" s="258"/>
      <c r="AT2706" s="258"/>
      <c r="AU2706" s="258"/>
      <c r="AV2706" s="258"/>
      <c r="AW2706" s="258"/>
      <c r="AX2706" s="258"/>
      <c r="AY2706" s="258"/>
      <c r="AZ2706" s="258"/>
      <c r="BA2706" s="258"/>
      <c r="BB2706" s="258"/>
      <c r="BC2706" s="258"/>
      <c r="BD2706" s="258"/>
      <c r="BE2706" s="258"/>
      <c r="BF2706" s="258"/>
      <c r="BG2706" s="258"/>
      <c r="BH2706" s="258"/>
      <c r="BI2706" s="258"/>
      <c r="BJ2706" s="258"/>
      <c r="BK2706" s="258"/>
      <c r="BL2706" s="258"/>
      <c r="BM2706" s="258"/>
      <c r="BN2706" s="258"/>
      <c r="BO2706" s="258"/>
      <c r="BP2706" s="258"/>
      <c r="BQ2706" s="258"/>
      <c r="BR2706" s="258"/>
      <c r="BS2706" s="258"/>
      <c r="BT2706" s="258"/>
      <c r="BU2706" s="258"/>
      <c r="BV2706" s="258"/>
      <c r="BW2706" s="258"/>
      <c r="BX2706" s="258"/>
      <c r="BY2706" s="258"/>
      <c r="BZ2706" s="258"/>
      <c r="CA2706" s="258"/>
      <c r="CB2706" s="258"/>
      <c r="CC2706" s="258"/>
      <c r="CD2706" s="258"/>
      <c r="CE2706" s="258"/>
      <c r="CF2706" s="258"/>
      <c r="CG2706" s="258"/>
      <c r="CH2706" s="258"/>
      <c r="CI2706" s="258"/>
      <c r="CJ2706" s="258"/>
      <c r="CK2706" s="258"/>
      <c r="CL2706" s="258"/>
      <c r="CM2706" s="258"/>
      <c r="CN2706" s="258"/>
      <c r="CO2706" s="258"/>
      <c r="CP2706" s="258"/>
      <c r="CQ2706" s="258"/>
      <c r="CR2706" s="258"/>
      <c r="CS2706" s="258"/>
      <c r="CT2706" s="258"/>
      <c r="CU2706" s="258"/>
      <c r="CV2706" s="258"/>
      <c r="CW2706" s="258"/>
      <c r="CX2706" s="258"/>
    </row>
    <row r="2707" spans="1:102" ht="18">
      <c r="A2707" s="13">
        <v>1</v>
      </c>
      <c r="B2707" s="5" t="s">
        <v>1816</v>
      </c>
      <c r="C2707" s="8">
        <v>8468.27</v>
      </c>
      <c r="D2707" s="8">
        <v>5702.38</v>
      </c>
      <c r="E2707" s="9">
        <f t="shared" ref="E2707:E2719" si="1042">SUM(C2707:D2707)</f>
        <v>14170.650000000001</v>
      </c>
      <c r="F2707" s="2">
        <v>6040</v>
      </c>
      <c r="G2707" s="2">
        <v>8960</v>
      </c>
      <c r="H2707" s="3">
        <f t="shared" si="1008"/>
        <v>15000</v>
      </c>
      <c r="I2707" s="10">
        <v>13688.75</v>
      </c>
      <c r="J2707" s="10">
        <v>19311.25</v>
      </c>
      <c r="K2707" s="213">
        <f t="shared" ref="K2707:K2719" si="1043">SUM(I2707:J2707)</f>
        <v>33000</v>
      </c>
      <c r="L2707" s="65">
        <v>8778</v>
      </c>
      <c r="M2707" s="65">
        <v>13166</v>
      </c>
      <c r="N2707" s="67">
        <f t="shared" ref="N2707:N2719" si="1044">SUM(L2707:M2707)</f>
        <v>21944</v>
      </c>
      <c r="O2707" s="65">
        <v>8978</v>
      </c>
      <c r="P2707" s="65">
        <v>13466</v>
      </c>
      <c r="Q2707" s="67">
        <f t="shared" ref="Q2707:Q2719" si="1045">SUM(O2707:P2707)</f>
        <v>22444</v>
      </c>
      <c r="R2707" s="65">
        <v>8978</v>
      </c>
      <c r="S2707" s="8">
        <v>13466</v>
      </c>
      <c r="T2707" s="9">
        <f t="shared" ref="T2707:T2718" si="1046">SUM(R2707:S2707)</f>
        <v>22444</v>
      </c>
      <c r="U2707" s="8">
        <v>8960</v>
      </c>
      <c r="V2707" s="8">
        <v>13440</v>
      </c>
      <c r="W2707" s="9">
        <f t="shared" ref="W2707:W2709" si="1047">SUM(U2707:V2707)</f>
        <v>22400</v>
      </c>
    </row>
    <row r="2708" spans="1:102" ht="18">
      <c r="A2708" s="13">
        <v>2</v>
      </c>
      <c r="B2708" s="5" t="s">
        <v>1817</v>
      </c>
      <c r="C2708" s="8">
        <v>1917.58</v>
      </c>
      <c r="D2708" s="8"/>
      <c r="E2708" s="9">
        <f t="shared" si="1042"/>
        <v>1917.58</v>
      </c>
      <c r="F2708" s="2">
        <v>0</v>
      </c>
      <c r="G2708" s="2">
        <v>0.26</v>
      </c>
      <c r="H2708" s="3">
        <f t="shared" si="1008"/>
        <v>0.26</v>
      </c>
      <c r="I2708" s="10"/>
      <c r="J2708" s="10">
        <v>0.26</v>
      </c>
      <c r="K2708" s="213">
        <f t="shared" si="1043"/>
        <v>0.26</v>
      </c>
      <c r="L2708" s="65"/>
      <c r="M2708" s="65">
        <v>0.26</v>
      </c>
      <c r="N2708" s="67">
        <f t="shared" si="1044"/>
        <v>0.26</v>
      </c>
      <c r="O2708" s="65">
        <v>0</v>
      </c>
      <c r="P2708" s="65">
        <v>0.26</v>
      </c>
      <c r="Q2708" s="67">
        <f t="shared" si="1045"/>
        <v>0.26</v>
      </c>
      <c r="R2708" s="65">
        <v>0</v>
      </c>
      <c r="S2708" s="8">
        <v>0.26</v>
      </c>
      <c r="T2708" s="9">
        <f t="shared" si="1046"/>
        <v>0.26</v>
      </c>
      <c r="U2708" s="8"/>
      <c r="V2708" s="8">
        <v>0.26</v>
      </c>
      <c r="W2708" s="9">
        <f t="shared" si="1047"/>
        <v>0.26</v>
      </c>
    </row>
    <row r="2709" spans="1:102" ht="18">
      <c r="A2709" s="13">
        <v>3</v>
      </c>
      <c r="B2709" s="5" t="s">
        <v>1818</v>
      </c>
      <c r="C2709" s="8">
        <v>1000</v>
      </c>
      <c r="D2709" s="8"/>
      <c r="E2709" s="9">
        <f t="shared" si="1042"/>
        <v>1000</v>
      </c>
      <c r="F2709" s="2">
        <v>1914.99</v>
      </c>
      <c r="G2709" s="2">
        <v>0</v>
      </c>
      <c r="H2709" s="3">
        <f t="shared" si="1008"/>
        <v>1914.99</v>
      </c>
      <c r="I2709" s="10">
        <v>1919.95</v>
      </c>
      <c r="J2709" s="10"/>
      <c r="K2709" s="213">
        <f t="shared" si="1043"/>
        <v>1919.95</v>
      </c>
      <c r="L2709" s="65">
        <v>2798.57</v>
      </c>
      <c r="M2709" s="65"/>
      <c r="N2709" s="67">
        <f t="shared" si="1044"/>
        <v>2798.57</v>
      </c>
      <c r="O2709" s="65">
        <v>2533.6</v>
      </c>
      <c r="P2709" s="65"/>
      <c r="Q2709" s="67">
        <f t="shared" si="1045"/>
        <v>2533.6</v>
      </c>
      <c r="R2709" s="65">
        <v>3455.95</v>
      </c>
      <c r="S2709" s="8"/>
      <c r="T2709" s="9">
        <f t="shared" si="1046"/>
        <v>3455.95</v>
      </c>
      <c r="U2709" s="8">
        <v>2692.41</v>
      </c>
      <c r="V2709" s="8"/>
      <c r="W2709" s="9">
        <f t="shared" si="1047"/>
        <v>2692.41</v>
      </c>
    </row>
    <row r="2710" spans="1:102" ht="18">
      <c r="A2710" s="13">
        <v>4</v>
      </c>
      <c r="B2710" s="5" t="s">
        <v>2628</v>
      </c>
      <c r="C2710" s="8"/>
      <c r="D2710" s="8"/>
      <c r="E2710" s="9"/>
      <c r="F2710" s="2"/>
      <c r="G2710" s="2"/>
      <c r="H2710" s="3"/>
      <c r="I2710" s="10"/>
      <c r="J2710" s="10"/>
      <c r="L2710" s="65"/>
      <c r="M2710" s="65"/>
      <c r="N2710" s="67"/>
      <c r="O2710" s="65"/>
      <c r="P2710" s="65"/>
      <c r="Q2710" s="67"/>
      <c r="R2710" s="65"/>
      <c r="S2710" s="8"/>
      <c r="T2710" s="9"/>
      <c r="U2710" s="8">
        <v>824</v>
      </c>
      <c r="V2710" s="8"/>
      <c r="W2710" s="9">
        <f t="shared" ref="W2710:W2718" si="1048">SUM(U2710:V2710)</f>
        <v>824</v>
      </c>
    </row>
    <row r="2711" spans="1:102" s="24" customFormat="1" ht="18">
      <c r="A2711" s="13">
        <v>5</v>
      </c>
      <c r="B2711" s="5" t="s">
        <v>1819</v>
      </c>
      <c r="C2711" s="8">
        <v>67</v>
      </c>
      <c r="D2711" s="8">
        <v>244.75</v>
      </c>
      <c r="E2711" s="9">
        <f t="shared" si="1042"/>
        <v>311.75</v>
      </c>
      <c r="F2711" s="2">
        <v>1100</v>
      </c>
      <c r="G2711" s="2">
        <v>0</v>
      </c>
      <c r="H2711" s="3">
        <f t="shared" si="1008"/>
        <v>1100</v>
      </c>
      <c r="I2711" s="10">
        <v>1100</v>
      </c>
      <c r="J2711" s="18"/>
      <c r="K2711" s="213">
        <f t="shared" si="1043"/>
        <v>1100</v>
      </c>
      <c r="L2711" s="65">
        <v>1100</v>
      </c>
      <c r="M2711" s="65"/>
      <c r="N2711" s="67">
        <f t="shared" si="1044"/>
        <v>1100</v>
      </c>
      <c r="O2711" s="65">
        <v>1100</v>
      </c>
      <c r="P2711" s="65"/>
      <c r="Q2711" s="67">
        <f t="shared" si="1045"/>
        <v>1100</v>
      </c>
      <c r="R2711" s="65">
        <v>1100</v>
      </c>
      <c r="S2711" s="8"/>
      <c r="T2711" s="9">
        <f t="shared" si="1046"/>
        <v>1100</v>
      </c>
      <c r="U2711" s="8">
        <v>1200</v>
      </c>
      <c r="V2711" s="8"/>
      <c r="W2711" s="9">
        <f t="shared" si="1048"/>
        <v>1200</v>
      </c>
      <c r="X2711" s="258"/>
      <c r="Y2711" s="258"/>
      <c r="Z2711" s="258"/>
      <c r="AA2711" s="258"/>
      <c r="AB2711" s="258"/>
      <c r="AC2711" s="258"/>
      <c r="AD2711" s="258"/>
      <c r="AE2711" s="258"/>
      <c r="AF2711" s="258"/>
      <c r="AG2711" s="258"/>
      <c r="AH2711" s="258"/>
      <c r="AI2711" s="258"/>
      <c r="AJ2711" s="258"/>
      <c r="AK2711" s="258"/>
      <c r="AL2711" s="258"/>
      <c r="AM2711" s="258"/>
      <c r="AN2711" s="258"/>
      <c r="AO2711" s="258"/>
      <c r="AP2711" s="258"/>
      <c r="AQ2711" s="258"/>
      <c r="AR2711" s="258"/>
      <c r="AS2711" s="258"/>
      <c r="AT2711" s="258"/>
      <c r="AU2711" s="258"/>
      <c r="AV2711" s="258"/>
      <c r="AW2711" s="258"/>
      <c r="AX2711" s="258"/>
      <c r="AY2711" s="258"/>
      <c r="AZ2711" s="258"/>
      <c r="BA2711" s="258"/>
      <c r="BB2711" s="258"/>
      <c r="BC2711" s="258"/>
      <c r="BD2711" s="258"/>
      <c r="BE2711" s="258"/>
      <c r="BF2711" s="258"/>
      <c r="BG2711" s="258"/>
      <c r="BH2711" s="258"/>
      <c r="BI2711" s="258"/>
      <c r="BJ2711" s="258"/>
      <c r="BK2711" s="258"/>
      <c r="BL2711" s="258"/>
      <c r="BM2711" s="258"/>
      <c r="BN2711" s="258"/>
      <c r="BO2711" s="258"/>
      <c r="BP2711" s="258"/>
      <c r="BQ2711" s="258"/>
      <c r="BR2711" s="258"/>
      <c r="BS2711" s="258"/>
      <c r="BT2711" s="258"/>
      <c r="BU2711" s="258"/>
      <c r="BV2711" s="258"/>
      <c r="BW2711" s="258"/>
      <c r="BX2711" s="258"/>
      <c r="BY2711" s="258"/>
      <c r="BZ2711" s="258"/>
      <c r="CA2711" s="258"/>
      <c r="CB2711" s="258"/>
      <c r="CC2711" s="258"/>
      <c r="CD2711" s="258"/>
      <c r="CE2711" s="258"/>
      <c r="CF2711" s="258"/>
      <c r="CG2711" s="258"/>
      <c r="CH2711" s="258"/>
      <c r="CI2711" s="258"/>
      <c r="CJ2711" s="258"/>
      <c r="CK2711" s="258"/>
      <c r="CL2711" s="258"/>
      <c r="CM2711" s="258"/>
      <c r="CN2711" s="258"/>
      <c r="CO2711" s="258"/>
      <c r="CP2711" s="258"/>
      <c r="CQ2711" s="258"/>
      <c r="CR2711" s="258"/>
      <c r="CS2711" s="258"/>
      <c r="CT2711" s="258"/>
      <c r="CU2711" s="258"/>
      <c r="CV2711" s="258"/>
      <c r="CW2711" s="258"/>
      <c r="CX2711" s="258"/>
    </row>
    <row r="2712" spans="1:102" s="24" customFormat="1" ht="18">
      <c r="A2712" s="13">
        <v>6</v>
      </c>
      <c r="B2712" s="5" t="s">
        <v>2165</v>
      </c>
      <c r="C2712" s="8"/>
      <c r="D2712" s="8"/>
      <c r="E2712" s="9"/>
      <c r="F2712" s="2"/>
      <c r="G2712" s="2"/>
      <c r="H2712" s="3"/>
      <c r="I2712" s="10"/>
      <c r="J2712" s="18"/>
      <c r="K2712" s="213"/>
      <c r="L2712" s="65">
        <v>79.02</v>
      </c>
      <c r="M2712" s="65"/>
      <c r="N2712" s="67">
        <f t="shared" ref="N2712:N2715" si="1049">SUM(L2712:M2712)</f>
        <v>79.02</v>
      </c>
      <c r="O2712" s="65">
        <v>57.02</v>
      </c>
      <c r="P2712" s="65"/>
      <c r="Q2712" s="67">
        <f t="shared" si="1045"/>
        <v>57.02</v>
      </c>
      <c r="R2712" s="65">
        <v>57.02</v>
      </c>
      <c r="S2712" s="8"/>
      <c r="T2712" s="9">
        <f t="shared" si="1046"/>
        <v>57.02</v>
      </c>
      <c r="U2712" s="8">
        <v>50.99</v>
      </c>
      <c r="V2712" s="8"/>
      <c r="W2712" s="9">
        <f t="shared" si="1048"/>
        <v>50.99</v>
      </c>
      <c r="X2712" s="258"/>
      <c r="Y2712" s="258"/>
      <c r="Z2712" s="258"/>
      <c r="AA2712" s="258"/>
      <c r="AB2712" s="258"/>
      <c r="AC2712" s="258"/>
      <c r="AD2712" s="258"/>
      <c r="AE2712" s="258"/>
      <c r="AF2712" s="258"/>
      <c r="AG2712" s="258"/>
      <c r="AH2712" s="258"/>
      <c r="AI2712" s="258"/>
      <c r="AJ2712" s="258"/>
      <c r="AK2712" s="258"/>
      <c r="AL2712" s="258"/>
      <c r="AM2712" s="258"/>
      <c r="AN2712" s="258"/>
      <c r="AO2712" s="258"/>
      <c r="AP2712" s="258"/>
      <c r="AQ2712" s="258"/>
      <c r="AR2712" s="258"/>
      <c r="AS2712" s="258"/>
      <c r="AT2712" s="258"/>
      <c r="AU2712" s="258"/>
      <c r="AV2712" s="258"/>
      <c r="AW2712" s="258"/>
      <c r="AX2712" s="258"/>
      <c r="AY2712" s="258"/>
      <c r="AZ2712" s="258"/>
      <c r="BA2712" s="258"/>
      <c r="BB2712" s="258"/>
      <c r="BC2712" s="258"/>
      <c r="BD2712" s="258"/>
      <c r="BE2712" s="258"/>
      <c r="BF2712" s="258"/>
      <c r="BG2712" s="258"/>
      <c r="BH2712" s="258"/>
      <c r="BI2712" s="258"/>
      <c r="BJ2712" s="258"/>
      <c r="BK2712" s="258"/>
      <c r="BL2712" s="258"/>
      <c r="BM2712" s="258"/>
      <c r="BN2712" s="258"/>
      <c r="BO2712" s="258"/>
      <c r="BP2712" s="258"/>
      <c r="BQ2712" s="258"/>
      <c r="BR2712" s="258"/>
      <c r="BS2712" s="258"/>
      <c r="BT2712" s="258"/>
      <c r="BU2712" s="258"/>
      <c r="BV2712" s="258"/>
      <c r="BW2712" s="258"/>
      <c r="BX2712" s="258"/>
      <c r="BY2712" s="258"/>
      <c r="BZ2712" s="258"/>
      <c r="CA2712" s="258"/>
      <c r="CB2712" s="258"/>
      <c r="CC2712" s="258"/>
      <c r="CD2712" s="258"/>
      <c r="CE2712" s="258"/>
      <c r="CF2712" s="258"/>
      <c r="CG2712" s="258"/>
      <c r="CH2712" s="258"/>
      <c r="CI2712" s="258"/>
      <c r="CJ2712" s="258"/>
      <c r="CK2712" s="258"/>
      <c r="CL2712" s="258"/>
      <c r="CM2712" s="258"/>
      <c r="CN2712" s="258"/>
      <c r="CO2712" s="258"/>
      <c r="CP2712" s="258"/>
      <c r="CQ2712" s="258"/>
      <c r="CR2712" s="258"/>
      <c r="CS2712" s="258"/>
      <c r="CT2712" s="258"/>
      <c r="CU2712" s="258"/>
      <c r="CV2712" s="258"/>
      <c r="CW2712" s="258"/>
      <c r="CX2712" s="258"/>
    </row>
    <row r="2713" spans="1:102" s="24" customFormat="1" ht="18">
      <c r="A2713" s="13">
        <v>7</v>
      </c>
      <c r="B2713" s="5" t="s">
        <v>2166</v>
      </c>
      <c r="C2713" s="8"/>
      <c r="D2713" s="8"/>
      <c r="E2713" s="9"/>
      <c r="F2713" s="2"/>
      <c r="G2713" s="2"/>
      <c r="H2713" s="3"/>
      <c r="I2713" s="10"/>
      <c r="J2713" s="18"/>
      <c r="K2713" s="213"/>
      <c r="L2713" s="65">
        <v>997.02</v>
      </c>
      <c r="M2713" s="65"/>
      <c r="N2713" s="67">
        <f t="shared" si="1049"/>
        <v>997.02</v>
      </c>
      <c r="O2713" s="65">
        <v>1206.6500000000001</v>
      </c>
      <c r="P2713" s="65"/>
      <c r="Q2713" s="67">
        <f t="shared" si="1045"/>
        <v>1206.6500000000001</v>
      </c>
      <c r="R2713" s="65">
        <v>1206.6500000000001</v>
      </c>
      <c r="S2713" s="8"/>
      <c r="T2713" s="9">
        <f t="shared" si="1046"/>
        <v>1206.6500000000001</v>
      </c>
      <c r="U2713" s="8">
        <v>1178.6500000000001</v>
      </c>
      <c r="V2713" s="8"/>
      <c r="W2713" s="9">
        <f t="shared" si="1048"/>
        <v>1178.6500000000001</v>
      </c>
      <c r="X2713" s="258"/>
      <c r="Y2713" s="258"/>
      <c r="Z2713" s="258"/>
      <c r="AA2713" s="258"/>
      <c r="AB2713" s="258"/>
      <c r="AC2713" s="258"/>
      <c r="AD2713" s="258"/>
      <c r="AE2713" s="258"/>
      <c r="AF2713" s="258"/>
      <c r="AG2713" s="258"/>
      <c r="AH2713" s="258"/>
      <c r="AI2713" s="258"/>
      <c r="AJ2713" s="258"/>
      <c r="AK2713" s="258"/>
      <c r="AL2713" s="258"/>
      <c r="AM2713" s="258"/>
      <c r="AN2713" s="258"/>
      <c r="AO2713" s="258"/>
      <c r="AP2713" s="258"/>
      <c r="AQ2713" s="258"/>
      <c r="AR2713" s="258"/>
      <c r="AS2713" s="258"/>
      <c r="AT2713" s="258"/>
      <c r="AU2713" s="258"/>
      <c r="AV2713" s="258"/>
      <c r="AW2713" s="258"/>
      <c r="AX2713" s="258"/>
      <c r="AY2713" s="258"/>
      <c r="AZ2713" s="258"/>
      <c r="BA2713" s="258"/>
      <c r="BB2713" s="258"/>
      <c r="BC2713" s="258"/>
      <c r="BD2713" s="258"/>
      <c r="BE2713" s="258"/>
      <c r="BF2713" s="258"/>
      <c r="BG2713" s="258"/>
      <c r="BH2713" s="258"/>
      <c r="BI2713" s="258"/>
      <c r="BJ2713" s="258"/>
      <c r="BK2713" s="258"/>
      <c r="BL2713" s="258"/>
      <c r="BM2713" s="258"/>
      <c r="BN2713" s="258"/>
      <c r="BO2713" s="258"/>
      <c r="BP2713" s="258"/>
      <c r="BQ2713" s="258"/>
      <c r="BR2713" s="258"/>
      <c r="BS2713" s="258"/>
      <c r="BT2713" s="258"/>
      <c r="BU2713" s="258"/>
      <c r="BV2713" s="258"/>
      <c r="BW2713" s="258"/>
      <c r="BX2713" s="258"/>
      <c r="BY2713" s="258"/>
      <c r="BZ2713" s="258"/>
      <c r="CA2713" s="258"/>
      <c r="CB2713" s="258"/>
      <c r="CC2713" s="258"/>
      <c r="CD2713" s="258"/>
      <c r="CE2713" s="258"/>
      <c r="CF2713" s="258"/>
      <c r="CG2713" s="258"/>
      <c r="CH2713" s="258"/>
      <c r="CI2713" s="258"/>
      <c r="CJ2713" s="258"/>
      <c r="CK2713" s="258"/>
      <c r="CL2713" s="258"/>
      <c r="CM2713" s="258"/>
      <c r="CN2713" s="258"/>
      <c r="CO2713" s="258"/>
      <c r="CP2713" s="258"/>
      <c r="CQ2713" s="258"/>
      <c r="CR2713" s="258"/>
      <c r="CS2713" s="258"/>
      <c r="CT2713" s="258"/>
      <c r="CU2713" s="258"/>
      <c r="CV2713" s="258"/>
      <c r="CW2713" s="258"/>
      <c r="CX2713" s="258"/>
    </row>
    <row r="2714" spans="1:102" ht="18">
      <c r="A2714" s="13">
        <v>8</v>
      </c>
      <c r="B2714" s="5" t="s">
        <v>1820</v>
      </c>
      <c r="C2714" s="8">
        <v>960</v>
      </c>
      <c r="D2714" s="8">
        <v>1440</v>
      </c>
      <c r="E2714" s="9">
        <f t="shared" si="1042"/>
        <v>2400</v>
      </c>
      <c r="F2714" s="2">
        <v>37</v>
      </c>
      <c r="G2714" s="2">
        <v>220.85</v>
      </c>
      <c r="H2714" s="3">
        <f t="shared" si="1008"/>
        <v>257.85000000000002</v>
      </c>
      <c r="I2714" s="10">
        <v>35</v>
      </c>
      <c r="J2714" s="10">
        <v>0.01</v>
      </c>
      <c r="K2714" s="213">
        <f t="shared" si="1043"/>
        <v>35.01</v>
      </c>
      <c r="L2714" s="65">
        <v>35</v>
      </c>
      <c r="M2714" s="65">
        <v>30</v>
      </c>
      <c r="N2714" s="67">
        <f t="shared" si="1049"/>
        <v>65</v>
      </c>
      <c r="O2714" s="65">
        <v>95.01</v>
      </c>
      <c r="P2714" s="65">
        <v>0.01</v>
      </c>
      <c r="Q2714" s="67">
        <f t="shared" si="1045"/>
        <v>95.02000000000001</v>
      </c>
      <c r="R2714" s="65">
        <v>95.01</v>
      </c>
      <c r="S2714" s="8">
        <v>2.0499999999999998</v>
      </c>
      <c r="T2714" s="9">
        <f t="shared" si="1046"/>
        <v>97.06</v>
      </c>
      <c r="U2714" s="8">
        <v>65.010000000000005</v>
      </c>
      <c r="V2714" s="8">
        <v>0.01</v>
      </c>
      <c r="W2714" s="9">
        <f t="shared" si="1048"/>
        <v>65.02000000000001</v>
      </c>
    </row>
    <row r="2715" spans="1:102" ht="18">
      <c r="A2715" s="13">
        <v>9</v>
      </c>
      <c r="B2715" s="5" t="s">
        <v>1821</v>
      </c>
      <c r="C2715" s="8">
        <v>3400</v>
      </c>
      <c r="D2715" s="8"/>
      <c r="E2715" s="9">
        <f t="shared" si="1042"/>
        <v>3400</v>
      </c>
      <c r="F2715" s="2">
        <v>800</v>
      </c>
      <c r="G2715" s="2">
        <v>1200</v>
      </c>
      <c r="H2715" s="3">
        <f t="shared" si="1008"/>
        <v>2000</v>
      </c>
      <c r="I2715" s="10">
        <v>1000</v>
      </c>
      <c r="J2715" s="10">
        <v>1500</v>
      </c>
      <c r="K2715" s="213">
        <f t="shared" si="1043"/>
        <v>2500</v>
      </c>
      <c r="L2715" s="65">
        <v>1316</v>
      </c>
      <c r="M2715" s="65">
        <v>1975</v>
      </c>
      <c r="N2715" s="67">
        <f t="shared" si="1049"/>
        <v>3291</v>
      </c>
      <c r="O2715" s="65">
        <v>1316</v>
      </c>
      <c r="P2715" s="65">
        <v>1975</v>
      </c>
      <c r="Q2715" s="67">
        <f t="shared" si="1045"/>
        <v>3291</v>
      </c>
      <c r="R2715" s="65">
        <v>1316</v>
      </c>
      <c r="S2715" s="8">
        <v>1975</v>
      </c>
      <c r="T2715" s="9">
        <f t="shared" si="1046"/>
        <v>3291</v>
      </c>
      <c r="U2715" s="8">
        <v>1200</v>
      </c>
      <c r="V2715" s="8">
        <v>1800</v>
      </c>
      <c r="W2715" s="9">
        <f t="shared" si="1048"/>
        <v>3000</v>
      </c>
    </row>
    <row r="2716" spans="1:102" s="24" customFormat="1" ht="18">
      <c r="A2716" s="13">
        <v>10</v>
      </c>
      <c r="B2716" s="5" t="s">
        <v>1822</v>
      </c>
      <c r="C2716" s="8">
        <v>500</v>
      </c>
      <c r="D2716" s="8"/>
      <c r="E2716" s="9">
        <f t="shared" si="1042"/>
        <v>500</v>
      </c>
      <c r="F2716" s="2">
        <v>3000</v>
      </c>
      <c r="G2716" s="2">
        <v>0</v>
      </c>
      <c r="H2716" s="3">
        <f t="shared" si="1008"/>
        <v>3000</v>
      </c>
      <c r="I2716" s="10">
        <v>3000</v>
      </c>
      <c r="J2716" s="18"/>
      <c r="K2716" s="213">
        <f t="shared" si="1043"/>
        <v>3000</v>
      </c>
      <c r="L2716" s="65">
        <v>2830</v>
      </c>
      <c r="M2716" s="65"/>
      <c r="N2716" s="67">
        <f t="shared" si="1044"/>
        <v>2830</v>
      </c>
      <c r="O2716" s="65">
        <v>5500</v>
      </c>
      <c r="P2716" s="65"/>
      <c r="Q2716" s="67">
        <f t="shared" si="1045"/>
        <v>5500</v>
      </c>
      <c r="R2716" s="65">
        <v>5500</v>
      </c>
      <c r="S2716" s="8"/>
      <c r="T2716" s="9">
        <f t="shared" si="1046"/>
        <v>5500</v>
      </c>
      <c r="U2716" s="8">
        <v>6895.64</v>
      </c>
      <c r="V2716" s="8"/>
      <c r="W2716" s="9">
        <f t="shared" si="1048"/>
        <v>6895.64</v>
      </c>
      <c r="X2716" s="258"/>
      <c r="Y2716" s="258"/>
      <c r="Z2716" s="258"/>
      <c r="AA2716" s="258"/>
      <c r="AB2716" s="258"/>
      <c r="AC2716" s="258"/>
      <c r="AD2716" s="258"/>
      <c r="AE2716" s="258"/>
      <c r="AF2716" s="258"/>
      <c r="AG2716" s="258"/>
      <c r="AH2716" s="258"/>
      <c r="AI2716" s="258"/>
      <c r="AJ2716" s="258"/>
      <c r="AK2716" s="258"/>
      <c r="AL2716" s="258"/>
      <c r="AM2716" s="258"/>
      <c r="AN2716" s="258"/>
      <c r="AO2716" s="258"/>
      <c r="AP2716" s="258"/>
      <c r="AQ2716" s="258"/>
      <c r="AR2716" s="258"/>
      <c r="AS2716" s="258"/>
      <c r="AT2716" s="258"/>
      <c r="AU2716" s="258"/>
      <c r="AV2716" s="258"/>
      <c r="AW2716" s="258"/>
      <c r="AX2716" s="258"/>
      <c r="AY2716" s="258"/>
      <c r="AZ2716" s="258"/>
      <c r="BA2716" s="258"/>
      <c r="BB2716" s="258"/>
      <c r="BC2716" s="258"/>
      <c r="BD2716" s="258"/>
      <c r="BE2716" s="258"/>
      <c r="BF2716" s="258"/>
      <c r="BG2716" s="258"/>
      <c r="BH2716" s="258"/>
      <c r="BI2716" s="258"/>
      <c r="BJ2716" s="258"/>
      <c r="BK2716" s="258"/>
      <c r="BL2716" s="258"/>
      <c r="BM2716" s="258"/>
      <c r="BN2716" s="258"/>
      <c r="BO2716" s="258"/>
      <c r="BP2716" s="258"/>
      <c r="BQ2716" s="258"/>
      <c r="BR2716" s="258"/>
      <c r="BS2716" s="258"/>
      <c r="BT2716" s="258"/>
      <c r="BU2716" s="258"/>
      <c r="BV2716" s="258"/>
      <c r="BW2716" s="258"/>
      <c r="BX2716" s="258"/>
      <c r="BY2716" s="258"/>
      <c r="BZ2716" s="258"/>
      <c r="CA2716" s="258"/>
      <c r="CB2716" s="258"/>
      <c r="CC2716" s="258"/>
      <c r="CD2716" s="258"/>
      <c r="CE2716" s="258"/>
      <c r="CF2716" s="258"/>
      <c r="CG2716" s="258"/>
      <c r="CH2716" s="258"/>
      <c r="CI2716" s="258"/>
      <c r="CJ2716" s="258"/>
      <c r="CK2716" s="258"/>
      <c r="CL2716" s="258"/>
      <c r="CM2716" s="258"/>
      <c r="CN2716" s="258"/>
      <c r="CO2716" s="258"/>
      <c r="CP2716" s="258"/>
      <c r="CQ2716" s="258"/>
      <c r="CR2716" s="258"/>
      <c r="CS2716" s="258"/>
      <c r="CT2716" s="258"/>
      <c r="CU2716" s="258"/>
      <c r="CV2716" s="258"/>
      <c r="CW2716" s="258"/>
      <c r="CX2716" s="258"/>
    </row>
    <row r="2717" spans="1:102" s="24" customFormat="1" ht="18">
      <c r="A2717" s="13">
        <v>11</v>
      </c>
      <c r="B2717" s="5" t="s">
        <v>2410</v>
      </c>
      <c r="C2717" s="8"/>
      <c r="D2717" s="8"/>
      <c r="E2717" s="9"/>
      <c r="F2717" s="2"/>
      <c r="G2717" s="2"/>
      <c r="H2717" s="3"/>
      <c r="I2717" s="10"/>
      <c r="J2717" s="18"/>
      <c r="K2717" s="213"/>
      <c r="L2717" s="65"/>
      <c r="M2717" s="65"/>
      <c r="N2717" s="67"/>
      <c r="O2717" s="65"/>
      <c r="P2717" s="65"/>
      <c r="Q2717" s="67"/>
      <c r="R2717" s="65">
        <v>0.02</v>
      </c>
      <c r="S2717" s="8"/>
      <c r="T2717" s="9">
        <f t="shared" si="1046"/>
        <v>0.02</v>
      </c>
      <c r="U2717" s="8">
        <v>0</v>
      </c>
      <c r="V2717" s="8"/>
      <c r="W2717" s="9">
        <f t="shared" si="1048"/>
        <v>0</v>
      </c>
      <c r="X2717" s="258"/>
      <c r="Y2717" s="258"/>
      <c r="Z2717" s="258"/>
      <c r="AA2717" s="258"/>
      <c r="AB2717" s="258"/>
      <c r="AC2717" s="258"/>
      <c r="AD2717" s="258"/>
      <c r="AE2717" s="258"/>
      <c r="AF2717" s="258"/>
      <c r="AG2717" s="258"/>
      <c r="AH2717" s="258"/>
      <c r="AI2717" s="258"/>
      <c r="AJ2717" s="258"/>
      <c r="AK2717" s="258"/>
      <c r="AL2717" s="258"/>
      <c r="AM2717" s="258"/>
      <c r="AN2717" s="258"/>
      <c r="AO2717" s="258"/>
      <c r="AP2717" s="258"/>
      <c r="AQ2717" s="258"/>
      <c r="AR2717" s="258"/>
      <c r="AS2717" s="258"/>
      <c r="AT2717" s="258"/>
      <c r="AU2717" s="258"/>
      <c r="AV2717" s="258"/>
      <c r="AW2717" s="258"/>
      <c r="AX2717" s="258"/>
      <c r="AY2717" s="258"/>
      <c r="AZ2717" s="258"/>
      <c r="BA2717" s="258"/>
      <c r="BB2717" s="258"/>
      <c r="BC2717" s="258"/>
      <c r="BD2717" s="258"/>
      <c r="BE2717" s="258"/>
      <c r="BF2717" s="258"/>
      <c r="BG2717" s="258"/>
      <c r="BH2717" s="258"/>
      <c r="BI2717" s="258"/>
      <c r="BJ2717" s="258"/>
      <c r="BK2717" s="258"/>
      <c r="BL2717" s="258"/>
      <c r="BM2717" s="258"/>
      <c r="BN2717" s="258"/>
      <c r="BO2717" s="258"/>
      <c r="BP2717" s="258"/>
      <c r="BQ2717" s="258"/>
      <c r="BR2717" s="258"/>
      <c r="BS2717" s="258"/>
      <c r="BT2717" s="258"/>
      <c r="BU2717" s="258"/>
      <c r="BV2717" s="258"/>
      <c r="BW2717" s="258"/>
      <c r="BX2717" s="258"/>
      <c r="BY2717" s="258"/>
      <c r="BZ2717" s="258"/>
      <c r="CA2717" s="258"/>
      <c r="CB2717" s="258"/>
      <c r="CC2717" s="258"/>
      <c r="CD2717" s="258"/>
      <c r="CE2717" s="258"/>
      <c r="CF2717" s="258"/>
      <c r="CG2717" s="258"/>
      <c r="CH2717" s="258"/>
      <c r="CI2717" s="258"/>
      <c r="CJ2717" s="258"/>
      <c r="CK2717" s="258"/>
      <c r="CL2717" s="258"/>
      <c r="CM2717" s="258"/>
      <c r="CN2717" s="258"/>
      <c r="CO2717" s="258"/>
      <c r="CP2717" s="258"/>
      <c r="CQ2717" s="258"/>
      <c r="CR2717" s="258"/>
      <c r="CS2717" s="258"/>
      <c r="CT2717" s="258"/>
      <c r="CU2717" s="258"/>
      <c r="CV2717" s="258"/>
      <c r="CW2717" s="258"/>
      <c r="CX2717" s="258"/>
    </row>
    <row r="2718" spans="1:102" ht="18">
      <c r="A2718" s="13">
        <v>12</v>
      </c>
      <c r="B2718" s="5" t="s">
        <v>1823</v>
      </c>
      <c r="C2718" s="8">
        <v>7.0000000000000007E-2</v>
      </c>
      <c r="D2718" s="8">
        <v>7.0000000000000007E-2</v>
      </c>
      <c r="E2718" s="9">
        <f t="shared" si="1042"/>
        <v>0.14000000000000001</v>
      </c>
      <c r="F2718" s="2">
        <v>548</v>
      </c>
      <c r="G2718" s="2">
        <v>0</v>
      </c>
      <c r="H2718" s="3">
        <f t="shared" si="1008"/>
        <v>548</v>
      </c>
      <c r="I2718" s="10">
        <v>1108</v>
      </c>
      <c r="J2718" s="10"/>
      <c r="K2718" s="213">
        <f t="shared" si="1043"/>
        <v>1108</v>
      </c>
      <c r="L2718" s="65">
        <v>1114</v>
      </c>
      <c r="M2718" s="65"/>
      <c r="N2718" s="67">
        <f t="shared" si="1044"/>
        <v>1114</v>
      </c>
      <c r="O2718" s="65">
        <v>1200</v>
      </c>
      <c r="P2718" s="65"/>
      <c r="Q2718" s="67">
        <f t="shared" si="1045"/>
        <v>1200</v>
      </c>
      <c r="R2718" s="65">
        <v>1200</v>
      </c>
      <c r="S2718" s="8"/>
      <c r="T2718" s="9">
        <f t="shared" si="1046"/>
        <v>1200</v>
      </c>
      <c r="U2718" s="8">
        <v>800</v>
      </c>
      <c r="V2718" s="8"/>
      <c r="W2718" s="9">
        <f t="shared" si="1048"/>
        <v>800</v>
      </c>
    </row>
    <row r="2719" spans="1:102" s="186" customFormat="1" ht="18">
      <c r="A2719" s="187"/>
      <c r="B2719" s="181" t="s">
        <v>210</v>
      </c>
      <c r="C2719" s="182">
        <f>SUM(C2707:C2718)</f>
        <v>16312.92</v>
      </c>
      <c r="D2719" s="182">
        <f>SUM(D2707:D2718)</f>
        <v>7387.2</v>
      </c>
      <c r="E2719" s="182">
        <f t="shared" si="1042"/>
        <v>23700.12</v>
      </c>
      <c r="F2719" s="183">
        <v>13439.99</v>
      </c>
      <c r="G2719" s="183">
        <v>10381.11</v>
      </c>
      <c r="H2719" s="194">
        <f t="shared" si="1008"/>
        <v>23821.1</v>
      </c>
      <c r="I2719" s="184">
        <f>SUM(I2707:I2718)</f>
        <v>21851.7</v>
      </c>
      <c r="J2719" s="184">
        <f>SUM(J2707:J2718)</f>
        <v>20811.519999999997</v>
      </c>
      <c r="K2719" s="212">
        <f t="shared" si="1043"/>
        <v>42663.22</v>
      </c>
      <c r="L2719" s="198">
        <f>SUM(L2707:L2718)</f>
        <v>19047.61</v>
      </c>
      <c r="M2719" s="198">
        <f>SUM(M2707:M2718)</f>
        <v>15171.26</v>
      </c>
      <c r="N2719" s="198">
        <f t="shared" si="1044"/>
        <v>34218.870000000003</v>
      </c>
      <c r="O2719" s="198">
        <f>SUM(O2707:O2718)</f>
        <v>21986.28</v>
      </c>
      <c r="P2719" s="198">
        <f>SUM(P2707:P2718)</f>
        <v>15441.27</v>
      </c>
      <c r="Q2719" s="198">
        <f t="shared" si="1045"/>
        <v>37427.550000000003</v>
      </c>
      <c r="R2719" s="198">
        <f>SUM(R2707:R2718)</f>
        <v>22908.65</v>
      </c>
      <c r="S2719" s="198">
        <f t="shared" ref="S2719:T2719" si="1050">SUM(S2707:S2718)</f>
        <v>15443.31</v>
      </c>
      <c r="T2719" s="198">
        <f t="shared" si="1050"/>
        <v>38351.96</v>
      </c>
      <c r="U2719" s="198">
        <f>SUM(U2707:U2718)</f>
        <v>23866.7</v>
      </c>
      <c r="V2719" s="198">
        <f>SUM(V2707:V2717)</f>
        <v>15240.27</v>
      </c>
      <c r="W2719" s="198">
        <f>SUM(W2707:W2718)</f>
        <v>39106.97</v>
      </c>
      <c r="X2719" s="264"/>
      <c r="Y2719" s="264"/>
      <c r="Z2719" s="264"/>
      <c r="AA2719" s="264"/>
      <c r="AB2719" s="264"/>
      <c r="AC2719" s="264"/>
      <c r="AD2719" s="264"/>
      <c r="AE2719" s="264"/>
      <c r="AF2719" s="264"/>
      <c r="AG2719" s="264"/>
      <c r="AH2719" s="264"/>
      <c r="AI2719" s="264"/>
      <c r="AJ2719" s="264"/>
      <c r="AK2719" s="264"/>
      <c r="AL2719" s="264"/>
      <c r="AM2719" s="264"/>
      <c r="AN2719" s="264"/>
      <c r="AO2719" s="264"/>
      <c r="AP2719" s="264"/>
      <c r="AQ2719" s="264"/>
      <c r="AR2719" s="264"/>
      <c r="AS2719" s="264"/>
      <c r="AT2719" s="264"/>
      <c r="AU2719" s="264"/>
      <c r="AV2719" s="264"/>
      <c r="AW2719" s="264"/>
      <c r="AX2719" s="264"/>
      <c r="AY2719" s="264"/>
      <c r="AZ2719" s="264"/>
      <c r="BA2719" s="264"/>
      <c r="BB2719" s="264"/>
      <c r="BC2719" s="264"/>
      <c r="BD2719" s="264"/>
      <c r="BE2719" s="264"/>
      <c r="BF2719" s="264"/>
      <c r="BG2719" s="264"/>
      <c r="BH2719" s="264"/>
      <c r="BI2719" s="264"/>
      <c r="BJ2719" s="264"/>
      <c r="BK2719" s="264"/>
      <c r="BL2719" s="264"/>
      <c r="BM2719" s="264"/>
      <c r="BN2719" s="264"/>
      <c r="BO2719" s="264"/>
      <c r="BP2719" s="264"/>
      <c r="BQ2719" s="264"/>
      <c r="BR2719" s="264"/>
      <c r="BS2719" s="264"/>
      <c r="BT2719" s="264"/>
      <c r="BU2719" s="264"/>
      <c r="BV2719" s="264"/>
      <c r="BW2719" s="264"/>
      <c r="BX2719" s="264"/>
      <c r="BY2719" s="264"/>
      <c r="BZ2719" s="264"/>
      <c r="CA2719" s="264"/>
      <c r="CB2719" s="264"/>
      <c r="CC2719" s="264"/>
      <c r="CD2719" s="264"/>
      <c r="CE2719" s="264"/>
      <c r="CF2719" s="264"/>
      <c r="CG2719" s="264"/>
      <c r="CH2719" s="264"/>
      <c r="CI2719" s="264"/>
      <c r="CJ2719" s="264"/>
      <c r="CK2719" s="264"/>
      <c r="CL2719" s="264"/>
      <c r="CM2719" s="264"/>
      <c r="CN2719" s="264"/>
      <c r="CO2719" s="264"/>
      <c r="CP2719" s="264"/>
      <c r="CQ2719" s="264"/>
      <c r="CR2719" s="264"/>
      <c r="CS2719" s="264"/>
      <c r="CT2719" s="264"/>
      <c r="CU2719" s="264"/>
      <c r="CV2719" s="264"/>
      <c r="CW2719" s="264"/>
      <c r="CX2719" s="264"/>
    </row>
    <row r="2720" spans="1:102" s="24" customFormat="1" ht="18">
      <c r="A2720" s="17">
        <v>43</v>
      </c>
      <c r="B2720" s="7" t="s">
        <v>816</v>
      </c>
      <c r="C2720" s="9"/>
      <c r="D2720" s="9"/>
      <c r="E2720" s="9"/>
      <c r="F2720" s="6"/>
      <c r="G2720" s="6"/>
      <c r="H2720" s="3"/>
      <c r="I2720" s="18"/>
      <c r="J2720" s="18"/>
      <c r="K2720" s="213"/>
      <c r="L2720" s="67"/>
      <c r="M2720" s="67"/>
      <c r="N2720" s="67"/>
      <c r="O2720" s="67"/>
      <c r="P2720" s="67"/>
      <c r="Q2720" s="67"/>
      <c r="R2720" s="67"/>
      <c r="S2720" s="9"/>
      <c r="T2720" s="9"/>
      <c r="U2720" s="9"/>
      <c r="V2720" s="9"/>
      <c r="W2720" s="9"/>
      <c r="X2720" s="258"/>
      <c r="Y2720" s="258"/>
      <c r="Z2720" s="258"/>
      <c r="AA2720" s="258"/>
      <c r="AB2720" s="258"/>
      <c r="AC2720" s="258"/>
      <c r="AD2720" s="258"/>
      <c r="AE2720" s="258"/>
      <c r="AF2720" s="258"/>
      <c r="AG2720" s="258"/>
      <c r="AH2720" s="258"/>
      <c r="AI2720" s="258"/>
      <c r="AJ2720" s="258"/>
      <c r="AK2720" s="258"/>
      <c r="AL2720" s="258"/>
      <c r="AM2720" s="258"/>
      <c r="AN2720" s="258"/>
      <c r="AO2720" s="258"/>
      <c r="AP2720" s="258"/>
      <c r="AQ2720" s="258"/>
      <c r="AR2720" s="258"/>
      <c r="AS2720" s="258"/>
      <c r="AT2720" s="258"/>
      <c r="AU2720" s="258"/>
      <c r="AV2720" s="258"/>
      <c r="AW2720" s="258"/>
      <c r="AX2720" s="258"/>
      <c r="AY2720" s="258"/>
      <c r="AZ2720" s="258"/>
      <c r="BA2720" s="258"/>
      <c r="BB2720" s="258"/>
      <c r="BC2720" s="258"/>
      <c r="BD2720" s="258"/>
      <c r="BE2720" s="258"/>
      <c r="BF2720" s="258"/>
      <c r="BG2720" s="258"/>
      <c r="BH2720" s="258"/>
      <c r="BI2720" s="258"/>
      <c r="BJ2720" s="258"/>
      <c r="BK2720" s="258"/>
      <c r="BL2720" s="258"/>
      <c r="BM2720" s="258"/>
      <c r="BN2720" s="258"/>
      <c r="BO2720" s="258"/>
      <c r="BP2720" s="258"/>
      <c r="BQ2720" s="258"/>
      <c r="BR2720" s="258"/>
      <c r="BS2720" s="258"/>
      <c r="BT2720" s="258"/>
      <c r="BU2720" s="258"/>
      <c r="BV2720" s="258"/>
      <c r="BW2720" s="258"/>
      <c r="BX2720" s="258"/>
      <c r="BY2720" s="258"/>
      <c r="BZ2720" s="258"/>
      <c r="CA2720" s="258"/>
      <c r="CB2720" s="258"/>
      <c r="CC2720" s="258"/>
      <c r="CD2720" s="258"/>
      <c r="CE2720" s="258"/>
      <c r="CF2720" s="258"/>
      <c r="CG2720" s="258"/>
      <c r="CH2720" s="258"/>
      <c r="CI2720" s="258"/>
      <c r="CJ2720" s="258"/>
      <c r="CK2720" s="258"/>
      <c r="CL2720" s="258"/>
      <c r="CM2720" s="258"/>
      <c r="CN2720" s="258"/>
      <c r="CO2720" s="258"/>
      <c r="CP2720" s="258"/>
      <c r="CQ2720" s="258"/>
      <c r="CR2720" s="258"/>
      <c r="CS2720" s="258"/>
      <c r="CT2720" s="258"/>
      <c r="CU2720" s="258"/>
      <c r="CV2720" s="258"/>
      <c r="CW2720" s="258"/>
      <c r="CX2720" s="258"/>
    </row>
    <row r="2721" spans="1:102" s="24" customFormat="1" ht="18">
      <c r="A2721" s="17"/>
      <c r="B2721" s="7" t="s">
        <v>2423</v>
      </c>
      <c r="C2721" s="9"/>
      <c r="D2721" s="9"/>
      <c r="E2721" s="9"/>
      <c r="F2721" s="6"/>
      <c r="G2721" s="6"/>
      <c r="H2721" s="3"/>
      <c r="I2721" s="18"/>
      <c r="J2721" s="18"/>
      <c r="K2721" s="213"/>
      <c r="L2721" s="67"/>
      <c r="M2721" s="67"/>
      <c r="N2721" s="67"/>
      <c r="O2721" s="67"/>
      <c r="P2721" s="67"/>
      <c r="Q2721" s="67"/>
      <c r="R2721" s="67">
        <v>0</v>
      </c>
      <c r="S2721" s="9">
        <v>0.01</v>
      </c>
      <c r="T2721" s="9">
        <f>SUM(R2721:S2721)</f>
        <v>0.01</v>
      </c>
      <c r="U2721" s="9"/>
      <c r="V2721" s="8">
        <v>0.01</v>
      </c>
      <c r="W2721" s="9">
        <f>SUM(U2721:V2721)</f>
        <v>0.01</v>
      </c>
      <c r="X2721" s="258"/>
      <c r="Y2721" s="258"/>
      <c r="Z2721" s="258"/>
      <c r="AA2721" s="258"/>
      <c r="AB2721" s="258"/>
      <c r="AC2721" s="258"/>
      <c r="AD2721" s="258"/>
      <c r="AE2721" s="258"/>
      <c r="AF2721" s="258"/>
      <c r="AG2721" s="258"/>
      <c r="AH2721" s="258"/>
      <c r="AI2721" s="258"/>
      <c r="AJ2721" s="258"/>
      <c r="AK2721" s="258"/>
      <c r="AL2721" s="258"/>
      <c r="AM2721" s="258"/>
      <c r="AN2721" s="258"/>
      <c r="AO2721" s="258"/>
      <c r="AP2721" s="258"/>
      <c r="AQ2721" s="258"/>
      <c r="AR2721" s="258"/>
      <c r="AS2721" s="258"/>
      <c r="AT2721" s="258"/>
      <c r="AU2721" s="258"/>
      <c r="AV2721" s="258"/>
      <c r="AW2721" s="258"/>
      <c r="AX2721" s="258"/>
      <c r="AY2721" s="258"/>
      <c r="AZ2721" s="258"/>
      <c r="BA2721" s="258"/>
      <c r="BB2721" s="258"/>
      <c r="BC2721" s="258"/>
      <c r="BD2721" s="258"/>
      <c r="BE2721" s="258"/>
      <c r="BF2721" s="258"/>
      <c r="BG2721" s="258"/>
      <c r="BH2721" s="258"/>
      <c r="BI2721" s="258"/>
      <c r="BJ2721" s="258"/>
      <c r="BK2721" s="258"/>
      <c r="BL2721" s="258"/>
      <c r="BM2721" s="258"/>
      <c r="BN2721" s="258"/>
      <c r="BO2721" s="258"/>
      <c r="BP2721" s="258"/>
      <c r="BQ2721" s="258"/>
      <c r="BR2721" s="258"/>
      <c r="BS2721" s="258"/>
      <c r="BT2721" s="258"/>
      <c r="BU2721" s="258"/>
      <c r="BV2721" s="258"/>
      <c r="BW2721" s="258"/>
      <c r="BX2721" s="258"/>
      <c r="BY2721" s="258"/>
      <c r="BZ2721" s="258"/>
      <c r="CA2721" s="258"/>
      <c r="CB2721" s="258"/>
      <c r="CC2721" s="258"/>
      <c r="CD2721" s="258"/>
      <c r="CE2721" s="258"/>
      <c r="CF2721" s="258"/>
      <c r="CG2721" s="258"/>
      <c r="CH2721" s="258"/>
      <c r="CI2721" s="258"/>
      <c r="CJ2721" s="258"/>
      <c r="CK2721" s="258"/>
      <c r="CL2721" s="258"/>
      <c r="CM2721" s="258"/>
      <c r="CN2721" s="258"/>
      <c r="CO2721" s="258"/>
      <c r="CP2721" s="258"/>
      <c r="CQ2721" s="258"/>
      <c r="CR2721" s="258"/>
      <c r="CS2721" s="258"/>
      <c r="CT2721" s="258"/>
      <c r="CU2721" s="258"/>
      <c r="CV2721" s="258"/>
      <c r="CW2721" s="258"/>
      <c r="CX2721" s="258"/>
    </row>
    <row r="2722" spans="1:102" ht="18">
      <c r="A2722" s="13">
        <v>1</v>
      </c>
      <c r="B2722" s="5" t="s">
        <v>1824</v>
      </c>
      <c r="C2722" s="8">
        <v>401.49</v>
      </c>
      <c r="D2722" s="8"/>
      <c r="E2722" s="9">
        <f>SUM(C2722:D2722)</f>
        <v>401.49</v>
      </c>
      <c r="F2722" s="2">
        <v>190</v>
      </c>
      <c r="G2722" s="2">
        <v>0</v>
      </c>
      <c r="H2722" s="3">
        <f t="shared" si="1008"/>
        <v>190</v>
      </c>
      <c r="I2722" s="10">
        <v>752.25</v>
      </c>
      <c r="J2722" s="10"/>
      <c r="K2722" s="213">
        <f>SUM(I2722:J2722)</f>
        <v>752.25</v>
      </c>
      <c r="L2722" s="65">
        <v>1168.1199999999999</v>
      </c>
      <c r="M2722" s="65"/>
      <c r="N2722" s="67">
        <f>SUM(L2722:M2722)</f>
        <v>1168.1199999999999</v>
      </c>
      <c r="O2722" s="65">
        <v>1200</v>
      </c>
      <c r="P2722" s="65"/>
      <c r="Q2722" s="67">
        <f>SUM(O2722:P2722)</f>
        <v>1200</v>
      </c>
      <c r="R2722" s="65">
        <v>1200</v>
      </c>
      <c r="S2722" s="8"/>
      <c r="T2722" s="9">
        <f>SUM(R2722:S2722)</f>
        <v>1200</v>
      </c>
      <c r="U2722" s="8">
        <v>1260.74</v>
      </c>
      <c r="V2722" s="8"/>
      <c r="W2722" s="9">
        <f>SUM(U2722:V2722)</f>
        <v>1260.74</v>
      </c>
    </row>
    <row r="2723" spans="1:102" s="186" customFormat="1" ht="18">
      <c r="A2723" s="187"/>
      <c r="B2723" s="181" t="s">
        <v>111</v>
      </c>
      <c r="C2723" s="182">
        <f>SUM(C2722)</f>
        <v>401.49</v>
      </c>
      <c r="D2723" s="182"/>
      <c r="E2723" s="182">
        <f>SUM(C2723:D2723)</f>
        <v>401.49</v>
      </c>
      <c r="F2723" s="183">
        <v>190</v>
      </c>
      <c r="G2723" s="183">
        <v>0</v>
      </c>
      <c r="H2723" s="194">
        <f>SUM(F2723:G2723)</f>
        <v>190</v>
      </c>
      <c r="I2723" s="184">
        <f>SUM(I2722)</f>
        <v>752.25</v>
      </c>
      <c r="J2723" s="184"/>
      <c r="K2723" s="212">
        <f>SUM(I2723:J2723)</f>
        <v>752.25</v>
      </c>
      <c r="L2723" s="198">
        <f>SUM(L2722)</f>
        <v>1168.1199999999999</v>
      </c>
      <c r="M2723" s="198"/>
      <c r="N2723" s="198">
        <f>SUM(L2723:M2723)</f>
        <v>1168.1199999999999</v>
      </c>
      <c r="O2723" s="198">
        <f>SUM(O2722)</f>
        <v>1200</v>
      </c>
      <c r="P2723" s="198"/>
      <c r="Q2723" s="198">
        <f>SUM(O2723:P2723)</f>
        <v>1200</v>
      </c>
      <c r="R2723" s="198">
        <f>SUM(R2722)</f>
        <v>1200</v>
      </c>
      <c r="S2723" s="198">
        <f t="shared" ref="S2723:T2723" si="1051">SUM(S2722)</f>
        <v>0</v>
      </c>
      <c r="T2723" s="198">
        <f t="shared" si="1051"/>
        <v>1200</v>
      </c>
      <c r="U2723" s="198">
        <f>SUM(U2721:U2722)</f>
        <v>1260.74</v>
      </c>
      <c r="V2723" s="198">
        <f t="shared" ref="V2723:W2723" si="1052">SUM(V2721:V2722)</f>
        <v>0.01</v>
      </c>
      <c r="W2723" s="198">
        <f t="shared" si="1052"/>
        <v>1260.75</v>
      </c>
      <c r="X2723" s="264"/>
      <c r="Y2723" s="264"/>
      <c r="Z2723" s="264"/>
      <c r="AA2723" s="264"/>
      <c r="AB2723" s="264"/>
      <c r="AC2723" s="264"/>
      <c r="AD2723" s="264"/>
      <c r="AE2723" s="264"/>
      <c r="AF2723" s="264"/>
      <c r="AG2723" s="264"/>
      <c r="AH2723" s="264"/>
      <c r="AI2723" s="264"/>
      <c r="AJ2723" s="264"/>
      <c r="AK2723" s="264"/>
      <c r="AL2723" s="264"/>
      <c r="AM2723" s="264"/>
      <c r="AN2723" s="264"/>
      <c r="AO2723" s="264"/>
      <c r="AP2723" s="264"/>
      <c r="AQ2723" s="264"/>
      <c r="AR2723" s="264"/>
      <c r="AS2723" s="264"/>
      <c r="AT2723" s="264"/>
      <c r="AU2723" s="264"/>
      <c r="AV2723" s="264"/>
      <c r="AW2723" s="264"/>
      <c r="AX2723" s="264"/>
      <c r="AY2723" s="264"/>
      <c r="AZ2723" s="264"/>
      <c r="BA2723" s="264"/>
      <c r="BB2723" s="264"/>
      <c r="BC2723" s="264"/>
      <c r="BD2723" s="264"/>
      <c r="BE2723" s="264"/>
      <c r="BF2723" s="264"/>
      <c r="BG2723" s="264"/>
      <c r="BH2723" s="264"/>
      <c r="BI2723" s="264"/>
      <c r="BJ2723" s="264"/>
      <c r="BK2723" s="264"/>
      <c r="BL2723" s="264"/>
      <c r="BM2723" s="264"/>
      <c r="BN2723" s="264"/>
      <c r="BO2723" s="264"/>
      <c r="BP2723" s="264"/>
      <c r="BQ2723" s="264"/>
      <c r="BR2723" s="264"/>
      <c r="BS2723" s="264"/>
      <c r="BT2723" s="264"/>
      <c r="BU2723" s="264"/>
      <c r="BV2723" s="264"/>
      <c r="BW2723" s="264"/>
      <c r="BX2723" s="264"/>
      <c r="BY2723" s="264"/>
      <c r="BZ2723" s="264"/>
      <c r="CA2723" s="264"/>
      <c r="CB2723" s="264"/>
      <c r="CC2723" s="264"/>
      <c r="CD2723" s="264"/>
      <c r="CE2723" s="264"/>
      <c r="CF2723" s="264"/>
      <c r="CG2723" s="264"/>
      <c r="CH2723" s="264"/>
      <c r="CI2723" s="264"/>
      <c r="CJ2723" s="264"/>
      <c r="CK2723" s="264"/>
      <c r="CL2723" s="264"/>
      <c r="CM2723" s="264"/>
      <c r="CN2723" s="264"/>
      <c r="CO2723" s="264"/>
      <c r="CP2723" s="264"/>
      <c r="CQ2723" s="264"/>
      <c r="CR2723" s="264"/>
      <c r="CS2723" s="264"/>
      <c r="CT2723" s="264"/>
      <c r="CU2723" s="264"/>
      <c r="CV2723" s="264"/>
      <c r="CW2723" s="264"/>
      <c r="CX2723" s="264"/>
    </row>
    <row r="2724" spans="1:102" ht="18">
      <c r="A2724" s="13"/>
      <c r="B2724" s="7" t="s">
        <v>2428</v>
      </c>
      <c r="C2724" s="9"/>
      <c r="D2724" s="8"/>
      <c r="E2724" s="9"/>
      <c r="F2724" s="6"/>
      <c r="G2724" s="6"/>
      <c r="H2724" s="3"/>
      <c r="I2724" s="18"/>
      <c r="J2724" s="10"/>
      <c r="L2724" s="67"/>
      <c r="M2724" s="65"/>
      <c r="N2724" s="67"/>
      <c r="O2724" s="67"/>
      <c r="P2724" s="65"/>
      <c r="Q2724" s="67"/>
      <c r="R2724" s="67"/>
      <c r="S2724" s="8"/>
      <c r="T2724" s="9"/>
      <c r="U2724" s="9"/>
      <c r="V2724" s="8"/>
      <c r="W2724" s="9"/>
    </row>
    <row r="2725" spans="1:102" ht="18">
      <c r="A2725" s="13">
        <v>1</v>
      </c>
      <c r="B2725" s="5" t="s">
        <v>2410</v>
      </c>
      <c r="C2725" s="9"/>
      <c r="D2725" s="8"/>
      <c r="E2725" s="9"/>
      <c r="F2725" s="6"/>
      <c r="G2725" s="6"/>
      <c r="H2725" s="3"/>
      <c r="I2725" s="18"/>
      <c r="J2725" s="10"/>
      <c r="L2725" s="67"/>
      <c r="M2725" s="65"/>
      <c r="N2725" s="67"/>
      <c r="O2725" s="67"/>
      <c r="P2725" s="65"/>
      <c r="Q2725" s="67"/>
      <c r="R2725" s="67">
        <v>0.01</v>
      </c>
      <c r="S2725" s="8"/>
      <c r="T2725" s="9">
        <f>SUM(R2725:S2725)</f>
        <v>0.01</v>
      </c>
      <c r="U2725" s="9">
        <v>0</v>
      </c>
      <c r="V2725" s="8"/>
      <c r="W2725" s="9">
        <f>SUM(U2725:V2725)</f>
        <v>0</v>
      </c>
    </row>
    <row r="2726" spans="1:102" ht="18">
      <c r="A2726" s="13">
        <v>2</v>
      </c>
      <c r="B2726" s="5" t="s">
        <v>2629</v>
      </c>
      <c r="C2726" s="9"/>
      <c r="D2726" s="8"/>
      <c r="E2726" s="9"/>
      <c r="F2726" s="6"/>
      <c r="G2726" s="6"/>
      <c r="H2726" s="3"/>
      <c r="I2726" s="18"/>
      <c r="J2726" s="10"/>
      <c r="L2726" s="67"/>
      <c r="M2726" s="65"/>
      <c r="N2726" s="67"/>
      <c r="O2726" s="67"/>
      <c r="P2726" s="65"/>
      <c r="Q2726" s="67"/>
      <c r="R2726" s="67"/>
      <c r="S2726" s="8"/>
      <c r="T2726" s="9"/>
      <c r="U2726" s="9">
        <v>0.01</v>
      </c>
      <c r="V2726" s="8"/>
      <c r="W2726" s="9">
        <f>SUM(U2726:V2726)</f>
        <v>0.01</v>
      </c>
    </row>
    <row r="2727" spans="1:102" s="186" customFormat="1" ht="18">
      <c r="A2727" s="187"/>
      <c r="B2727" s="181" t="s">
        <v>2429</v>
      </c>
      <c r="C2727" s="182"/>
      <c r="D2727" s="182"/>
      <c r="E2727" s="182"/>
      <c r="F2727" s="183"/>
      <c r="G2727" s="183"/>
      <c r="H2727" s="194"/>
      <c r="I2727" s="184"/>
      <c r="J2727" s="184"/>
      <c r="K2727" s="212"/>
      <c r="L2727" s="198"/>
      <c r="M2727" s="198"/>
      <c r="N2727" s="198"/>
      <c r="O2727" s="198"/>
      <c r="P2727" s="198"/>
      <c r="Q2727" s="198"/>
      <c r="R2727" s="198">
        <f>SUM(R2725)</f>
        <v>0.01</v>
      </c>
      <c r="S2727" s="198">
        <f t="shared" ref="S2727:V2727" si="1053">SUM(S2725)</f>
        <v>0</v>
      </c>
      <c r="T2727" s="198">
        <f t="shared" si="1053"/>
        <v>0.01</v>
      </c>
      <c r="U2727" s="198">
        <f>SUM(U2725:U2726)</f>
        <v>0.01</v>
      </c>
      <c r="V2727" s="198">
        <f t="shared" si="1053"/>
        <v>0</v>
      </c>
      <c r="W2727" s="182">
        <f>SUM(U2727:V2727)</f>
        <v>0.01</v>
      </c>
      <c r="X2727" s="264"/>
      <c r="Y2727" s="264"/>
      <c r="Z2727" s="264"/>
      <c r="AA2727" s="264"/>
      <c r="AB2727" s="264"/>
      <c r="AC2727" s="264"/>
      <c r="AD2727" s="264"/>
      <c r="AE2727" s="264"/>
      <c r="AF2727" s="264"/>
      <c r="AG2727" s="264"/>
      <c r="AH2727" s="264"/>
      <c r="AI2727" s="264"/>
      <c r="AJ2727" s="264"/>
      <c r="AK2727" s="264"/>
      <c r="AL2727" s="264"/>
      <c r="AM2727" s="264"/>
      <c r="AN2727" s="264"/>
      <c r="AO2727" s="264"/>
      <c r="AP2727" s="264"/>
      <c r="AQ2727" s="264"/>
      <c r="AR2727" s="264"/>
      <c r="AS2727" s="264"/>
      <c r="AT2727" s="264"/>
      <c r="AU2727" s="264"/>
      <c r="AV2727" s="264"/>
      <c r="AW2727" s="264"/>
      <c r="AX2727" s="264"/>
      <c r="AY2727" s="264"/>
      <c r="AZ2727" s="264"/>
      <c r="BA2727" s="264"/>
      <c r="BB2727" s="264"/>
      <c r="BC2727" s="264"/>
      <c r="BD2727" s="264"/>
      <c r="BE2727" s="264"/>
      <c r="BF2727" s="264"/>
      <c r="BG2727" s="264"/>
      <c r="BH2727" s="264"/>
      <c r="BI2727" s="264"/>
      <c r="BJ2727" s="264"/>
      <c r="BK2727" s="264"/>
      <c r="BL2727" s="264"/>
      <c r="BM2727" s="264"/>
      <c r="BN2727" s="264"/>
      <c r="BO2727" s="264"/>
      <c r="BP2727" s="264"/>
      <c r="BQ2727" s="264"/>
      <c r="BR2727" s="264"/>
      <c r="BS2727" s="264"/>
      <c r="BT2727" s="264"/>
      <c r="BU2727" s="264"/>
      <c r="BV2727" s="264"/>
      <c r="BW2727" s="264"/>
      <c r="BX2727" s="264"/>
      <c r="BY2727" s="264"/>
      <c r="BZ2727" s="264"/>
      <c r="CA2727" s="264"/>
      <c r="CB2727" s="264"/>
      <c r="CC2727" s="264"/>
      <c r="CD2727" s="264"/>
      <c r="CE2727" s="264"/>
      <c r="CF2727" s="264"/>
      <c r="CG2727" s="264"/>
      <c r="CH2727" s="264"/>
      <c r="CI2727" s="264"/>
      <c r="CJ2727" s="264"/>
      <c r="CK2727" s="264"/>
      <c r="CL2727" s="264"/>
      <c r="CM2727" s="264"/>
      <c r="CN2727" s="264"/>
      <c r="CO2727" s="264"/>
      <c r="CP2727" s="264"/>
      <c r="CQ2727" s="264"/>
      <c r="CR2727" s="264"/>
      <c r="CS2727" s="264"/>
      <c r="CT2727" s="264"/>
      <c r="CU2727" s="264"/>
      <c r="CV2727" s="264"/>
      <c r="CW2727" s="264"/>
      <c r="CX2727" s="264"/>
    </row>
    <row r="2728" spans="1:102" s="24" customFormat="1" ht="18">
      <c r="A2728" s="17">
        <v>44</v>
      </c>
      <c r="B2728" s="7" t="s">
        <v>276</v>
      </c>
      <c r="C2728" s="9"/>
      <c r="D2728" s="9"/>
      <c r="E2728" s="9"/>
      <c r="F2728" s="6"/>
      <c r="G2728" s="6"/>
      <c r="H2728" s="3"/>
      <c r="I2728" s="18"/>
      <c r="J2728" s="18"/>
      <c r="K2728" s="213"/>
      <c r="L2728" s="67"/>
      <c r="M2728" s="67"/>
      <c r="N2728" s="67"/>
      <c r="O2728" s="67"/>
      <c r="P2728" s="67"/>
      <c r="Q2728" s="67"/>
      <c r="R2728" s="67"/>
      <c r="S2728" s="9"/>
      <c r="T2728" s="9"/>
      <c r="U2728" s="8"/>
      <c r="V2728" s="9"/>
      <c r="W2728" s="9"/>
      <c r="X2728" s="258"/>
      <c r="Y2728" s="258"/>
      <c r="Z2728" s="258"/>
      <c r="AA2728" s="258"/>
      <c r="AB2728" s="258"/>
      <c r="AC2728" s="258"/>
      <c r="AD2728" s="258"/>
      <c r="AE2728" s="258"/>
      <c r="AF2728" s="258"/>
      <c r="AG2728" s="258"/>
      <c r="AH2728" s="258"/>
      <c r="AI2728" s="258"/>
      <c r="AJ2728" s="258"/>
      <c r="AK2728" s="258"/>
      <c r="AL2728" s="258"/>
      <c r="AM2728" s="258"/>
      <c r="AN2728" s="258"/>
      <c r="AO2728" s="258"/>
      <c r="AP2728" s="258"/>
      <c r="AQ2728" s="258"/>
      <c r="AR2728" s="258"/>
      <c r="AS2728" s="258"/>
      <c r="AT2728" s="258"/>
      <c r="AU2728" s="258"/>
      <c r="AV2728" s="258"/>
      <c r="AW2728" s="258"/>
      <c r="AX2728" s="258"/>
      <c r="AY2728" s="258"/>
      <c r="AZ2728" s="258"/>
      <c r="BA2728" s="258"/>
      <c r="BB2728" s="258"/>
      <c r="BC2728" s="258"/>
      <c r="BD2728" s="258"/>
      <c r="BE2728" s="258"/>
      <c r="BF2728" s="258"/>
      <c r="BG2728" s="258"/>
      <c r="BH2728" s="258"/>
      <c r="BI2728" s="258"/>
      <c r="BJ2728" s="258"/>
      <c r="BK2728" s="258"/>
      <c r="BL2728" s="258"/>
      <c r="BM2728" s="258"/>
      <c r="BN2728" s="258"/>
      <c r="BO2728" s="258"/>
      <c r="BP2728" s="258"/>
      <c r="BQ2728" s="258"/>
      <c r="BR2728" s="258"/>
      <c r="BS2728" s="258"/>
      <c r="BT2728" s="258"/>
      <c r="BU2728" s="258"/>
      <c r="BV2728" s="258"/>
      <c r="BW2728" s="258"/>
      <c r="BX2728" s="258"/>
      <c r="BY2728" s="258"/>
      <c r="BZ2728" s="258"/>
      <c r="CA2728" s="258"/>
      <c r="CB2728" s="258"/>
      <c r="CC2728" s="258"/>
      <c r="CD2728" s="258"/>
      <c r="CE2728" s="258"/>
      <c r="CF2728" s="258"/>
      <c r="CG2728" s="258"/>
      <c r="CH2728" s="258"/>
      <c r="CI2728" s="258"/>
      <c r="CJ2728" s="258"/>
      <c r="CK2728" s="258"/>
      <c r="CL2728" s="258"/>
      <c r="CM2728" s="258"/>
      <c r="CN2728" s="258"/>
      <c r="CO2728" s="258"/>
      <c r="CP2728" s="258"/>
      <c r="CQ2728" s="258"/>
      <c r="CR2728" s="258"/>
      <c r="CS2728" s="258"/>
      <c r="CT2728" s="258"/>
      <c r="CU2728" s="258"/>
      <c r="CV2728" s="258"/>
      <c r="CW2728" s="258"/>
      <c r="CX2728" s="258"/>
    </row>
    <row r="2729" spans="1:102" ht="18">
      <c r="A2729" s="13">
        <v>1</v>
      </c>
      <c r="B2729" s="5" t="s">
        <v>1825</v>
      </c>
      <c r="C2729" s="8">
        <v>158.4</v>
      </c>
      <c r="D2729" s="8"/>
      <c r="E2729" s="9">
        <f>SUM(C2729:D2729)</f>
        <v>158.4</v>
      </c>
      <c r="F2729" s="2">
        <v>264.2</v>
      </c>
      <c r="G2729" s="2">
        <v>0</v>
      </c>
      <c r="H2729" s="3">
        <f t="shared" si="1008"/>
        <v>264.2</v>
      </c>
      <c r="I2729" s="10">
        <v>154</v>
      </c>
      <c r="J2729" s="10"/>
      <c r="K2729" s="213">
        <f>SUM(I2729:J2729)</f>
        <v>154</v>
      </c>
      <c r="L2729" s="65">
        <v>0.01</v>
      </c>
      <c r="M2729" s="65"/>
      <c r="N2729" s="67">
        <f>SUM(L2729:M2729)</f>
        <v>0.01</v>
      </c>
      <c r="O2729" s="65">
        <v>0.01</v>
      </c>
      <c r="P2729" s="65"/>
      <c r="Q2729" s="67">
        <f>SUM(O2729:P2729)</f>
        <v>0.01</v>
      </c>
      <c r="R2729" s="65">
        <v>0.01</v>
      </c>
      <c r="S2729" s="8"/>
      <c r="T2729" s="9">
        <f>SUM(R2729:S2729)</f>
        <v>0.01</v>
      </c>
      <c r="U2729" s="8">
        <v>0.01</v>
      </c>
      <c r="V2729" s="8"/>
      <c r="W2729" s="9">
        <f>SUM(U2729:V2729)</f>
        <v>0.01</v>
      </c>
    </row>
    <row r="2730" spans="1:102" ht="18">
      <c r="A2730" s="13">
        <v>2</v>
      </c>
      <c r="B2730" s="5" t="s">
        <v>2430</v>
      </c>
      <c r="C2730" s="8"/>
      <c r="D2730" s="8"/>
      <c r="E2730" s="9"/>
      <c r="F2730" s="2"/>
      <c r="G2730" s="2"/>
      <c r="H2730" s="3"/>
      <c r="I2730" s="10"/>
      <c r="J2730" s="10"/>
      <c r="L2730" s="65"/>
      <c r="M2730" s="65"/>
      <c r="N2730" s="67"/>
      <c r="O2730" s="65"/>
      <c r="P2730" s="65"/>
      <c r="Q2730" s="67"/>
      <c r="R2730" s="65">
        <v>0.01</v>
      </c>
      <c r="S2730" s="8"/>
      <c r="T2730" s="9">
        <f>SUM(R2730:S2730)</f>
        <v>0.01</v>
      </c>
      <c r="U2730" s="8">
        <v>50</v>
      </c>
      <c r="V2730" s="8"/>
      <c r="W2730" s="9">
        <f>SUM(U2730:V2730)</f>
        <v>50</v>
      </c>
    </row>
    <row r="2731" spans="1:102" ht="18">
      <c r="A2731" s="13">
        <v>3</v>
      </c>
      <c r="B2731" s="5" t="s">
        <v>2585</v>
      </c>
      <c r="C2731" s="8"/>
      <c r="D2731" s="8"/>
      <c r="E2731" s="9"/>
      <c r="F2731" s="2"/>
      <c r="G2731" s="2"/>
      <c r="H2731" s="3"/>
      <c r="I2731" s="10"/>
      <c r="J2731" s="10"/>
      <c r="L2731" s="65"/>
      <c r="M2731" s="65"/>
      <c r="N2731" s="67"/>
      <c r="O2731" s="65"/>
      <c r="P2731" s="65"/>
      <c r="Q2731" s="67"/>
      <c r="R2731" s="65"/>
      <c r="S2731" s="8"/>
      <c r="T2731" s="9"/>
      <c r="U2731" s="8">
        <v>0.5</v>
      </c>
      <c r="V2731" s="8"/>
      <c r="W2731" s="9">
        <f>SUM(U2731:V2731)</f>
        <v>0.5</v>
      </c>
    </row>
    <row r="2732" spans="1:102" s="186" customFormat="1" ht="18">
      <c r="A2732" s="187"/>
      <c r="B2732" s="181" t="s">
        <v>14</v>
      </c>
      <c r="C2732" s="182">
        <f>SUM(C2729)</f>
        <v>158.4</v>
      </c>
      <c r="D2732" s="182"/>
      <c r="E2732" s="182">
        <f>SUM(C2732:D2732)</f>
        <v>158.4</v>
      </c>
      <c r="F2732" s="183">
        <v>264.2</v>
      </c>
      <c r="G2732" s="183">
        <v>0</v>
      </c>
      <c r="H2732" s="194">
        <f t="shared" si="1008"/>
        <v>264.2</v>
      </c>
      <c r="I2732" s="184">
        <f>SUM(I2729)</f>
        <v>154</v>
      </c>
      <c r="J2732" s="184"/>
      <c r="K2732" s="212">
        <f>SUM(I2732:J2732)</f>
        <v>154</v>
      </c>
      <c r="L2732" s="198">
        <f>SUM(L2729)</f>
        <v>0.01</v>
      </c>
      <c r="M2732" s="198"/>
      <c r="N2732" s="198">
        <f>SUM(L2732:M2732)</f>
        <v>0.01</v>
      </c>
      <c r="O2732" s="198">
        <f>SUM(O2729)</f>
        <v>0.01</v>
      </c>
      <c r="P2732" s="198"/>
      <c r="Q2732" s="198">
        <f>SUM(O2732:P2732)</f>
        <v>0.01</v>
      </c>
      <c r="R2732" s="198">
        <f>SUM(R2729:R2731)</f>
        <v>0.02</v>
      </c>
      <c r="S2732" s="198">
        <f t="shared" ref="S2732:W2732" si="1054">SUM(S2729:S2731)</f>
        <v>0</v>
      </c>
      <c r="T2732" s="198">
        <f t="shared" si="1054"/>
        <v>0.02</v>
      </c>
      <c r="U2732" s="198">
        <f t="shared" si="1054"/>
        <v>50.51</v>
      </c>
      <c r="V2732" s="198">
        <f t="shared" si="1054"/>
        <v>0</v>
      </c>
      <c r="W2732" s="198">
        <f t="shared" si="1054"/>
        <v>50.51</v>
      </c>
      <c r="X2732" s="264"/>
      <c r="Y2732" s="264"/>
      <c r="Z2732" s="264"/>
      <c r="AA2732" s="264"/>
      <c r="AB2732" s="264"/>
      <c r="AC2732" s="264"/>
      <c r="AD2732" s="264"/>
      <c r="AE2732" s="264"/>
      <c r="AF2732" s="264"/>
      <c r="AG2732" s="264"/>
      <c r="AH2732" s="264"/>
      <c r="AI2732" s="264"/>
      <c r="AJ2732" s="264"/>
      <c r="AK2732" s="264"/>
      <c r="AL2732" s="264"/>
      <c r="AM2732" s="264"/>
      <c r="AN2732" s="264"/>
      <c r="AO2732" s="264"/>
      <c r="AP2732" s="264"/>
      <c r="AQ2732" s="264"/>
      <c r="AR2732" s="264"/>
      <c r="AS2732" s="264"/>
      <c r="AT2732" s="264"/>
      <c r="AU2732" s="264"/>
      <c r="AV2732" s="264"/>
      <c r="AW2732" s="264"/>
      <c r="AX2732" s="264"/>
      <c r="AY2732" s="264"/>
      <c r="AZ2732" s="264"/>
      <c r="BA2732" s="264"/>
      <c r="BB2732" s="264"/>
      <c r="BC2732" s="264"/>
      <c r="BD2732" s="264"/>
      <c r="BE2732" s="264"/>
      <c r="BF2732" s="264"/>
      <c r="BG2732" s="264"/>
      <c r="BH2732" s="264"/>
      <c r="BI2732" s="264"/>
      <c r="BJ2732" s="264"/>
      <c r="BK2732" s="264"/>
      <c r="BL2732" s="264"/>
      <c r="BM2732" s="264"/>
      <c r="BN2732" s="264"/>
      <c r="BO2732" s="264"/>
      <c r="BP2732" s="264"/>
      <c r="BQ2732" s="264"/>
      <c r="BR2732" s="264"/>
      <c r="BS2732" s="264"/>
      <c r="BT2732" s="264"/>
      <c r="BU2732" s="264"/>
      <c r="BV2732" s="264"/>
      <c r="BW2732" s="264"/>
      <c r="BX2732" s="264"/>
      <c r="BY2732" s="264"/>
      <c r="BZ2732" s="264"/>
      <c r="CA2732" s="264"/>
      <c r="CB2732" s="264"/>
      <c r="CC2732" s="264"/>
      <c r="CD2732" s="264"/>
      <c r="CE2732" s="264"/>
      <c r="CF2732" s="264"/>
      <c r="CG2732" s="264"/>
      <c r="CH2732" s="264"/>
      <c r="CI2732" s="264"/>
      <c r="CJ2732" s="264"/>
      <c r="CK2732" s="264"/>
      <c r="CL2732" s="264"/>
      <c r="CM2732" s="264"/>
      <c r="CN2732" s="264"/>
      <c r="CO2732" s="264"/>
      <c r="CP2732" s="264"/>
      <c r="CQ2732" s="264"/>
      <c r="CR2732" s="264"/>
      <c r="CS2732" s="264"/>
      <c r="CT2732" s="264"/>
      <c r="CU2732" s="264"/>
      <c r="CV2732" s="264"/>
      <c r="CW2732" s="264"/>
      <c r="CX2732" s="264"/>
    </row>
    <row r="2733" spans="1:102" ht="18">
      <c r="A2733" s="17">
        <v>45</v>
      </c>
      <c r="B2733" s="7" t="s">
        <v>2167</v>
      </c>
      <c r="C2733" s="9"/>
      <c r="D2733" s="8"/>
      <c r="E2733" s="9"/>
      <c r="F2733" s="6"/>
      <c r="G2733" s="6"/>
      <c r="H2733" s="3"/>
      <c r="I2733" s="18"/>
      <c r="J2733" s="10"/>
      <c r="L2733" s="67"/>
      <c r="M2733" s="65"/>
      <c r="N2733" s="67"/>
      <c r="O2733" s="67"/>
      <c r="P2733" s="65"/>
      <c r="Q2733" s="67"/>
      <c r="R2733" s="67"/>
      <c r="S2733" s="8"/>
      <c r="T2733" s="9"/>
      <c r="U2733" s="9"/>
      <c r="V2733" s="8"/>
      <c r="W2733" s="9"/>
    </row>
    <row r="2734" spans="1:102" ht="18">
      <c r="A2734" s="13">
        <v>1</v>
      </c>
      <c r="B2734" s="5" t="s">
        <v>2168</v>
      </c>
      <c r="C2734" s="9"/>
      <c r="D2734" s="8"/>
      <c r="E2734" s="9"/>
      <c r="F2734" s="6"/>
      <c r="G2734" s="6"/>
      <c r="H2734" s="3"/>
      <c r="I2734" s="18"/>
      <c r="J2734" s="10"/>
      <c r="L2734" s="65">
        <v>5019.1499999999996</v>
      </c>
      <c r="M2734" s="65"/>
      <c r="N2734" s="67">
        <f>SUM(L2734:M2734)</f>
        <v>5019.1499999999996</v>
      </c>
      <c r="O2734" s="65">
        <v>2500</v>
      </c>
      <c r="P2734" s="65"/>
      <c r="Q2734" s="67">
        <f>SUM(O2734:P2734)</f>
        <v>2500</v>
      </c>
      <c r="R2734" s="65">
        <v>2500</v>
      </c>
      <c r="S2734" s="8"/>
      <c r="T2734" s="9">
        <f>SUM(R2734:S2734)</f>
        <v>2500</v>
      </c>
      <c r="U2734" s="8">
        <v>3345</v>
      </c>
      <c r="V2734" s="8"/>
      <c r="W2734" s="9">
        <f>SUM(U2734:V2734)</f>
        <v>3345</v>
      </c>
    </row>
    <row r="2735" spans="1:102" ht="18">
      <c r="A2735" s="13">
        <v>2</v>
      </c>
      <c r="B2735" s="5" t="s">
        <v>2169</v>
      </c>
      <c r="C2735" s="9"/>
      <c r="D2735" s="8"/>
      <c r="E2735" s="9"/>
      <c r="F2735" s="6"/>
      <c r="G2735" s="6"/>
      <c r="H2735" s="3"/>
      <c r="I2735" s="18"/>
      <c r="J2735" s="10"/>
      <c r="L2735" s="65">
        <v>21828</v>
      </c>
      <c r="M2735" s="65"/>
      <c r="N2735" s="67">
        <f>SUM(L2735:M2735)</f>
        <v>21828</v>
      </c>
      <c r="O2735" s="65">
        <v>20000</v>
      </c>
      <c r="P2735" s="65"/>
      <c r="Q2735" s="67">
        <f>SUM(O2735:P2735)</f>
        <v>20000</v>
      </c>
      <c r="R2735" s="65">
        <v>20000</v>
      </c>
      <c r="S2735" s="8"/>
      <c r="T2735" s="9">
        <f>SUM(R2735:S2735)</f>
        <v>20000</v>
      </c>
      <c r="U2735" s="8">
        <v>27000</v>
      </c>
      <c r="V2735" s="8"/>
      <c r="W2735" s="9">
        <f>SUM(U2735:V2735)</f>
        <v>27000</v>
      </c>
    </row>
    <row r="2736" spans="1:102" s="186" customFormat="1" ht="18">
      <c r="A2736" s="187"/>
      <c r="B2736" s="181" t="s">
        <v>2170</v>
      </c>
      <c r="C2736" s="182"/>
      <c r="D2736" s="182"/>
      <c r="E2736" s="182"/>
      <c r="F2736" s="183"/>
      <c r="G2736" s="183"/>
      <c r="H2736" s="194"/>
      <c r="I2736" s="184"/>
      <c r="J2736" s="184"/>
      <c r="K2736" s="212"/>
      <c r="L2736" s="198">
        <f>SUM(L2734:L2735)</f>
        <v>26847.15</v>
      </c>
      <c r="M2736" s="198"/>
      <c r="N2736" s="198">
        <f>SUM(L2736:M2736)</f>
        <v>26847.15</v>
      </c>
      <c r="O2736" s="198">
        <f>SUM(O2734:O2735)</f>
        <v>22500</v>
      </c>
      <c r="P2736" s="198"/>
      <c r="Q2736" s="198">
        <f>SUM(O2736:P2736)</f>
        <v>22500</v>
      </c>
      <c r="R2736" s="198">
        <f>SUM(R2734:R2735)</f>
        <v>22500</v>
      </c>
      <c r="S2736" s="182"/>
      <c r="T2736" s="182">
        <f>SUM(R2736:S2736)</f>
        <v>22500</v>
      </c>
      <c r="U2736" s="182">
        <f>SUM(U2734:U2735)</f>
        <v>30345</v>
      </c>
      <c r="V2736" s="182"/>
      <c r="W2736" s="182">
        <f>SUM(U2736:V2736)</f>
        <v>30345</v>
      </c>
      <c r="X2736" s="264"/>
      <c r="Y2736" s="264"/>
      <c r="Z2736" s="264"/>
      <c r="AA2736" s="264"/>
      <c r="AB2736" s="264"/>
      <c r="AC2736" s="264"/>
      <c r="AD2736" s="264"/>
      <c r="AE2736" s="264"/>
      <c r="AF2736" s="264"/>
      <c r="AG2736" s="264"/>
      <c r="AH2736" s="264"/>
      <c r="AI2736" s="264"/>
      <c r="AJ2736" s="264"/>
      <c r="AK2736" s="264"/>
      <c r="AL2736" s="264"/>
      <c r="AM2736" s="264"/>
      <c r="AN2736" s="264"/>
      <c r="AO2736" s="264"/>
      <c r="AP2736" s="264"/>
      <c r="AQ2736" s="264"/>
      <c r="AR2736" s="264"/>
      <c r="AS2736" s="264"/>
      <c r="AT2736" s="264"/>
      <c r="AU2736" s="264"/>
      <c r="AV2736" s="264"/>
      <c r="AW2736" s="264"/>
      <c r="AX2736" s="264"/>
      <c r="AY2736" s="264"/>
      <c r="AZ2736" s="264"/>
      <c r="BA2736" s="264"/>
      <c r="BB2736" s="264"/>
      <c r="BC2736" s="264"/>
      <c r="BD2736" s="264"/>
      <c r="BE2736" s="264"/>
      <c r="BF2736" s="264"/>
      <c r="BG2736" s="264"/>
      <c r="BH2736" s="264"/>
      <c r="BI2736" s="264"/>
      <c r="BJ2736" s="264"/>
      <c r="BK2736" s="264"/>
      <c r="BL2736" s="264"/>
      <c r="BM2736" s="264"/>
      <c r="BN2736" s="264"/>
      <c r="BO2736" s="264"/>
      <c r="BP2736" s="264"/>
      <c r="BQ2736" s="264"/>
      <c r="BR2736" s="264"/>
      <c r="BS2736" s="264"/>
      <c r="BT2736" s="264"/>
      <c r="BU2736" s="264"/>
      <c r="BV2736" s="264"/>
      <c r="BW2736" s="264"/>
      <c r="BX2736" s="264"/>
      <c r="BY2736" s="264"/>
      <c r="BZ2736" s="264"/>
      <c r="CA2736" s="264"/>
      <c r="CB2736" s="264"/>
      <c r="CC2736" s="264"/>
      <c r="CD2736" s="264"/>
      <c r="CE2736" s="264"/>
      <c r="CF2736" s="264"/>
      <c r="CG2736" s="264"/>
      <c r="CH2736" s="264"/>
      <c r="CI2736" s="264"/>
      <c r="CJ2736" s="264"/>
      <c r="CK2736" s="264"/>
      <c r="CL2736" s="264"/>
      <c r="CM2736" s="264"/>
      <c r="CN2736" s="264"/>
      <c r="CO2736" s="264"/>
      <c r="CP2736" s="264"/>
      <c r="CQ2736" s="264"/>
      <c r="CR2736" s="264"/>
      <c r="CS2736" s="264"/>
      <c r="CT2736" s="264"/>
      <c r="CU2736" s="264"/>
      <c r="CV2736" s="264"/>
      <c r="CW2736" s="264"/>
      <c r="CX2736" s="264"/>
    </row>
    <row r="2737" spans="1:102" s="24" customFormat="1" ht="18">
      <c r="A2737" s="17">
        <v>45</v>
      </c>
      <c r="B2737" s="7" t="s">
        <v>1577</v>
      </c>
      <c r="C2737" s="9"/>
      <c r="D2737" s="9"/>
      <c r="E2737" s="9"/>
      <c r="F2737" s="6"/>
      <c r="G2737" s="6"/>
      <c r="H2737" s="3"/>
      <c r="I2737" s="18"/>
      <c r="J2737" s="18"/>
      <c r="K2737" s="213"/>
      <c r="L2737" s="67"/>
      <c r="M2737" s="67"/>
      <c r="N2737" s="67"/>
      <c r="O2737" s="67"/>
      <c r="P2737" s="67"/>
      <c r="Q2737" s="67"/>
      <c r="R2737" s="67"/>
      <c r="S2737" s="9"/>
      <c r="T2737" s="9"/>
      <c r="U2737" s="9"/>
      <c r="V2737" s="9"/>
      <c r="W2737" s="9"/>
      <c r="X2737" s="258"/>
      <c r="Y2737" s="258"/>
      <c r="Z2737" s="258"/>
      <c r="AA2737" s="258"/>
      <c r="AB2737" s="258"/>
      <c r="AC2737" s="258"/>
      <c r="AD2737" s="258"/>
      <c r="AE2737" s="258"/>
      <c r="AF2737" s="258"/>
      <c r="AG2737" s="258"/>
      <c r="AH2737" s="258"/>
      <c r="AI2737" s="258"/>
      <c r="AJ2737" s="258"/>
      <c r="AK2737" s="258"/>
      <c r="AL2737" s="258"/>
      <c r="AM2737" s="258"/>
      <c r="AN2737" s="258"/>
      <c r="AO2737" s="258"/>
      <c r="AP2737" s="258"/>
      <c r="AQ2737" s="258"/>
      <c r="AR2737" s="258"/>
      <c r="AS2737" s="258"/>
      <c r="AT2737" s="258"/>
      <c r="AU2737" s="258"/>
      <c r="AV2737" s="258"/>
      <c r="AW2737" s="258"/>
      <c r="AX2737" s="258"/>
      <c r="AY2737" s="258"/>
      <c r="AZ2737" s="258"/>
      <c r="BA2737" s="258"/>
      <c r="BB2737" s="258"/>
      <c r="BC2737" s="258"/>
      <c r="BD2737" s="258"/>
      <c r="BE2737" s="258"/>
      <c r="BF2737" s="258"/>
      <c r="BG2737" s="258"/>
      <c r="BH2737" s="258"/>
      <c r="BI2737" s="258"/>
      <c r="BJ2737" s="258"/>
      <c r="BK2737" s="258"/>
      <c r="BL2737" s="258"/>
      <c r="BM2737" s="258"/>
      <c r="BN2737" s="258"/>
      <c r="BO2737" s="258"/>
      <c r="BP2737" s="258"/>
      <c r="BQ2737" s="258"/>
      <c r="BR2737" s="258"/>
      <c r="BS2737" s="258"/>
      <c r="BT2737" s="258"/>
      <c r="BU2737" s="258"/>
      <c r="BV2737" s="258"/>
      <c r="BW2737" s="258"/>
      <c r="BX2737" s="258"/>
      <c r="BY2737" s="258"/>
      <c r="BZ2737" s="258"/>
      <c r="CA2737" s="258"/>
      <c r="CB2737" s="258"/>
      <c r="CC2737" s="258"/>
      <c r="CD2737" s="258"/>
      <c r="CE2737" s="258"/>
      <c r="CF2737" s="258"/>
      <c r="CG2737" s="258"/>
      <c r="CH2737" s="258"/>
      <c r="CI2737" s="258"/>
      <c r="CJ2737" s="258"/>
      <c r="CK2737" s="258"/>
      <c r="CL2737" s="258"/>
      <c r="CM2737" s="258"/>
      <c r="CN2737" s="258"/>
      <c r="CO2737" s="258"/>
      <c r="CP2737" s="258"/>
      <c r="CQ2737" s="258"/>
      <c r="CR2737" s="258"/>
      <c r="CS2737" s="258"/>
      <c r="CT2737" s="258"/>
      <c r="CU2737" s="258"/>
      <c r="CV2737" s="258"/>
      <c r="CW2737" s="258"/>
      <c r="CX2737" s="258"/>
    </row>
    <row r="2738" spans="1:102" ht="18">
      <c r="A2738" s="13">
        <v>1</v>
      </c>
      <c r="B2738" s="5" t="s">
        <v>1826</v>
      </c>
      <c r="C2738" s="8">
        <v>93.53</v>
      </c>
      <c r="D2738" s="8"/>
      <c r="E2738" s="9">
        <f>SUM(C2738:D2738)</f>
        <v>93.53</v>
      </c>
      <c r="F2738" s="2">
        <v>255.63</v>
      </c>
      <c r="G2738" s="2">
        <v>0</v>
      </c>
      <c r="H2738" s="3">
        <f t="shared" si="1008"/>
        <v>255.63</v>
      </c>
      <c r="I2738" s="10">
        <v>669.57</v>
      </c>
      <c r="J2738" s="10"/>
      <c r="K2738" s="213">
        <f>SUM(I2738:J2738)</f>
        <v>669.57</v>
      </c>
      <c r="L2738" s="65">
        <v>1490.39</v>
      </c>
      <c r="M2738" s="65"/>
      <c r="N2738" s="67">
        <f>SUM(L2738:M2738)</f>
        <v>1490.39</v>
      </c>
      <c r="O2738" s="65">
        <v>300.02</v>
      </c>
      <c r="P2738" s="65"/>
      <c r="Q2738" s="67">
        <f>SUM(O2738:P2738)</f>
        <v>300.02</v>
      </c>
      <c r="R2738" s="65">
        <v>300.02</v>
      </c>
      <c r="S2738" s="8"/>
      <c r="T2738" s="9">
        <f>SUM(R2738:S2738)</f>
        <v>300.02</v>
      </c>
      <c r="U2738" s="8">
        <v>374.98</v>
      </c>
      <c r="V2738" s="8"/>
      <c r="W2738" s="9">
        <f>SUM(U2738:V2738)</f>
        <v>374.98</v>
      </c>
    </row>
    <row r="2739" spans="1:102" s="186" customFormat="1" ht="18">
      <c r="A2739" s="187"/>
      <c r="B2739" s="181" t="s">
        <v>171</v>
      </c>
      <c r="C2739" s="182">
        <f>SUM(C2738)</f>
        <v>93.53</v>
      </c>
      <c r="D2739" s="182"/>
      <c r="E2739" s="182">
        <f>SUM(C2739:D2739)</f>
        <v>93.53</v>
      </c>
      <c r="F2739" s="183">
        <v>255.63</v>
      </c>
      <c r="G2739" s="183">
        <v>0</v>
      </c>
      <c r="H2739" s="194">
        <f t="shared" si="1008"/>
        <v>255.63</v>
      </c>
      <c r="I2739" s="184">
        <f>SUM(I2738)</f>
        <v>669.57</v>
      </c>
      <c r="J2739" s="184"/>
      <c r="K2739" s="212">
        <f>SUM(I2739:J2739)</f>
        <v>669.57</v>
      </c>
      <c r="L2739" s="198">
        <f>SUM(L2738)</f>
        <v>1490.39</v>
      </c>
      <c r="M2739" s="198"/>
      <c r="N2739" s="198">
        <f>SUM(L2739:M2739)</f>
        <v>1490.39</v>
      </c>
      <c r="O2739" s="198">
        <f>SUM(O2738)</f>
        <v>300.02</v>
      </c>
      <c r="P2739" s="198"/>
      <c r="Q2739" s="198">
        <f>SUM(O2739:P2739)</f>
        <v>300.02</v>
      </c>
      <c r="R2739" s="198">
        <f>SUM(R2738)</f>
        <v>300.02</v>
      </c>
      <c r="S2739" s="182"/>
      <c r="T2739" s="182">
        <f>SUM(R2739:S2739)</f>
        <v>300.02</v>
      </c>
      <c r="U2739" s="182">
        <f>SUM(U2738)</f>
        <v>374.98</v>
      </c>
      <c r="V2739" s="182"/>
      <c r="W2739" s="182">
        <f>SUM(U2739:V2739)</f>
        <v>374.98</v>
      </c>
      <c r="X2739" s="264"/>
      <c r="Y2739" s="264"/>
      <c r="Z2739" s="264"/>
      <c r="AA2739" s="264"/>
      <c r="AB2739" s="264"/>
      <c r="AC2739" s="264"/>
      <c r="AD2739" s="264"/>
      <c r="AE2739" s="264"/>
      <c r="AF2739" s="264"/>
      <c r="AG2739" s="264"/>
      <c r="AH2739" s="264"/>
      <c r="AI2739" s="264"/>
      <c r="AJ2739" s="264"/>
      <c r="AK2739" s="264"/>
      <c r="AL2739" s="264"/>
      <c r="AM2739" s="264"/>
      <c r="AN2739" s="264"/>
      <c r="AO2739" s="264"/>
      <c r="AP2739" s="264"/>
      <c r="AQ2739" s="264"/>
      <c r="AR2739" s="264"/>
      <c r="AS2739" s="264"/>
      <c r="AT2739" s="264"/>
      <c r="AU2739" s="264"/>
      <c r="AV2739" s="264"/>
      <c r="AW2739" s="264"/>
      <c r="AX2739" s="264"/>
      <c r="AY2739" s="264"/>
      <c r="AZ2739" s="264"/>
      <c r="BA2739" s="264"/>
      <c r="BB2739" s="264"/>
      <c r="BC2739" s="264"/>
      <c r="BD2739" s="264"/>
      <c r="BE2739" s="264"/>
      <c r="BF2739" s="264"/>
      <c r="BG2739" s="264"/>
      <c r="BH2739" s="264"/>
      <c r="BI2739" s="264"/>
      <c r="BJ2739" s="264"/>
      <c r="BK2739" s="264"/>
      <c r="BL2739" s="264"/>
      <c r="BM2739" s="264"/>
      <c r="BN2739" s="264"/>
      <c r="BO2739" s="264"/>
      <c r="BP2739" s="264"/>
      <c r="BQ2739" s="264"/>
      <c r="BR2739" s="264"/>
      <c r="BS2739" s="264"/>
      <c r="BT2739" s="264"/>
      <c r="BU2739" s="264"/>
      <c r="BV2739" s="264"/>
      <c r="BW2739" s="264"/>
      <c r="BX2739" s="264"/>
      <c r="BY2739" s="264"/>
      <c r="BZ2739" s="264"/>
      <c r="CA2739" s="264"/>
      <c r="CB2739" s="264"/>
      <c r="CC2739" s="264"/>
      <c r="CD2739" s="264"/>
      <c r="CE2739" s="264"/>
      <c r="CF2739" s="264"/>
      <c r="CG2739" s="264"/>
      <c r="CH2739" s="264"/>
      <c r="CI2739" s="264"/>
      <c r="CJ2739" s="264"/>
      <c r="CK2739" s="264"/>
      <c r="CL2739" s="264"/>
      <c r="CM2739" s="264"/>
      <c r="CN2739" s="264"/>
      <c r="CO2739" s="264"/>
      <c r="CP2739" s="264"/>
      <c r="CQ2739" s="264"/>
      <c r="CR2739" s="264"/>
      <c r="CS2739" s="264"/>
      <c r="CT2739" s="264"/>
      <c r="CU2739" s="264"/>
      <c r="CV2739" s="264"/>
      <c r="CW2739" s="264"/>
      <c r="CX2739" s="264"/>
    </row>
    <row r="2740" spans="1:102" s="24" customFormat="1" ht="18">
      <c r="A2740" s="17">
        <v>46</v>
      </c>
      <c r="B2740" s="7" t="s">
        <v>1225</v>
      </c>
      <c r="C2740" s="9"/>
      <c r="D2740" s="9"/>
      <c r="E2740" s="9"/>
      <c r="F2740" s="6"/>
      <c r="G2740" s="6"/>
      <c r="H2740" s="3"/>
      <c r="I2740" s="18"/>
      <c r="J2740" s="18"/>
      <c r="K2740" s="213"/>
      <c r="L2740" s="67"/>
      <c r="M2740" s="67"/>
      <c r="N2740" s="67"/>
      <c r="O2740" s="67"/>
      <c r="P2740" s="67"/>
      <c r="Q2740" s="67"/>
      <c r="R2740" s="67"/>
      <c r="S2740" s="9"/>
      <c r="T2740" s="9"/>
      <c r="U2740" s="9"/>
      <c r="V2740" s="9"/>
      <c r="W2740" s="9"/>
      <c r="X2740" s="258"/>
      <c r="Y2740" s="258"/>
      <c r="Z2740" s="258"/>
      <c r="AA2740" s="258"/>
      <c r="AB2740" s="258"/>
      <c r="AC2740" s="258"/>
      <c r="AD2740" s="258"/>
      <c r="AE2740" s="258"/>
      <c r="AF2740" s="258"/>
      <c r="AG2740" s="258"/>
      <c r="AH2740" s="258"/>
      <c r="AI2740" s="258"/>
      <c r="AJ2740" s="258"/>
      <c r="AK2740" s="258"/>
      <c r="AL2740" s="258"/>
      <c r="AM2740" s="258"/>
      <c r="AN2740" s="258"/>
      <c r="AO2740" s="258"/>
      <c r="AP2740" s="258"/>
      <c r="AQ2740" s="258"/>
      <c r="AR2740" s="258"/>
      <c r="AS2740" s="258"/>
      <c r="AT2740" s="258"/>
      <c r="AU2740" s="258"/>
      <c r="AV2740" s="258"/>
      <c r="AW2740" s="258"/>
      <c r="AX2740" s="258"/>
      <c r="AY2740" s="258"/>
      <c r="AZ2740" s="258"/>
      <c r="BA2740" s="258"/>
      <c r="BB2740" s="258"/>
      <c r="BC2740" s="258"/>
      <c r="BD2740" s="258"/>
      <c r="BE2740" s="258"/>
      <c r="BF2740" s="258"/>
      <c r="BG2740" s="258"/>
      <c r="BH2740" s="258"/>
      <c r="BI2740" s="258"/>
      <c r="BJ2740" s="258"/>
      <c r="BK2740" s="258"/>
      <c r="BL2740" s="258"/>
      <c r="BM2740" s="258"/>
      <c r="BN2740" s="258"/>
      <c r="BO2740" s="258"/>
      <c r="BP2740" s="258"/>
      <c r="BQ2740" s="258"/>
      <c r="BR2740" s="258"/>
      <c r="BS2740" s="258"/>
      <c r="BT2740" s="258"/>
      <c r="BU2740" s="258"/>
      <c r="BV2740" s="258"/>
      <c r="BW2740" s="258"/>
      <c r="BX2740" s="258"/>
      <c r="BY2740" s="258"/>
      <c r="BZ2740" s="258"/>
      <c r="CA2740" s="258"/>
      <c r="CB2740" s="258"/>
      <c r="CC2740" s="258"/>
      <c r="CD2740" s="258"/>
      <c r="CE2740" s="258"/>
      <c r="CF2740" s="258"/>
      <c r="CG2740" s="258"/>
      <c r="CH2740" s="258"/>
      <c r="CI2740" s="258"/>
      <c r="CJ2740" s="258"/>
      <c r="CK2740" s="258"/>
      <c r="CL2740" s="258"/>
      <c r="CM2740" s="258"/>
      <c r="CN2740" s="258"/>
      <c r="CO2740" s="258"/>
      <c r="CP2740" s="258"/>
      <c r="CQ2740" s="258"/>
      <c r="CR2740" s="258"/>
      <c r="CS2740" s="258"/>
      <c r="CT2740" s="258"/>
      <c r="CU2740" s="258"/>
      <c r="CV2740" s="258"/>
      <c r="CW2740" s="258"/>
      <c r="CX2740" s="258"/>
    </row>
    <row r="2741" spans="1:102" s="24" customFormat="1" ht="18">
      <c r="A2741" s="17">
        <v>1</v>
      </c>
      <c r="B2741" s="5" t="s">
        <v>2424</v>
      </c>
      <c r="C2741" s="9"/>
      <c r="D2741" s="9"/>
      <c r="E2741" s="9"/>
      <c r="F2741" s="6"/>
      <c r="G2741" s="6"/>
      <c r="H2741" s="3"/>
      <c r="I2741" s="18"/>
      <c r="J2741" s="18"/>
      <c r="K2741" s="213"/>
      <c r="L2741" s="67"/>
      <c r="M2741" s="67"/>
      <c r="N2741" s="67"/>
      <c r="O2741" s="65">
        <v>0.06</v>
      </c>
      <c r="P2741" s="65">
        <v>0</v>
      </c>
      <c r="Q2741" s="67">
        <v>5.9999999999999995E-4</v>
      </c>
      <c r="R2741" s="65">
        <v>7000.03</v>
      </c>
      <c r="S2741" s="8">
        <v>0</v>
      </c>
      <c r="T2741" s="9">
        <v>5.9999999999999995E-4</v>
      </c>
      <c r="U2741" s="8">
        <v>6600</v>
      </c>
      <c r="V2741" s="8"/>
      <c r="W2741" s="9">
        <f>SUM(U2741:V2741)</f>
        <v>6600</v>
      </c>
      <c r="X2741" s="258"/>
      <c r="Y2741" s="258"/>
      <c r="Z2741" s="258"/>
      <c r="AA2741" s="258"/>
      <c r="AB2741" s="258"/>
      <c r="AC2741" s="258"/>
      <c r="AD2741" s="258"/>
      <c r="AE2741" s="258"/>
      <c r="AF2741" s="258"/>
      <c r="AG2741" s="258"/>
      <c r="AH2741" s="258"/>
      <c r="AI2741" s="258"/>
      <c r="AJ2741" s="258"/>
      <c r="AK2741" s="258"/>
      <c r="AL2741" s="258"/>
      <c r="AM2741" s="258"/>
      <c r="AN2741" s="258"/>
      <c r="AO2741" s="258"/>
      <c r="AP2741" s="258"/>
      <c r="AQ2741" s="258"/>
      <c r="AR2741" s="258"/>
      <c r="AS2741" s="258"/>
      <c r="AT2741" s="258"/>
      <c r="AU2741" s="258"/>
      <c r="AV2741" s="258"/>
      <c r="AW2741" s="258"/>
      <c r="AX2741" s="258"/>
      <c r="AY2741" s="258"/>
      <c r="AZ2741" s="258"/>
      <c r="BA2741" s="258"/>
      <c r="BB2741" s="258"/>
      <c r="BC2741" s="258"/>
      <c r="BD2741" s="258"/>
      <c r="BE2741" s="258"/>
      <c r="BF2741" s="258"/>
      <c r="BG2741" s="258"/>
      <c r="BH2741" s="258"/>
      <c r="BI2741" s="258"/>
      <c r="BJ2741" s="258"/>
      <c r="BK2741" s="258"/>
      <c r="BL2741" s="258"/>
      <c r="BM2741" s="258"/>
      <c r="BN2741" s="258"/>
      <c r="BO2741" s="258"/>
      <c r="BP2741" s="258"/>
      <c r="BQ2741" s="258"/>
      <c r="BR2741" s="258"/>
      <c r="BS2741" s="258"/>
      <c r="BT2741" s="258"/>
      <c r="BU2741" s="258"/>
      <c r="BV2741" s="258"/>
      <c r="BW2741" s="258"/>
      <c r="BX2741" s="258"/>
      <c r="BY2741" s="258"/>
      <c r="BZ2741" s="258"/>
      <c r="CA2741" s="258"/>
      <c r="CB2741" s="258"/>
      <c r="CC2741" s="258"/>
      <c r="CD2741" s="258"/>
      <c r="CE2741" s="258"/>
      <c r="CF2741" s="258"/>
      <c r="CG2741" s="258"/>
      <c r="CH2741" s="258"/>
      <c r="CI2741" s="258"/>
      <c r="CJ2741" s="258"/>
      <c r="CK2741" s="258"/>
      <c r="CL2741" s="258"/>
      <c r="CM2741" s="258"/>
      <c r="CN2741" s="258"/>
      <c r="CO2741" s="258"/>
      <c r="CP2741" s="258"/>
      <c r="CQ2741" s="258"/>
      <c r="CR2741" s="258"/>
      <c r="CS2741" s="258"/>
      <c r="CT2741" s="258"/>
      <c r="CU2741" s="258"/>
      <c r="CV2741" s="258"/>
      <c r="CW2741" s="258"/>
      <c r="CX2741" s="258"/>
    </row>
    <row r="2742" spans="1:102" s="24" customFormat="1" ht="18">
      <c r="A2742" s="13">
        <v>2</v>
      </c>
      <c r="B2742" s="5" t="s">
        <v>1827</v>
      </c>
      <c r="C2742" s="8">
        <v>6303.26</v>
      </c>
      <c r="D2742" s="8"/>
      <c r="E2742" s="9">
        <f t="shared" ref="E2742:E2770" si="1055">SUM(C2742:D2742)</f>
        <v>6303.26</v>
      </c>
      <c r="F2742" s="2">
        <v>6300</v>
      </c>
      <c r="G2742" s="2">
        <v>0</v>
      </c>
      <c r="H2742" s="3">
        <f t="shared" ref="H2742:H2790" si="1056">SUM(F2742:G2742)</f>
        <v>6300</v>
      </c>
      <c r="I2742" s="10">
        <v>6300</v>
      </c>
      <c r="J2742" s="10"/>
      <c r="K2742" s="213">
        <f t="shared" ref="K2742:K2770" si="1057">SUM(I2742:J2742)</f>
        <v>6300</v>
      </c>
      <c r="L2742" s="65">
        <v>2200</v>
      </c>
      <c r="M2742" s="65"/>
      <c r="N2742" s="67">
        <f t="shared" ref="N2742:N2769" si="1058">SUM(L2742:M2742)</f>
        <v>2200</v>
      </c>
      <c r="O2742" s="65">
        <v>1500.03</v>
      </c>
      <c r="P2742" s="65"/>
      <c r="Q2742" s="67">
        <f t="shared" ref="Q2742:Q2769" si="1059">SUM(O2742:P2742)</f>
        <v>1500.03</v>
      </c>
      <c r="R2742" s="65">
        <v>1500.03</v>
      </c>
      <c r="S2742" s="8"/>
      <c r="T2742" s="9">
        <f t="shared" ref="T2742:T2769" si="1060">SUM(R2742:S2742)</f>
        <v>1500.03</v>
      </c>
      <c r="U2742" s="8">
        <v>700.03</v>
      </c>
      <c r="V2742" s="8"/>
      <c r="W2742" s="9">
        <f t="shared" ref="W2742:W2769" si="1061">SUM(U2742:V2742)</f>
        <v>700.03</v>
      </c>
      <c r="X2742" s="258"/>
      <c r="Y2742" s="258"/>
      <c r="Z2742" s="258"/>
      <c r="AA2742" s="258"/>
      <c r="AB2742" s="258"/>
      <c r="AC2742" s="258"/>
      <c r="AD2742" s="258"/>
      <c r="AE2742" s="258"/>
      <c r="AF2742" s="258"/>
      <c r="AG2742" s="258"/>
      <c r="AH2742" s="258"/>
      <c r="AI2742" s="258"/>
      <c r="AJ2742" s="258"/>
      <c r="AK2742" s="258"/>
      <c r="AL2742" s="258"/>
      <c r="AM2742" s="258"/>
      <c r="AN2742" s="258"/>
      <c r="AO2742" s="258"/>
      <c r="AP2742" s="258"/>
      <c r="AQ2742" s="258"/>
      <c r="AR2742" s="258"/>
      <c r="AS2742" s="258"/>
      <c r="AT2742" s="258"/>
      <c r="AU2742" s="258"/>
      <c r="AV2742" s="258"/>
      <c r="AW2742" s="258"/>
      <c r="AX2742" s="258"/>
      <c r="AY2742" s="258"/>
      <c r="AZ2742" s="258"/>
      <c r="BA2742" s="258"/>
      <c r="BB2742" s="258"/>
      <c r="BC2742" s="258"/>
      <c r="BD2742" s="258"/>
      <c r="BE2742" s="258"/>
      <c r="BF2742" s="258"/>
      <c r="BG2742" s="258"/>
      <c r="BH2742" s="258"/>
      <c r="BI2742" s="258"/>
      <c r="BJ2742" s="258"/>
      <c r="BK2742" s="258"/>
      <c r="BL2742" s="258"/>
      <c r="BM2742" s="258"/>
      <c r="BN2742" s="258"/>
      <c r="BO2742" s="258"/>
      <c r="BP2742" s="258"/>
      <c r="BQ2742" s="258"/>
      <c r="BR2742" s="258"/>
      <c r="BS2742" s="258"/>
      <c r="BT2742" s="258"/>
      <c r="BU2742" s="258"/>
      <c r="BV2742" s="258"/>
      <c r="BW2742" s="258"/>
      <c r="BX2742" s="258"/>
      <c r="BY2742" s="258"/>
      <c r="BZ2742" s="258"/>
      <c r="CA2742" s="258"/>
      <c r="CB2742" s="258"/>
      <c r="CC2742" s="258"/>
      <c r="CD2742" s="258"/>
      <c r="CE2742" s="258"/>
      <c r="CF2742" s="258"/>
      <c r="CG2742" s="258"/>
      <c r="CH2742" s="258"/>
      <c r="CI2742" s="258"/>
      <c r="CJ2742" s="258"/>
      <c r="CK2742" s="258"/>
      <c r="CL2742" s="258"/>
      <c r="CM2742" s="258"/>
      <c r="CN2742" s="258"/>
      <c r="CO2742" s="258"/>
      <c r="CP2742" s="258"/>
      <c r="CQ2742" s="258"/>
      <c r="CR2742" s="258"/>
      <c r="CS2742" s="258"/>
      <c r="CT2742" s="258"/>
      <c r="CU2742" s="258"/>
      <c r="CV2742" s="258"/>
      <c r="CW2742" s="258"/>
      <c r="CX2742" s="258"/>
    </row>
    <row r="2743" spans="1:102" ht="18">
      <c r="A2743" s="17">
        <v>3</v>
      </c>
      <c r="B2743" s="5" t="s">
        <v>1869</v>
      </c>
      <c r="C2743" s="8">
        <v>500</v>
      </c>
      <c r="D2743" s="8"/>
      <c r="E2743" s="9">
        <f t="shared" si="1055"/>
        <v>500</v>
      </c>
      <c r="F2743" s="2">
        <v>500</v>
      </c>
      <c r="G2743" s="2">
        <v>0</v>
      </c>
      <c r="H2743" s="3">
        <f t="shared" si="1056"/>
        <v>500</v>
      </c>
      <c r="I2743" s="10">
        <v>2064.46</v>
      </c>
      <c r="J2743" s="10"/>
      <c r="K2743" s="213">
        <f t="shared" si="1057"/>
        <v>2064.46</v>
      </c>
      <c r="L2743" s="65">
        <v>3096.37</v>
      </c>
      <c r="M2743" s="65"/>
      <c r="N2743" s="67">
        <f t="shared" si="1058"/>
        <v>3096.37</v>
      </c>
      <c r="O2743" s="65">
        <v>3500</v>
      </c>
      <c r="P2743" s="65"/>
      <c r="Q2743" s="67">
        <f t="shared" si="1059"/>
        <v>3500</v>
      </c>
      <c r="R2743" s="65">
        <v>3500</v>
      </c>
      <c r="S2743" s="8"/>
      <c r="T2743" s="9">
        <f t="shared" si="1060"/>
        <v>3500</v>
      </c>
      <c r="U2743" s="8">
        <v>1868.01</v>
      </c>
      <c r="V2743" s="8"/>
      <c r="W2743" s="9">
        <f t="shared" si="1061"/>
        <v>1868.01</v>
      </c>
    </row>
    <row r="2744" spans="1:102" ht="18">
      <c r="A2744" s="13">
        <v>4</v>
      </c>
      <c r="B2744" s="5" t="s">
        <v>1828</v>
      </c>
      <c r="C2744" s="8">
        <v>400.03</v>
      </c>
      <c r="D2744" s="8"/>
      <c r="E2744" s="9">
        <f t="shared" si="1055"/>
        <v>400.03</v>
      </c>
      <c r="F2744" s="2">
        <v>366.03</v>
      </c>
      <c r="G2744" s="2">
        <v>0</v>
      </c>
      <c r="H2744" s="3">
        <f t="shared" si="1056"/>
        <v>366.03</v>
      </c>
      <c r="I2744" s="10">
        <v>2400.0300000000002</v>
      </c>
      <c r="J2744" s="10"/>
      <c r="K2744" s="213">
        <f t="shared" si="1057"/>
        <v>2400.0300000000002</v>
      </c>
      <c r="L2744" s="65">
        <v>312.02999999999997</v>
      </c>
      <c r="M2744" s="65"/>
      <c r="N2744" s="67">
        <f t="shared" si="1058"/>
        <v>312.02999999999997</v>
      </c>
      <c r="O2744" s="65">
        <v>0.06</v>
      </c>
      <c r="P2744" s="65"/>
      <c r="Q2744" s="67">
        <f t="shared" si="1059"/>
        <v>0.06</v>
      </c>
      <c r="R2744" s="65">
        <v>0.06</v>
      </c>
      <c r="S2744" s="8"/>
      <c r="T2744" s="9">
        <f t="shared" si="1060"/>
        <v>0.06</v>
      </c>
      <c r="U2744" s="8">
        <v>0.06</v>
      </c>
      <c r="V2744" s="8"/>
      <c r="W2744" s="9">
        <f t="shared" si="1061"/>
        <v>0.06</v>
      </c>
    </row>
    <row r="2745" spans="1:102" ht="18">
      <c r="A2745" s="17">
        <v>5</v>
      </c>
      <c r="B2745" s="5" t="s">
        <v>1829</v>
      </c>
      <c r="C2745" s="8">
        <v>7500</v>
      </c>
      <c r="D2745" s="8"/>
      <c r="E2745" s="9">
        <f t="shared" si="1055"/>
        <v>7500</v>
      </c>
      <c r="F2745" s="2">
        <v>6000</v>
      </c>
      <c r="G2745" s="2">
        <v>0</v>
      </c>
      <c r="H2745" s="3">
        <f t="shared" si="1056"/>
        <v>6000</v>
      </c>
      <c r="I2745" s="10">
        <v>6000</v>
      </c>
      <c r="J2745" s="10"/>
      <c r="K2745" s="213">
        <f t="shared" si="1057"/>
        <v>6000</v>
      </c>
      <c r="L2745" s="65">
        <v>24694</v>
      </c>
      <c r="M2745" s="65"/>
      <c r="N2745" s="67">
        <f t="shared" si="1058"/>
        <v>24694</v>
      </c>
      <c r="O2745" s="65">
        <v>21100</v>
      </c>
      <c r="P2745" s="65"/>
      <c r="Q2745" s="67">
        <f t="shared" si="1059"/>
        <v>21100</v>
      </c>
      <c r="R2745" s="65">
        <v>21100</v>
      </c>
      <c r="S2745" s="8"/>
      <c r="T2745" s="9">
        <f t="shared" si="1060"/>
        <v>21100</v>
      </c>
      <c r="U2745" s="8">
        <v>21118</v>
      </c>
      <c r="V2745" s="8"/>
      <c r="W2745" s="9">
        <f t="shared" si="1061"/>
        <v>21118</v>
      </c>
    </row>
    <row r="2746" spans="1:102" ht="18">
      <c r="A2746" s="13">
        <v>6</v>
      </c>
      <c r="B2746" s="5" t="s">
        <v>1761</v>
      </c>
      <c r="C2746" s="8"/>
      <c r="D2746" s="8"/>
      <c r="E2746" s="9"/>
      <c r="F2746" s="2"/>
      <c r="G2746" s="2"/>
      <c r="H2746" s="3"/>
      <c r="I2746" s="10">
        <v>56.54</v>
      </c>
      <c r="J2746" s="10"/>
      <c r="K2746" s="213">
        <f t="shared" si="1057"/>
        <v>56.54</v>
      </c>
      <c r="L2746" s="65">
        <v>35</v>
      </c>
      <c r="M2746" s="65"/>
      <c r="N2746" s="67">
        <f t="shared" si="1058"/>
        <v>35</v>
      </c>
      <c r="O2746" s="65">
        <v>0.01</v>
      </c>
      <c r="P2746" s="65"/>
      <c r="Q2746" s="67">
        <f t="shared" si="1059"/>
        <v>0.01</v>
      </c>
      <c r="R2746" s="65">
        <v>54.15</v>
      </c>
      <c r="S2746" s="8"/>
      <c r="T2746" s="9">
        <f t="shared" si="1060"/>
        <v>54.15</v>
      </c>
      <c r="U2746" s="8">
        <v>42.28</v>
      </c>
      <c r="V2746" s="8"/>
      <c r="W2746" s="9">
        <f t="shared" si="1061"/>
        <v>42.28</v>
      </c>
    </row>
    <row r="2747" spans="1:102" s="82" customFormat="1" ht="18">
      <c r="A2747" s="17">
        <v>7</v>
      </c>
      <c r="B2747" s="71" t="s">
        <v>2171</v>
      </c>
      <c r="C2747" s="79"/>
      <c r="D2747" s="79"/>
      <c r="E2747" s="130"/>
      <c r="F2747" s="80"/>
      <c r="G2747" s="80"/>
      <c r="H2747" s="281"/>
      <c r="I2747" s="81"/>
      <c r="J2747" s="81"/>
      <c r="K2747" s="287"/>
      <c r="L2747" s="102">
        <v>1500</v>
      </c>
      <c r="M2747" s="102"/>
      <c r="N2747" s="129">
        <f t="shared" si="1058"/>
        <v>1500</v>
      </c>
      <c r="O2747" s="102">
        <v>1500</v>
      </c>
      <c r="P2747" s="102"/>
      <c r="Q2747" s="129">
        <f t="shared" si="1059"/>
        <v>1500</v>
      </c>
      <c r="R2747" s="102">
        <v>0</v>
      </c>
      <c r="S2747" s="79"/>
      <c r="T2747" s="130">
        <f t="shared" si="1060"/>
        <v>0</v>
      </c>
      <c r="U2747" s="79"/>
      <c r="V2747" s="79"/>
      <c r="W2747" s="9">
        <f t="shared" si="1061"/>
        <v>0</v>
      </c>
      <c r="X2747" s="269"/>
      <c r="Y2747" s="269"/>
      <c r="Z2747" s="269"/>
      <c r="AA2747" s="269"/>
      <c r="AB2747" s="269"/>
      <c r="AC2747" s="269"/>
      <c r="AD2747" s="269"/>
      <c r="AE2747" s="269"/>
      <c r="AF2747" s="269"/>
      <c r="AG2747" s="269"/>
      <c r="AH2747" s="269"/>
      <c r="AI2747" s="269"/>
      <c r="AJ2747" s="269"/>
      <c r="AK2747" s="269"/>
      <c r="AL2747" s="269"/>
      <c r="AM2747" s="269"/>
      <c r="AN2747" s="269"/>
      <c r="AO2747" s="269"/>
      <c r="AP2747" s="269"/>
      <c r="AQ2747" s="269"/>
      <c r="AR2747" s="269"/>
      <c r="AS2747" s="269"/>
      <c r="AT2747" s="269"/>
      <c r="AU2747" s="269"/>
      <c r="AV2747" s="269"/>
      <c r="AW2747" s="269"/>
      <c r="AX2747" s="269"/>
      <c r="AY2747" s="269"/>
      <c r="AZ2747" s="269"/>
      <c r="BA2747" s="269"/>
      <c r="BB2747" s="269"/>
      <c r="BC2747" s="269"/>
      <c r="BD2747" s="269"/>
      <c r="BE2747" s="269"/>
      <c r="BF2747" s="269"/>
      <c r="BG2747" s="269"/>
      <c r="BH2747" s="269"/>
      <c r="BI2747" s="269"/>
      <c r="BJ2747" s="269"/>
      <c r="BK2747" s="269"/>
      <c r="BL2747" s="269"/>
      <c r="BM2747" s="269"/>
      <c r="BN2747" s="269"/>
      <c r="BO2747" s="269"/>
      <c r="BP2747" s="269"/>
      <c r="BQ2747" s="269"/>
      <c r="BR2747" s="269"/>
      <c r="BS2747" s="269"/>
      <c r="BT2747" s="269"/>
      <c r="BU2747" s="269"/>
      <c r="BV2747" s="269"/>
      <c r="BW2747" s="269"/>
      <c r="BX2747" s="269"/>
      <c r="BY2747" s="269"/>
      <c r="BZ2747" s="269"/>
      <c r="CA2747" s="269"/>
      <c r="CB2747" s="269"/>
      <c r="CC2747" s="269"/>
      <c r="CD2747" s="269"/>
      <c r="CE2747" s="269"/>
      <c r="CF2747" s="269"/>
      <c r="CG2747" s="269"/>
      <c r="CH2747" s="269"/>
      <c r="CI2747" s="269"/>
      <c r="CJ2747" s="269"/>
      <c r="CK2747" s="269"/>
      <c r="CL2747" s="269"/>
      <c r="CM2747" s="269"/>
      <c r="CN2747" s="269"/>
      <c r="CO2747" s="269"/>
      <c r="CP2747" s="269"/>
      <c r="CQ2747" s="269"/>
      <c r="CR2747" s="269"/>
      <c r="CS2747" s="269"/>
      <c r="CT2747" s="269"/>
      <c r="CU2747" s="269"/>
      <c r="CV2747" s="269"/>
      <c r="CW2747" s="269"/>
      <c r="CX2747" s="269"/>
    </row>
    <row r="2748" spans="1:102" ht="18">
      <c r="A2748" s="13">
        <v>8</v>
      </c>
      <c r="B2748" s="5" t="s">
        <v>1870</v>
      </c>
      <c r="C2748" s="8">
        <v>150.03</v>
      </c>
      <c r="D2748" s="8"/>
      <c r="E2748" s="9">
        <f t="shared" si="1055"/>
        <v>150.03</v>
      </c>
      <c r="F2748" s="2">
        <v>150.03</v>
      </c>
      <c r="G2748" s="2">
        <v>0</v>
      </c>
      <c r="H2748" s="3">
        <f t="shared" si="1056"/>
        <v>150.03</v>
      </c>
      <c r="I2748" s="10">
        <v>100.03</v>
      </c>
      <c r="J2748" s="10"/>
      <c r="K2748" s="213">
        <f t="shared" si="1057"/>
        <v>100.03</v>
      </c>
      <c r="L2748" s="65">
        <v>100.03</v>
      </c>
      <c r="M2748" s="65"/>
      <c r="N2748" s="67">
        <f t="shared" si="1058"/>
        <v>100.03</v>
      </c>
      <c r="O2748" s="65">
        <v>100.03</v>
      </c>
      <c r="P2748" s="65"/>
      <c r="Q2748" s="67">
        <f t="shared" si="1059"/>
        <v>100.03</v>
      </c>
      <c r="R2748" s="65">
        <v>100.03</v>
      </c>
      <c r="S2748" s="8"/>
      <c r="T2748" s="9">
        <f t="shared" si="1060"/>
        <v>100.03</v>
      </c>
      <c r="U2748" s="79">
        <v>100.03</v>
      </c>
      <c r="V2748" s="8"/>
      <c r="W2748" s="9">
        <f t="shared" si="1061"/>
        <v>100.03</v>
      </c>
    </row>
    <row r="2749" spans="1:102" ht="18">
      <c r="A2749" s="17">
        <v>9</v>
      </c>
      <c r="B2749" s="5" t="s">
        <v>1830</v>
      </c>
      <c r="C2749" s="8">
        <v>7000</v>
      </c>
      <c r="D2749" s="8"/>
      <c r="E2749" s="9">
        <f t="shared" si="1055"/>
        <v>7000</v>
      </c>
      <c r="F2749" s="2">
        <v>7000</v>
      </c>
      <c r="G2749" s="2">
        <v>0</v>
      </c>
      <c r="H2749" s="3">
        <f t="shared" si="1056"/>
        <v>7000</v>
      </c>
      <c r="I2749" s="10">
        <v>7600</v>
      </c>
      <c r="J2749" s="10"/>
      <c r="K2749" s="213">
        <f t="shared" si="1057"/>
        <v>7600</v>
      </c>
      <c r="L2749" s="65">
        <v>10646.01</v>
      </c>
      <c r="M2749" s="65"/>
      <c r="N2749" s="67">
        <f t="shared" si="1058"/>
        <v>10646.01</v>
      </c>
      <c r="O2749" s="65">
        <v>11400.01</v>
      </c>
      <c r="P2749" s="65"/>
      <c r="Q2749" s="67">
        <f t="shared" si="1059"/>
        <v>11400.01</v>
      </c>
      <c r="R2749" s="65">
        <v>11400.01</v>
      </c>
      <c r="S2749" s="8"/>
      <c r="T2749" s="9">
        <f t="shared" si="1060"/>
        <v>11400.01</v>
      </c>
      <c r="U2749" s="8">
        <v>5500.01</v>
      </c>
      <c r="V2749" s="8"/>
      <c r="W2749" s="9">
        <f t="shared" si="1061"/>
        <v>5500.01</v>
      </c>
    </row>
    <row r="2750" spans="1:102" ht="18">
      <c r="A2750" s="13">
        <v>10</v>
      </c>
      <c r="B2750" s="5" t="s">
        <v>1871</v>
      </c>
      <c r="C2750" s="8">
        <v>15857</v>
      </c>
      <c r="D2750" s="8"/>
      <c r="E2750" s="9">
        <f t="shared" si="1055"/>
        <v>15857</v>
      </c>
      <c r="F2750" s="2">
        <v>9900.01</v>
      </c>
      <c r="G2750" s="2">
        <v>0</v>
      </c>
      <c r="H2750" s="3">
        <f t="shared" si="1056"/>
        <v>9900.01</v>
      </c>
      <c r="I2750" s="10">
        <v>15700.01</v>
      </c>
      <c r="J2750" s="10"/>
      <c r="K2750" s="213">
        <f t="shared" si="1057"/>
        <v>15700.01</v>
      </c>
      <c r="L2750" s="65">
        <v>15350.02</v>
      </c>
      <c r="M2750" s="65"/>
      <c r="N2750" s="67">
        <f t="shared" si="1058"/>
        <v>15350.02</v>
      </c>
      <c r="O2750" s="65">
        <v>15000.04</v>
      </c>
      <c r="P2750" s="65"/>
      <c r="Q2750" s="67">
        <f t="shared" si="1059"/>
        <v>15000.04</v>
      </c>
      <c r="R2750" s="65">
        <v>15000.04</v>
      </c>
      <c r="S2750" s="8"/>
      <c r="T2750" s="9">
        <f t="shared" si="1060"/>
        <v>15000.04</v>
      </c>
      <c r="U2750" s="8">
        <v>24488.01</v>
      </c>
      <c r="V2750" s="8"/>
      <c r="W2750" s="9">
        <f t="shared" si="1061"/>
        <v>24488.01</v>
      </c>
    </row>
    <row r="2751" spans="1:102" ht="18">
      <c r="A2751" s="17">
        <v>11</v>
      </c>
      <c r="B2751" s="5" t="s">
        <v>2172</v>
      </c>
      <c r="C2751" s="8"/>
      <c r="D2751" s="8"/>
      <c r="E2751" s="9"/>
      <c r="F2751" s="2"/>
      <c r="G2751" s="2"/>
      <c r="H2751" s="3"/>
      <c r="I2751" s="10"/>
      <c r="J2751" s="10"/>
      <c r="L2751" s="65">
        <v>5000</v>
      </c>
      <c r="M2751" s="65"/>
      <c r="N2751" s="67">
        <f t="shared" si="1058"/>
        <v>5000</v>
      </c>
      <c r="O2751" s="65">
        <v>0.06</v>
      </c>
      <c r="P2751" s="65"/>
      <c r="Q2751" s="67">
        <f t="shared" si="1059"/>
        <v>0.06</v>
      </c>
      <c r="R2751" s="65">
        <v>0.06</v>
      </c>
      <c r="S2751" s="8"/>
      <c r="T2751" s="9">
        <f t="shared" si="1060"/>
        <v>0.06</v>
      </c>
      <c r="U2751" s="8">
        <v>0</v>
      </c>
      <c r="V2751" s="8"/>
      <c r="W2751" s="9">
        <f t="shared" si="1061"/>
        <v>0</v>
      </c>
    </row>
    <row r="2752" spans="1:102" ht="18">
      <c r="A2752" s="13">
        <v>12</v>
      </c>
      <c r="B2752" s="5" t="s">
        <v>2630</v>
      </c>
      <c r="C2752" s="8"/>
      <c r="D2752" s="8"/>
      <c r="E2752" s="9"/>
      <c r="F2752" s="2"/>
      <c r="G2752" s="2"/>
      <c r="H2752" s="3"/>
      <c r="I2752" s="10"/>
      <c r="J2752" s="10"/>
      <c r="L2752" s="65"/>
      <c r="M2752" s="65"/>
      <c r="N2752" s="67"/>
      <c r="O2752" s="65"/>
      <c r="P2752" s="65"/>
      <c r="Q2752" s="67"/>
      <c r="R2752" s="65"/>
      <c r="S2752" s="8"/>
      <c r="T2752" s="9"/>
      <c r="U2752" s="8">
        <v>2500</v>
      </c>
      <c r="V2752" s="8"/>
      <c r="W2752" s="9">
        <f t="shared" ref="W2752" si="1062">SUM(U2752:V2752)</f>
        <v>2500</v>
      </c>
    </row>
    <row r="2753" spans="1:102" ht="18">
      <c r="A2753" s="17">
        <v>13</v>
      </c>
      <c r="B2753" s="5" t="s">
        <v>2331</v>
      </c>
      <c r="C2753" s="8"/>
      <c r="D2753" s="8"/>
      <c r="E2753" s="9"/>
      <c r="F2753" s="2"/>
      <c r="G2753" s="2"/>
      <c r="H2753" s="3"/>
      <c r="I2753" s="10"/>
      <c r="J2753" s="10"/>
      <c r="L2753" s="65"/>
      <c r="M2753" s="65"/>
      <c r="N2753" s="67"/>
      <c r="O2753" s="65">
        <v>0.12</v>
      </c>
      <c r="P2753" s="65"/>
      <c r="Q2753" s="67">
        <f t="shared" si="1059"/>
        <v>0.12</v>
      </c>
      <c r="R2753" s="65">
        <v>4500.03</v>
      </c>
      <c r="S2753" s="8"/>
      <c r="T2753" s="9">
        <f t="shared" si="1060"/>
        <v>4500.03</v>
      </c>
      <c r="U2753" s="8">
        <v>20665.03</v>
      </c>
      <c r="V2753" s="8"/>
      <c r="W2753" s="9">
        <f t="shared" si="1061"/>
        <v>20665.03</v>
      </c>
    </row>
    <row r="2754" spans="1:102" ht="18">
      <c r="A2754" s="13">
        <v>14</v>
      </c>
      <c r="B2754" s="5" t="s">
        <v>1831</v>
      </c>
      <c r="C2754" s="8">
        <v>3500.03</v>
      </c>
      <c r="D2754" s="8"/>
      <c r="E2754" s="9">
        <f t="shared" si="1055"/>
        <v>3500.03</v>
      </c>
      <c r="F2754" s="2">
        <v>2100.0300000000002</v>
      </c>
      <c r="G2754" s="2">
        <v>0</v>
      </c>
      <c r="H2754" s="3">
        <f t="shared" si="1056"/>
        <v>2100.0300000000002</v>
      </c>
      <c r="I2754" s="10">
        <v>4218.03</v>
      </c>
      <c r="J2754" s="10"/>
      <c r="K2754" s="213">
        <f t="shared" si="1057"/>
        <v>4218.03</v>
      </c>
      <c r="L2754" s="65">
        <v>8387.0300000000007</v>
      </c>
      <c r="M2754" s="65"/>
      <c r="N2754" s="67">
        <f t="shared" si="1058"/>
        <v>8387.0300000000007</v>
      </c>
      <c r="O2754" s="65">
        <v>9000</v>
      </c>
      <c r="P2754" s="65"/>
      <c r="Q2754" s="67">
        <f t="shared" si="1059"/>
        <v>9000</v>
      </c>
      <c r="R2754" s="65">
        <v>7305.63</v>
      </c>
      <c r="S2754" s="8"/>
      <c r="T2754" s="9">
        <f t="shared" si="1060"/>
        <v>7305.63</v>
      </c>
      <c r="U2754" s="8">
        <v>4869</v>
      </c>
      <c r="V2754" s="8"/>
      <c r="W2754" s="9">
        <f t="shared" si="1061"/>
        <v>4869</v>
      </c>
    </row>
    <row r="2755" spans="1:102" ht="18">
      <c r="A2755" s="17">
        <v>15</v>
      </c>
      <c r="B2755" s="5" t="s">
        <v>1832</v>
      </c>
      <c r="C2755" s="8">
        <v>1000</v>
      </c>
      <c r="D2755" s="8"/>
      <c r="E2755" s="9">
        <f t="shared" si="1055"/>
        <v>1000</v>
      </c>
      <c r="F2755" s="2">
        <v>1000</v>
      </c>
      <c r="G2755" s="2">
        <v>0</v>
      </c>
      <c r="H2755" s="3">
        <f t="shared" si="1056"/>
        <v>1000</v>
      </c>
      <c r="I2755" s="10">
        <v>2500</v>
      </c>
      <c r="J2755" s="10"/>
      <c r="K2755" s="213">
        <f t="shared" si="1057"/>
        <v>2500</v>
      </c>
      <c r="L2755" s="65">
        <v>2500</v>
      </c>
      <c r="M2755" s="65"/>
      <c r="N2755" s="67">
        <f t="shared" si="1058"/>
        <v>2500</v>
      </c>
      <c r="O2755" s="65">
        <v>2000</v>
      </c>
      <c r="P2755" s="65"/>
      <c r="Q2755" s="67">
        <f t="shared" si="1059"/>
        <v>2000</v>
      </c>
      <c r="R2755" s="65">
        <v>2000</v>
      </c>
      <c r="S2755" s="8"/>
      <c r="T2755" s="9">
        <f t="shared" si="1060"/>
        <v>2000</v>
      </c>
      <c r="U2755" s="8">
        <v>1500</v>
      </c>
      <c r="V2755" s="8"/>
      <c r="W2755" s="9">
        <f t="shared" si="1061"/>
        <v>1500</v>
      </c>
    </row>
    <row r="2756" spans="1:102" ht="18">
      <c r="A2756" s="13">
        <v>16</v>
      </c>
      <c r="B2756" s="5" t="s">
        <v>1833</v>
      </c>
      <c r="C2756" s="8">
        <v>164</v>
      </c>
      <c r="D2756" s="8"/>
      <c r="E2756" s="9">
        <f t="shared" si="1055"/>
        <v>164</v>
      </c>
      <c r="F2756" s="2">
        <v>164</v>
      </c>
      <c r="G2756" s="2">
        <v>0</v>
      </c>
      <c r="H2756" s="3">
        <f t="shared" si="1056"/>
        <v>164</v>
      </c>
      <c r="I2756" s="10">
        <v>164</v>
      </c>
      <c r="J2756" s="10"/>
      <c r="K2756" s="213">
        <f t="shared" si="1057"/>
        <v>164</v>
      </c>
      <c r="L2756" s="65">
        <v>300</v>
      </c>
      <c r="M2756" s="65"/>
      <c r="N2756" s="67">
        <f t="shared" si="1058"/>
        <v>300</v>
      </c>
      <c r="O2756" s="65">
        <v>300</v>
      </c>
      <c r="P2756" s="65"/>
      <c r="Q2756" s="67">
        <f t="shared" si="1059"/>
        <v>300</v>
      </c>
      <c r="R2756" s="65">
        <v>300</v>
      </c>
      <c r="S2756" s="8"/>
      <c r="T2756" s="9">
        <f t="shared" si="1060"/>
        <v>300</v>
      </c>
      <c r="U2756" s="8">
        <v>370</v>
      </c>
      <c r="V2756" s="8"/>
      <c r="W2756" s="9">
        <f t="shared" si="1061"/>
        <v>370</v>
      </c>
    </row>
    <row r="2757" spans="1:102" s="24" customFormat="1" ht="18">
      <c r="A2757" s="17">
        <v>17</v>
      </c>
      <c r="B2757" s="5" t="s">
        <v>1834</v>
      </c>
      <c r="C2757" s="8">
        <v>117.56</v>
      </c>
      <c r="D2757" s="8">
        <v>2.54</v>
      </c>
      <c r="E2757" s="9">
        <f t="shared" si="1055"/>
        <v>120.10000000000001</v>
      </c>
      <c r="F2757" s="2">
        <v>110.55</v>
      </c>
      <c r="G2757" s="2">
        <v>2.54</v>
      </c>
      <c r="H2757" s="3">
        <f t="shared" si="1056"/>
        <v>113.09</v>
      </c>
      <c r="I2757" s="10">
        <v>91.11</v>
      </c>
      <c r="J2757" s="10">
        <v>2.5299999999999998</v>
      </c>
      <c r="K2757" s="213">
        <f t="shared" si="1057"/>
        <v>93.64</v>
      </c>
      <c r="L2757" s="65">
        <v>71.209999999999994</v>
      </c>
      <c r="M2757" s="65">
        <v>1.53</v>
      </c>
      <c r="N2757" s="67">
        <f t="shared" si="1058"/>
        <v>72.739999999999995</v>
      </c>
      <c r="O2757" s="65">
        <v>95.91</v>
      </c>
      <c r="P2757" s="65">
        <v>1.53</v>
      </c>
      <c r="Q2757" s="67">
        <f t="shared" si="1059"/>
        <v>97.44</v>
      </c>
      <c r="R2757" s="65">
        <v>95.91</v>
      </c>
      <c r="S2757" s="8">
        <v>1.53</v>
      </c>
      <c r="T2757" s="9">
        <f t="shared" si="1060"/>
        <v>97.44</v>
      </c>
      <c r="U2757" s="8">
        <v>1731.43</v>
      </c>
      <c r="V2757" s="8"/>
      <c r="W2757" s="9">
        <f t="shared" si="1061"/>
        <v>1731.43</v>
      </c>
      <c r="X2757" s="258"/>
      <c r="Y2757" s="258"/>
      <c r="Z2757" s="258"/>
      <c r="AA2757" s="258"/>
      <c r="AB2757" s="258"/>
      <c r="AC2757" s="258"/>
      <c r="AD2757" s="258"/>
      <c r="AE2757" s="258"/>
      <c r="AF2757" s="258"/>
      <c r="AG2757" s="258"/>
      <c r="AH2757" s="258"/>
      <c r="AI2757" s="258"/>
      <c r="AJ2757" s="258"/>
      <c r="AK2757" s="258"/>
      <c r="AL2757" s="258"/>
      <c r="AM2757" s="258"/>
      <c r="AN2757" s="258"/>
      <c r="AO2757" s="258"/>
      <c r="AP2757" s="258"/>
      <c r="AQ2757" s="258"/>
      <c r="AR2757" s="258"/>
      <c r="AS2757" s="258"/>
      <c r="AT2757" s="258"/>
      <c r="AU2757" s="258"/>
      <c r="AV2757" s="258"/>
      <c r="AW2757" s="258"/>
      <c r="AX2757" s="258"/>
      <c r="AY2757" s="258"/>
      <c r="AZ2757" s="258"/>
      <c r="BA2757" s="258"/>
      <c r="BB2757" s="258"/>
      <c r="BC2757" s="258"/>
      <c r="BD2757" s="258"/>
      <c r="BE2757" s="258"/>
      <c r="BF2757" s="258"/>
      <c r="BG2757" s="258"/>
      <c r="BH2757" s="258"/>
      <c r="BI2757" s="258"/>
      <c r="BJ2757" s="258"/>
      <c r="BK2757" s="258"/>
      <c r="BL2757" s="258"/>
      <c r="BM2757" s="258"/>
      <c r="BN2757" s="258"/>
      <c r="BO2757" s="258"/>
      <c r="BP2757" s="258"/>
      <c r="BQ2757" s="258"/>
      <c r="BR2757" s="258"/>
      <c r="BS2757" s="258"/>
      <c r="BT2757" s="258"/>
      <c r="BU2757" s="258"/>
      <c r="BV2757" s="258"/>
      <c r="BW2757" s="258"/>
      <c r="BX2757" s="258"/>
      <c r="BY2757" s="258"/>
      <c r="BZ2757" s="258"/>
      <c r="CA2757" s="258"/>
      <c r="CB2757" s="258"/>
      <c r="CC2757" s="258"/>
      <c r="CD2757" s="258"/>
      <c r="CE2757" s="258"/>
      <c r="CF2757" s="258"/>
      <c r="CG2757" s="258"/>
      <c r="CH2757" s="258"/>
      <c r="CI2757" s="258"/>
      <c r="CJ2757" s="258"/>
      <c r="CK2757" s="258"/>
      <c r="CL2757" s="258"/>
      <c r="CM2757" s="258"/>
      <c r="CN2757" s="258"/>
      <c r="CO2757" s="258"/>
      <c r="CP2757" s="258"/>
      <c r="CQ2757" s="258"/>
      <c r="CR2757" s="258"/>
      <c r="CS2757" s="258"/>
      <c r="CT2757" s="258"/>
      <c r="CU2757" s="258"/>
      <c r="CV2757" s="258"/>
      <c r="CW2757" s="258"/>
      <c r="CX2757" s="258"/>
    </row>
    <row r="2758" spans="1:102" ht="18">
      <c r="A2758" s="13">
        <v>18</v>
      </c>
      <c r="B2758" s="5" t="s">
        <v>1835</v>
      </c>
      <c r="C2758" s="8">
        <v>2638</v>
      </c>
      <c r="D2758" s="8"/>
      <c r="E2758" s="9">
        <f t="shared" si="1055"/>
        <v>2638</v>
      </c>
      <c r="F2758" s="2">
        <v>2900</v>
      </c>
      <c r="G2758" s="2">
        <v>0</v>
      </c>
      <c r="H2758" s="3">
        <f t="shared" si="1056"/>
        <v>2900</v>
      </c>
      <c r="I2758" s="10">
        <v>2900</v>
      </c>
      <c r="J2758" s="10"/>
      <c r="K2758" s="213">
        <f t="shared" si="1057"/>
        <v>2900</v>
      </c>
      <c r="L2758" s="65">
        <v>8985</v>
      </c>
      <c r="M2758" s="65"/>
      <c r="N2758" s="67">
        <f t="shared" si="1058"/>
        <v>8985</v>
      </c>
      <c r="O2758" s="65">
        <v>4500</v>
      </c>
      <c r="P2758" s="65"/>
      <c r="Q2758" s="67">
        <f t="shared" si="1059"/>
        <v>4500</v>
      </c>
      <c r="R2758" s="65">
        <v>4500</v>
      </c>
      <c r="S2758" s="8"/>
      <c r="T2758" s="9">
        <f t="shared" si="1060"/>
        <v>4500</v>
      </c>
      <c r="U2758" s="8">
        <v>5000</v>
      </c>
      <c r="V2758" s="8"/>
      <c r="W2758" s="9">
        <f t="shared" si="1061"/>
        <v>5000</v>
      </c>
    </row>
    <row r="2759" spans="1:102" ht="18">
      <c r="A2759" s="17">
        <v>19</v>
      </c>
      <c r="B2759" s="5" t="s">
        <v>2631</v>
      </c>
      <c r="C2759" s="8"/>
      <c r="D2759" s="8"/>
      <c r="E2759" s="9"/>
      <c r="F2759" s="2"/>
      <c r="G2759" s="2"/>
      <c r="H2759" s="3"/>
      <c r="I2759" s="10"/>
      <c r="J2759" s="10"/>
      <c r="L2759" s="65"/>
      <c r="M2759" s="65"/>
      <c r="N2759" s="67"/>
      <c r="O2759" s="65"/>
      <c r="P2759" s="65"/>
      <c r="Q2759" s="67"/>
      <c r="R2759" s="65"/>
      <c r="S2759" s="8"/>
      <c r="T2759" s="9"/>
      <c r="U2759" s="8">
        <v>7500</v>
      </c>
      <c r="V2759" s="8"/>
      <c r="W2759" s="9">
        <f t="shared" si="1061"/>
        <v>7500</v>
      </c>
    </row>
    <row r="2760" spans="1:102" ht="18">
      <c r="A2760" s="13">
        <v>20</v>
      </c>
      <c r="B2760" s="5" t="s">
        <v>1836</v>
      </c>
      <c r="C2760" s="8">
        <v>15000</v>
      </c>
      <c r="D2760" s="8"/>
      <c r="E2760" s="9">
        <f t="shared" si="1055"/>
        <v>15000</v>
      </c>
      <c r="F2760" s="2">
        <v>15000</v>
      </c>
      <c r="G2760" s="2">
        <v>0</v>
      </c>
      <c r="H2760" s="3">
        <f t="shared" si="1056"/>
        <v>15000</v>
      </c>
      <c r="I2760" s="10">
        <v>15000</v>
      </c>
      <c r="J2760" s="10"/>
      <c r="K2760" s="213">
        <f t="shared" si="1057"/>
        <v>15000</v>
      </c>
      <c r="L2760" s="65">
        <v>13000</v>
      </c>
      <c r="M2760" s="65"/>
      <c r="N2760" s="67">
        <f t="shared" si="1058"/>
        <v>13000</v>
      </c>
      <c r="O2760" s="65">
        <v>13000</v>
      </c>
      <c r="P2760" s="65"/>
      <c r="Q2760" s="67">
        <f t="shared" si="1059"/>
        <v>13000</v>
      </c>
      <c r="R2760" s="65">
        <v>13000</v>
      </c>
      <c r="S2760" s="8"/>
      <c r="T2760" s="9">
        <f t="shared" si="1060"/>
        <v>13000</v>
      </c>
      <c r="U2760" s="8">
        <v>15000</v>
      </c>
      <c r="V2760" s="8"/>
      <c r="W2760" s="9">
        <f t="shared" si="1061"/>
        <v>15000</v>
      </c>
    </row>
    <row r="2761" spans="1:102" ht="18">
      <c r="A2761" s="17">
        <v>21</v>
      </c>
      <c r="B2761" s="5" t="s">
        <v>2173</v>
      </c>
      <c r="C2761" s="8"/>
      <c r="D2761" s="8"/>
      <c r="E2761" s="9"/>
      <c r="F2761" s="2"/>
      <c r="G2761" s="2"/>
      <c r="H2761" s="3"/>
      <c r="I2761" s="10"/>
      <c r="J2761" s="10"/>
      <c r="L2761" s="65">
        <v>1000</v>
      </c>
      <c r="M2761" s="65"/>
      <c r="N2761" s="67">
        <f t="shared" si="1058"/>
        <v>1000</v>
      </c>
      <c r="O2761" s="65">
        <v>9300.06</v>
      </c>
      <c r="P2761" s="65"/>
      <c r="Q2761" s="67">
        <f t="shared" si="1059"/>
        <v>9300.06</v>
      </c>
      <c r="R2761" s="65">
        <v>9300.06</v>
      </c>
      <c r="S2761" s="8"/>
      <c r="T2761" s="9">
        <f t="shared" si="1060"/>
        <v>9300.06</v>
      </c>
      <c r="U2761" s="8">
        <v>1471.06</v>
      </c>
      <c r="V2761" s="8"/>
      <c r="W2761" s="9">
        <f t="shared" si="1061"/>
        <v>1471.06</v>
      </c>
    </row>
    <row r="2762" spans="1:102" s="24" customFormat="1" ht="18">
      <c r="A2762" s="13">
        <v>22</v>
      </c>
      <c r="B2762" s="5" t="s">
        <v>1837</v>
      </c>
      <c r="C2762" s="8">
        <v>1500</v>
      </c>
      <c r="D2762" s="8"/>
      <c r="E2762" s="9">
        <f t="shared" si="1055"/>
        <v>1500</v>
      </c>
      <c r="F2762" s="2">
        <v>774</v>
      </c>
      <c r="G2762" s="2">
        <v>0</v>
      </c>
      <c r="H2762" s="3">
        <f t="shared" si="1056"/>
        <v>774</v>
      </c>
      <c r="I2762" s="10">
        <v>750.03</v>
      </c>
      <c r="J2762" s="10"/>
      <c r="K2762" s="213">
        <f t="shared" si="1057"/>
        <v>750.03</v>
      </c>
      <c r="L2762" s="65">
        <v>0.06</v>
      </c>
      <c r="M2762" s="65"/>
      <c r="N2762" s="67">
        <f t="shared" si="1058"/>
        <v>0.06</v>
      </c>
      <c r="O2762" s="65">
        <v>0.06</v>
      </c>
      <c r="P2762" s="65"/>
      <c r="Q2762" s="67">
        <f t="shared" si="1059"/>
        <v>0.06</v>
      </c>
      <c r="R2762" s="65">
        <v>0.06</v>
      </c>
      <c r="S2762" s="8"/>
      <c r="T2762" s="9">
        <f t="shared" si="1060"/>
        <v>0.06</v>
      </c>
      <c r="U2762" s="8">
        <v>0.06</v>
      </c>
      <c r="V2762" s="8"/>
      <c r="W2762" s="9">
        <f t="shared" si="1061"/>
        <v>0.06</v>
      </c>
      <c r="X2762" s="258"/>
      <c r="Y2762" s="258"/>
      <c r="Z2762" s="258"/>
      <c r="AA2762" s="258"/>
      <c r="AB2762" s="258"/>
      <c r="AC2762" s="258"/>
      <c r="AD2762" s="258"/>
      <c r="AE2762" s="258"/>
      <c r="AF2762" s="258"/>
      <c r="AG2762" s="258"/>
      <c r="AH2762" s="258"/>
      <c r="AI2762" s="258"/>
      <c r="AJ2762" s="258"/>
      <c r="AK2762" s="258"/>
      <c r="AL2762" s="258"/>
      <c r="AM2762" s="258"/>
      <c r="AN2762" s="258"/>
      <c r="AO2762" s="258"/>
      <c r="AP2762" s="258"/>
      <c r="AQ2762" s="258"/>
      <c r="AR2762" s="258"/>
      <c r="AS2762" s="258"/>
      <c r="AT2762" s="258"/>
      <c r="AU2762" s="258"/>
      <c r="AV2762" s="258"/>
      <c r="AW2762" s="258"/>
      <c r="AX2762" s="258"/>
      <c r="AY2762" s="258"/>
      <c r="AZ2762" s="258"/>
      <c r="BA2762" s="258"/>
      <c r="BB2762" s="258"/>
      <c r="BC2762" s="258"/>
      <c r="BD2762" s="258"/>
      <c r="BE2762" s="258"/>
      <c r="BF2762" s="258"/>
      <c r="BG2762" s="258"/>
      <c r="BH2762" s="258"/>
      <c r="BI2762" s="258"/>
      <c r="BJ2762" s="258"/>
      <c r="BK2762" s="258"/>
      <c r="BL2762" s="258"/>
      <c r="BM2762" s="258"/>
      <c r="BN2762" s="258"/>
      <c r="BO2762" s="258"/>
      <c r="BP2762" s="258"/>
      <c r="BQ2762" s="258"/>
      <c r="BR2762" s="258"/>
      <c r="BS2762" s="258"/>
      <c r="BT2762" s="258"/>
      <c r="BU2762" s="258"/>
      <c r="BV2762" s="258"/>
      <c r="BW2762" s="258"/>
      <c r="BX2762" s="258"/>
      <c r="BY2762" s="258"/>
      <c r="BZ2762" s="258"/>
      <c r="CA2762" s="258"/>
      <c r="CB2762" s="258"/>
      <c r="CC2762" s="258"/>
      <c r="CD2762" s="258"/>
      <c r="CE2762" s="258"/>
      <c r="CF2762" s="258"/>
      <c r="CG2762" s="258"/>
      <c r="CH2762" s="258"/>
      <c r="CI2762" s="258"/>
      <c r="CJ2762" s="258"/>
      <c r="CK2762" s="258"/>
      <c r="CL2762" s="258"/>
      <c r="CM2762" s="258"/>
      <c r="CN2762" s="258"/>
      <c r="CO2762" s="258"/>
      <c r="CP2762" s="258"/>
      <c r="CQ2762" s="258"/>
      <c r="CR2762" s="258"/>
      <c r="CS2762" s="258"/>
      <c r="CT2762" s="258"/>
      <c r="CU2762" s="258"/>
      <c r="CV2762" s="258"/>
      <c r="CW2762" s="258"/>
      <c r="CX2762" s="258"/>
    </row>
    <row r="2763" spans="1:102" ht="18">
      <c r="A2763" s="17">
        <v>23</v>
      </c>
      <c r="B2763" s="5" t="s">
        <v>2633</v>
      </c>
      <c r="C2763" s="8">
        <v>1906</v>
      </c>
      <c r="D2763" s="8"/>
      <c r="E2763" s="9">
        <f t="shared" si="1055"/>
        <v>1906</v>
      </c>
      <c r="F2763" s="2">
        <v>2000</v>
      </c>
      <c r="G2763" s="2">
        <v>0</v>
      </c>
      <c r="H2763" s="3">
        <f t="shared" si="1056"/>
        <v>2000</v>
      </c>
      <c r="I2763" s="10">
        <v>2638</v>
      </c>
      <c r="J2763" s="10"/>
      <c r="K2763" s="213">
        <f t="shared" si="1057"/>
        <v>2638</v>
      </c>
      <c r="L2763" s="65">
        <v>2972</v>
      </c>
      <c r="M2763" s="65"/>
      <c r="N2763" s="67">
        <f t="shared" si="1058"/>
        <v>2972</v>
      </c>
      <c r="O2763" s="65">
        <v>3222</v>
      </c>
      <c r="P2763" s="65"/>
      <c r="Q2763" s="67">
        <f t="shared" si="1059"/>
        <v>3222</v>
      </c>
      <c r="R2763" s="65">
        <v>3222</v>
      </c>
      <c r="S2763" s="8"/>
      <c r="T2763" s="9">
        <f t="shared" si="1060"/>
        <v>3222</v>
      </c>
      <c r="U2763" s="8">
        <v>2445</v>
      </c>
      <c r="V2763" s="8"/>
      <c r="W2763" s="9">
        <f t="shared" si="1061"/>
        <v>2445</v>
      </c>
    </row>
    <row r="2764" spans="1:102" ht="18">
      <c r="A2764" s="13">
        <v>24</v>
      </c>
      <c r="B2764" s="5" t="s">
        <v>2632</v>
      </c>
      <c r="C2764" s="8">
        <v>100.03</v>
      </c>
      <c r="D2764" s="8"/>
      <c r="E2764" s="9">
        <f t="shared" si="1055"/>
        <v>100.03</v>
      </c>
      <c r="F2764" s="2">
        <v>100.03</v>
      </c>
      <c r="G2764" s="2">
        <v>0</v>
      </c>
      <c r="H2764" s="3">
        <f t="shared" si="1056"/>
        <v>100.03</v>
      </c>
      <c r="I2764" s="10">
        <v>300.02999999999997</v>
      </c>
      <c r="J2764" s="10"/>
      <c r="K2764" s="213">
        <f t="shared" si="1057"/>
        <v>300.02999999999997</v>
      </c>
      <c r="L2764" s="65">
        <v>300.02999999999997</v>
      </c>
      <c r="M2764" s="65"/>
      <c r="N2764" s="67">
        <f t="shared" si="1058"/>
        <v>300.02999999999997</v>
      </c>
      <c r="O2764" s="65">
        <v>300.02999999999997</v>
      </c>
      <c r="P2764" s="65"/>
      <c r="Q2764" s="67">
        <f t="shared" si="1059"/>
        <v>300.02999999999997</v>
      </c>
      <c r="R2764" s="65">
        <v>300.02999999999997</v>
      </c>
      <c r="S2764" s="8"/>
      <c r="T2764" s="9">
        <f t="shared" si="1060"/>
        <v>300.02999999999997</v>
      </c>
      <c r="U2764" s="8">
        <v>300.02999999999997</v>
      </c>
      <c r="V2764" s="8"/>
      <c r="W2764" s="9">
        <f t="shared" si="1061"/>
        <v>300.02999999999997</v>
      </c>
    </row>
    <row r="2765" spans="1:102" ht="18">
      <c r="A2765" s="17">
        <v>25</v>
      </c>
      <c r="B2765" s="5" t="s">
        <v>2175</v>
      </c>
      <c r="C2765" s="8"/>
      <c r="D2765" s="8"/>
      <c r="E2765" s="9"/>
      <c r="F2765" s="2"/>
      <c r="G2765" s="2"/>
      <c r="H2765" s="3"/>
      <c r="I2765" s="10"/>
      <c r="J2765" s="10"/>
      <c r="L2765" s="65">
        <v>2000</v>
      </c>
      <c r="M2765" s="65"/>
      <c r="N2765" s="67">
        <f t="shared" si="1058"/>
        <v>2000</v>
      </c>
      <c r="O2765" s="65">
        <v>700</v>
      </c>
      <c r="P2765" s="65"/>
      <c r="Q2765" s="67">
        <f t="shared" si="1059"/>
        <v>700</v>
      </c>
      <c r="R2765" s="65">
        <v>700</v>
      </c>
      <c r="S2765" s="8"/>
      <c r="T2765" s="9">
        <f t="shared" si="1060"/>
        <v>700</v>
      </c>
      <c r="U2765" s="8">
        <v>2840</v>
      </c>
      <c r="V2765" s="8"/>
      <c r="W2765" s="9">
        <f t="shared" si="1061"/>
        <v>2840</v>
      </c>
    </row>
    <row r="2766" spans="1:102" s="24" customFormat="1" ht="18">
      <c r="A2766" s="13">
        <v>26</v>
      </c>
      <c r="B2766" s="5" t="s">
        <v>2174</v>
      </c>
      <c r="C2766" s="8">
        <v>2661.19</v>
      </c>
      <c r="D2766" s="8"/>
      <c r="E2766" s="9">
        <f t="shared" si="1055"/>
        <v>2661.19</v>
      </c>
      <c r="F2766" s="2">
        <v>3133.75</v>
      </c>
      <c r="G2766" s="2">
        <v>0</v>
      </c>
      <c r="H2766" s="3">
        <f t="shared" si="1056"/>
        <v>3133.75</v>
      </c>
      <c r="I2766" s="10">
        <v>4774.59</v>
      </c>
      <c r="J2766" s="10"/>
      <c r="K2766" s="213">
        <f t="shared" si="1057"/>
        <v>4774.59</v>
      </c>
      <c r="L2766" s="65">
        <v>6489.67</v>
      </c>
      <c r="M2766" s="67"/>
      <c r="N2766" s="67">
        <f t="shared" si="1058"/>
        <v>6489.67</v>
      </c>
      <c r="O2766" s="65">
        <v>7007.15</v>
      </c>
      <c r="P2766" s="67"/>
      <c r="Q2766" s="67">
        <f t="shared" si="1059"/>
        <v>7007.15</v>
      </c>
      <c r="R2766" s="65">
        <v>7064.71</v>
      </c>
      <c r="S2766" s="9"/>
      <c r="T2766" s="9">
        <f t="shared" si="1060"/>
        <v>7064.71</v>
      </c>
      <c r="U2766" s="8">
        <v>7571.29</v>
      </c>
      <c r="V2766" s="9"/>
      <c r="W2766" s="9">
        <f t="shared" si="1061"/>
        <v>7571.29</v>
      </c>
      <c r="X2766" s="258"/>
      <c r="Y2766" s="258"/>
      <c r="Z2766" s="258"/>
      <c r="AA2766" s="258"/>
      <c r="AB2766" s="258"/>
      <c r="AC2766" s="258"/>
      <c r="AD2766" s="258"/>
      <c r="AE2766" s="258"/>
      <c r="AF2766" s="258"/>
      <c r="AG2766" s="258"/>
      <c r="AH2766" s="258"/>
      <c r="AI2766" s="258"/>
      <c r="AJ2766" s="258"/>
      <c r="AK2766" s="258"/>
      <c r="AL2766" s="258"/>
      <c r="AM2766" s="258"/>
      <c r="AN2766" s="258"/>
      <c r="AO2766" s="258"/>
      <c r="AP2766" s="258"/>
      <c r="AQ2766" s="258"/>
      <c r="AR2766" s="258"/>
      <c r="AS2766" s="258"/>
      <c r="AT2766" s="258"/>
      <c r="AU2766" s="258"/>
      <c r="AV2766" s="258"/>
      <c r="AW2766" s="258"/>
      <c r="AX2766" s="258"/>
      <c r="AY2766" s="258"/>
      <c r="AZ2766" s="258"/>
      <c r="BA2766" s="258"/>
      <c r="BB2766" s="258"/>
      <c r="BC2766" s="258"/>
      <c r="BD2766" s="258"/>
      <c r="BE2766" s="258"/>
      <c r="BF2766" s="258"/>
      <c r="BG2766" s="258"/>
      <c r="BH2766" s="258"/>
      <c r="BI2766" s="258"/>
      <c r="BJ2766" s="258"/>
      <c r="BK2766" s="258"/>
      <c r="BL2766" s="258"/>
      <c r="BM2766" s="258"/>
      <c r="BN2766" s="258"/>
      <c r="BO2766" s="258"/>
      <c r="BP2766" s="258"/>
      <c r="BQ2766" s="258"/>
      <c r="BR2766" s="258"/>
      <c r="BS2766" s="258"/>
      <c r="BT2766" s="258"/>
      <c r="BU2766" s="258"/>
      <c r="BV2766" s="258"/>
      <c r="BW2766" s="258"/>
      <c r="BX2766" s="258"/>
      <c r="BY2766" s="258"/>
      <c r="BZ2766" s="258"/>
      <c r="CA2766" s="258"/>
      <c r="CB2766" s="258"/>
      <c r="CC2766" s="258"/>
      <c r="CD2766" s="258"/>
      <c r="CE2766" s="258"/>
      <c r="CF2766" s="258"/>
      <c r="CG2766" s="258"/>
      <c r="CH2766" s="258"/>
      <c r="CI2766" s="258"/>
      <c r="CJ2766" s="258"/>
      <c r="CK2766" s="258"/>
      <c r="CL2766" s="258"/>
      <c r="CM2766" s="258"/>
      <c r="CN2766" s="258"/>
      <c r="CO2766" s="258"/>
      <c r="CP2766" s="258"/>
      <c r="CQ2766" s="258"/>
      <c r="CR2766" s="258"/>
      <c r="CS2766" s="258"/>
      <c r="CT2766" s="258"/>
      <c r="CU2766" s="258"/>
      <c r="CV2766" s="258"/>
      <c r="CW2766" s="258"/>
      <c r="CX2766" s="258"/>
    </row>
    <row r="2767" spans="1:102" ht="18">
      <c r="A2767" s="17">
        <v>27</v>
      </c>
      <c r="B2767" s="5" t="s">
        <v>1838</v>
      </c>
      <c r="C2767" s="8">
        <v>10182.07</v>
      </c>
      <c r="D2767" s="8"/>
      <c r="E2767" s="9">
        <f t="shared" si="1055"/>
        <v>10182.07</v>
      </c>
      <c r="F2767" s="2">
        <v>10501.53</v>
      </c>
      <c r="G2767" s="2">
        <v>0</v>
      </c>
      <c r="H2767" s="3">
        <f t="shared" si="1056"/>
        <v>10501.53</v>
      </c>
      <c r="I2767" s="10">
        <v>12035.76</v>
      </c>
      <c r="J2767" s="10"/>
      <c r="K2767" s="213">
        <f t="shared" si="1057"/>
        <v>12035.76</v>
      </c>
      <c r="L2767" s="65">
        <v>14435.03</v>
      </c>
      <c r="M2767" s="65"/>
      <c r="N2767" s="67">
        <f t="shared" si="1058"/>
        <v>14435.03</v>
      </c>
      <c r="O2767" s="65">
        <v>15216.12</v>
      </c>
      <c r="P2767" s="65"/>
      <c r="Q2767" s="67">
        <f t="shared" si="1059"/>
        <v>15216.12</v>
      </c>
      <c r="R2767" s="65">
        <v>15147.12</v>
      </c>
      <c r="S2767" s="8"/>
      <c r="T2767" s="9">
        <f t="shared" si="1060"/>
        <v>15147.12</v>
      </c>
      <c r="U2767" s="8">
        <v>16748.12</v>
      </c>
      <c r="V2767" s="8"/>
      <c r="W2767" s="9">
        <f t="shared" si="1061"/>
        <v>16748.12</v>
      </c>
    </row>
    <row r="2768" spans="1:102" ht="18">
      <c r="A2768" s="13">
        <v>28</v>
      </c>
      <c r="B2768" s="5" t="s">
        <v>2634</v>
      </c>
      <c r="C2768" s="8">
        <v>1</v>
      </c>
      <c r="D2768" s="8"/>
      <c r="E2768" s="9">
        <f t="shared" si="1055"/>
        <v>1</v>
      </c>
      <c r="F2768" s="2">
        <v>1</v>
      </c>
      <c r="G2768" s="2">
        <v>0</v>
      </c>
      <c r="H2768" s="3">
        <f t="shared" si="1056"/>
        <v>1</v>
      </c>
      <c r="I2768" s="10">
        <v>0.03</v>
      </c>
      <c r="J2768" s="10"/>
      <c r="K2768" s="213">
        <f t="shared" si="1057"/>
        <v>0.03</v>
      </c>
      <c r="L2768" s="65">
        <v>0.03</v>
      </c>
      <c r="M2768" s="65"/>
      <c r="N2768" s="67">
        <f t="shared" si="1058"/>
        <v>0.03</v>
      </c>
      <c r="O2768" s="65">
        <v>0.01</v>
      </c>
      <c r="P2768" s="65"/>
      <c r="Q2768" s="67">
        <f t="shared" si="1059"/>
        <v>0.01</v>
      </c>
      <c r="R2768" s="65">
        <v>0.01</v>
      </c>
      <c r="S2768" s="8"/>
      <c r="T2768" s="9">
        <f t="shared" si="1060"/>
        <v>0.01</v>
      </c>
      <c r="U2768" s="8">
        <v>0</v>
      </c>
      <c r="V2768" s="8"/>
      <c r="W2768" s="9">
        <f t="shared" si="1061"/>
        <v>0</v>
      </c>
    </row>
    <row r="2769" spans="1:102" s="24" customFormat="1" ht="18">
      <c r="A2769" s="17">
        <v>29</v>
      </c>
      <c r="B2769" s="5" t="s">
        <v>1839</v>
      </c>
      <c r="C2769" s="8">
        <v>1300</v>
      </c>
      <c r="D2769" s="8"/>
      <c r="E2769" s="9">
        <f t="shared" si="1055"/>
        <v>1300</v>
      </c>
      <c r="F2769" s="2">
        <v>1300</v>
      </c>
      <c r="G2769" s="2">
        <v>0</v>
      </c>
      <c r="H2769" s="3">
        <f t="shared" si="1056"/>
        <v>1300</v>
      </c>
      <c r="I2769" s="10">
        <v>1300</v>
      </c>
      <c r="J2769" s="10"/>
      <c r="K2769" s="213">
        <f t="shared" si="1057"/>
        <v>1300</v>
      </c>
      <c r="L2769" s="65">
        <v>1300</v>
      </c>
      <c r="M2769" s="67"/>
      <c r="N2769" s="67">
        <f t="shared" si="1058"/>
        <v>1300</v>
      </c>
      <c r="O2769" s="65">
        <v>1300</v>
      </c>
      <c r="P2769" s="67"/>
      <c r="Q2769" s="67">
        <f t="shared" si="1059"/>
        <v>1300</v>
      </c>
      <c r="R2769" s="65">
        <v>1300</v>
      </c>
      <c r="S2769" s="9"/>
      <c r="T2769" s="9">
        <f t="shared" si="1060"/>
        <v>1300</v>
      </c>
      <c r="U2769" s="8">
        <v>1300</v>
      </c>
      <c r="V2769" s="9"/>
      <c r="W2769" s="9">
        <f t="shared" si="1061"/>
        <v>1300</v>
      </c>
      <c r="X2769" s="258"/>
      <c r="Y2769" s="258"/>
      <c r="Z2769" s="258"/>
      <c r="AA2769" s="258"/>
      <c r="AB2769" s="258"/>
      <c r="AC2769" s="258"/>
      <c r="AD2769" s="258"/>
      <c r="AE2769" s="258"/>
      <c r="AF2769" s="258"/>
      <c r="AG2769" s="258"/>
      <c r="AH2769" s="258"/>
      <c r="AI2769" s="258"/>
      <c r="AJ2769" s="258"/>
      <c r="AK2769" s="258"/>
      <c r="AL2769" s="258"/>
      <c r="AM2769" s="258"/>
      <c r="AN2769" s="258"/>
      <c r="AO2769" s="258"/>
      <c r="AP2769" s="258"/>
      <c r="AQ2769" s="258"/>
      <c r="AR2769" s="258"/>
      <c r="AS2769" s="258"/>
      <c r="AT2769" s="258"/>
      <c r="AU2769" s="258"/>
      <c r="AV2769" s="258"/>
      <c r="AW2769" s="258"/>
      <c r="AX2769" s="258"/>
      <c r="AY2769" s="258"/>
      <c r="AZ2769" s="258"/>
      <c r="BA2769" s="258"/>
      <c r="BB2769" s="258"/>
      <c r="BC2769" s="258"/>
      <c r="BD2769" s="258"/>
      <c r="BE2769" s="258"/>
      <c r="BF2769" s="258"/>
      <c r="BG2769" s="258"/>
      <c r="BH2769" s="258"/>
      <c r="BI2769" s="258"/>
      <c r="BJ2769" s="258"/>
      <c r="BK2769" s="258"/>
      <c r="BL2769" s="258"/>
      <c r="BM2769" s="258"/>
      <c r="BN2769" s="258"/>
      <c r="BO2769" s="258"/>
      <c r="BP2769" s="258"/>
      <c r="BQ2769" s="258"/>
      <c r="BR2769" s="258"/>
      <c r="BS2769" s="258"/>
      <c r="BT2769" s="258"/>
      <c r="BU2769" s="258"/>
      <c r="BV2769" s="258"/>
      <c r="BW2769" s="258"/>
      <c r="BX2769" s="258"/>
      <c r="BY2769" s="258"/>
      <c r="BZ2769" s="258"/>
      <c r="CA2769" s="258"/>
      <c r="CB2769" s="258"/>
      <c r="CC2769" s="258"/>
      <c r="CD2769" s="258"/>
      <c r="CE2769" s="258"/>
      <c r="CF2769" s="258"/>
      <c r="CG2769" s="258"/>
      <c r="CH2769" s="258"/>
      <c r="CI2769" s="258"/>
      <c r="CJ2769" s="258"/>
      <c r="CK2769" s="258"/>
      <c r="CL2769" s="258"/>
      <c r="CM2769" s="258"/>
      <c r="CN2769" s="258"/>
      <c r="CO2769" s="258"/>
      <c r="CP2769" s="258"/>
      <c r="CQ2769" s="258"/>
      <c r="CR2769" s="258"/>
      <c r="CS2769" s="258"/>
      <c r="CT2769" s="258"/>
      <c r="CU2769" s="258"/>
      <c r="CV2769" s="258"/>
      <c r="CW2769" s="258"/>
      <c r="CX2769" s="258"/>
    </row>
    <row r="2770" spans="1:102" s="186" customFormat="1" ht="18">
      <c r="A2770" s="187"/>
      <c r="B2770" s="181" t="s">
        <v>152</v>
      </c>
      <c r="C2770" s="182">
        <f>SUM(C2742:C2769)</f>
        <v>77780.199999999983</v>
      </c>
      <c r="D2770" s="182">
        <f>SUM(D2742:D2769)</f>
        <v>2.54</v>
      </c>
      <c r="E2770" s="182">
        <f t="shared" si="1055"/>
        <v>77782.739999999976</v>
      </c>
      <c r="F2770" s="183">
        <v>69300.960000000006</v>
      </c>
      <c r="G2770" s="183">
        <v>2.54</v>
      </c>
      <c r="H2770" s="194">
        <f t="shared" si="1056"/>
        <v>69303.5</v>
      </c>
      <c r="I2770" s="184">
        <f>SUM(I2742:I2769)</f>
        <v>86892.65</v>
      </c>
      <c r="J2770" s="184">
        <f>SUM(J2742:J2769)</f>
        <v>2.5299999999999998</v>
      </c>
      <c r="K2770" s="212">
        <f t="shared" si="1057"/>
        <v>86895.18</v>
      </c>
      <c r="L2770" s="198">
        <f>SUM(L2742:L2769)</f>
        <v>124673.52</v>
      </c>
      <c r="M2770" s="198">
        <f>SUM(M2742:M2769)</f>
        <v>1.53</v>
      </c>
      <c r="N2770" s="198">
        <f>SUM(L2770:M2770)</f>
        <v>124675.05</v>
      </c>
      <c r="O2770" s="198">
        <f>SUM(O2741:O2769)</f>
        <v>120041.75999999998</v>
      </c>
      <c r="P2770" s="198">
        <f>SUM(P2741:P2769)</f>
        <v>1.53</v>
      </c>
      <c r="Q2770" s="198">
        <f>SUM(O2770:P2770)</f>
        <v>120043.28999999998</v>
      </c>
      <c r="R2770" s="198">
        <f t="shared" ref="R2770:W2770" si="1063">SUM(R2741:R2769)</f>
        <v>128389.96999999999</v>
      </c>
      <c r="S2770" s="198">
        <f t="shared" si="1063"/>
        <v>1.53</v>
      </c>
      <c r="T2770" s="198">
        <f t="shared" si="1063"/>
        <v>121391.47059999999</v>
      </c>
      <c r="U2770" s="198">
        <f t="shared" si="1063"/>
        <v>152227.44999999998</v>
      </c>
      <c r="V2770" s="198">
        <f t="shared" si="1063"/>
        <v>0</v>
      </c>
      <c r="W2770" s="198">
        <f t="shared" si="1063"/>
        <v>152227.44999999998</v>
      </c>
      <c r="X2770" s="264"/>
      <c r="Y2770" s="264"/>
      <c r="Z2770" s="264"/>
      <c r="AA2770" s="264"/>
      <c r="AB2770" s="264"/>
      <c r="AC2770" s="264"/>
      <c r="AD2770" s="264"/>
      <c r="AE2770" s="264"/>
      <c r="AF2770" s="264"/>
      <c r="AG2770" s="264"/>
      <c r="AH2770" s="264"/>
      <c r="AI2770" s="264"/>
      <c r="AJ2770" s="264"/>
      <c r="AK2770" s="264"/>
      <c r="AL2770" s="264"/>
      <c r="AM2770" s="264"/>
      <c r="AN2770" s="264"/>
      <c r="AO2770" s="264"/>
      <c r="AP2770" s="264"/>
      <c r="AQ2770" s="264"/>
      <c r="AR2770" s="264"/>
      <c r="AS2770" s="264"/>
      <c r="AT2770" s="264"/>
      <c r="AU2770" s="264"/>
      <c r="AV2770" s="264"/>
      <c r="AW2770" s="264"/>
      <c r="AX2770" s="264"/>
      <c r="AY2770" s="264"/>
      <c r="AZ2770" s="264"/>
      <c r="BA2770" s="264"/>
      <c r="BB2770" s="264"/>
      <c r="BC2770" s="264"/>
      <c r="BD2770" s="264"/>
      <c r="BE2770" s="264"/>
      <c r="BF2770" s="264"/>
      <c r="BG2770" s="264"/>
      <c r="BH2770" s="264"/>
      <c r="BI2770" s="264"/>
      <c r="BJ2770" s="264"/>
      <c r="BK2770" s="264"/>
      <c r="BL2770" s="264"/>
      <c r="BM2770" s="264"/>
      <c r="BN2770" s="264"/>
      <c r="BO2770" s="264"/>
      <c r="BP2770" s="264"/>
      <c r="BQ2770" s="264"/>
      <c r="BR2770" s="264"/>
      <c r="BS2770" s="264"/>
      <c r="BT2770" s="264"/>
      <c r="BU2770" s="264"/>
      <c r="BV2770" s="264"/>
      <c r="BW2770" s="264"/>
      <c r="BX2770" s="264"/>
      <c r="BY2770" s="264"/>
      <c r="BZ2770" s="264"/>
      <c r="CA2770" s="264"/>
      <c r="CB2770" s="264"/>
      <c r="CC2770" s="264"/>
      <c r="CD2770" s="264"/>
      <c r="CE2770" s="264"/>
      <c r="CF2770" s="264"/>
      <c r="CG2770" s="264"/>
      <c r="CH2770" s="264"/>
      <c r="CI2770" s="264"/>
      <c r="CJ2770" s="264"/>
      <c r="CK2770" s="264"/>
      <c r="CL2770" s="264"/>
      <c r="CM2770" s="264"/>
      <c r="CN2770" s="264"/>
      <c r="CO2770" s="264"/>
      <c r="CP2770" s="264"/>
      <c r="CQ2770" s="264"/>
      <c r="CR2770" s="264"/>
      <c r="CS2770" s="264"/>
      <c r="CT2770" s="264"/>
      <c r="CU2770" s="264"/>
      <c r="CV2770" s="264"/>
      <c r="CW2770" s="264"/>
      <c r="CX2770" s="264"/>
    </row>
    <row r="2771" spans="1:102" ht="18">
      <c r="A2771" s="13">
        <v>47</v>
      </c>
      <c r="B2771" s="7" t="s">
        <v>1992</v>
      </c>
      <c r="C2771" s="9"/>
      <c r="D2771" s="9"/>
      <c r="E2771" s="9"/>
      <c r="F2771" s="6"/>
      <c r="G2771" s="6"/>
      <c r="H2771" s="3"/>
      <c r="I2771" s="18"/>
      <c r="J2771" s="18"/>
      <c r="L2771" s="65"/>
      <c r="M2771" s="65"/>
      <c r="N2771" s="67"/>
      <c r="O2771" s="65"/>
      <c r="P2771" s="65"/>
      <c r="Q2771" s="67"/>
      <c r="R2771" s="65"/>
      <c r="S2771" s="8"/>
      <c r="T2771" s="9"/>
      <c r="U2771" s="8"/>
      <c r="V2771" s="8"/>
      <c r="W2771" s="9"/>
    </row>
    <row r="2772" spans="1:102" ht="18">
      <c r="A2772" s="13">
        <v>1</v>
      </c>
      <c r="B2772" s="5" t="s">
        <v>1872</v>
      </c>
      <c r="C2772" s="9"/>
      <c r="D2772" s="9"/>
      <c r="E2772" s="9"/>
      <c r="F2772" s="6"/>
      <c r="G2772" s="6"/>
      <c r="H2772" s="3"/>
      <c r="I2772" s="18">
        <v>985.94</v>
      </c>
      <c r="J2772" s="18"/>
      <c r="K2772" s="213">
        <f>SUM(I2772:J2772)</f>
        <v>985.94</v>
      </c>
      <c r="L2772" s="65">
        <v>1085.56</v>
      </c>
      <c r="M2772" s="65"/>
      <c r="N2772" s="67">
        <f>SUM(L2772:M2772)</f>
        <v>1085.56</v>
      </c>
      <c r="O2772" s="65">
        <v>56.59</v>
      </c>
      <c r="P2772" s="65"/>
      <c r="Q2772" s="67">
        <f>SUM(O2772:P2772)</f>
        <v>56.59</v>
      </c>
      <c r="R2772" s="65">
        <v>56.59</v>
      </c>
      <c r="S2772" s="8"/>
      <c r="T2772" s="9">
        <f>SUM(R2772:S2772)</f>
        <v>56.59</v>
      </c>
      <c r="U2772" s="8">
        <v>168.26</v>
      </c>
      <c r="V2772" s="8"/>
      <c r="W2772" s="9">
        <f>SUM(U2772:V2772)</f>
        <v>168.26</v>
      </c>
    </row>
    <row r="2773" spans="1:102" s="186" customFormat="1" ht="18">
      <c r="A2773" s="187"/>
      <c r="B2773" s="181" t="s">
        <v>2559</v>
      </c>
      <c r="C2773" s="182"/>
      <c r="D2773" s="182"/>
      <c r="E2773" s="182"/>
      <c r="F2773" s="183"/>
      <c r="G2773" s="183"/>
      <c r="H2773" s="194"/>
      <c r="I2773" s="184">
        <f>SUM(I2772)</f>
        <v>985.94</v>
      </c>
      <c r="J2773" s="184"/>
      <c r="K2773" s="212">
        <f>SUM(I2773:J2773)</f>
        <v>985.94</v>
      </c>
      <c r="L2773" s="198">
        <f>SUM(L2772)</f>
        <v>1085.56</v>
      </c>
      <c r="M2773" s="198"/>
      <c r="N2773" s="198">
        <f>SUM(L2773:M2773)</f>
        <v>1085.56</v>
      </c>
      <c r="O2773" s="198">
        <f>SUM(O2772)</f>
        <v>56.59</v>
      </c>
      <c r="P2773" s="198"/>
      <c r="Q2773" s="198">
        <f>SUM(O2773:P2773)</f>
        <v>56.59</v>
      </c>
      <c r="R2773" s="198">
        <f>SUM(R2772)</f>
        <v>56.59</v>
      </c>
      <c r="S2773" s="182"/>
      <c r="T2773" s="182">
        <f>SUM(R2773:S2773)</f>
        <v>56.59</v>
      </c>
      <c r="U2773" s="182">
        <f>SUM(U2772)</f>
        <v>168.26</v>
      </c>
      <c r="V2773" s="182"/>
      <c r="W2773" s="182">
        <f>SUM(U2773:V2773)</f>
        <v>168.26</v>
      </c>
      <c r="X2773" s="264"/>
      <c r="Y2773" s="264"/>
      <c r="Z2773" s="264"/>
      <c r="AA2773" s="264"/>
      <c r="AB2773" s="264"/>
      <c r="AC2773" s="264"/>
      <c r="AD2773" s="264"/>
      <c r="AE2773" s="264"/>
      <c r="AF2773" s="264"/>
      <c r="AG2773" s="264"/>
      <c r="AH2773" s="264"/>
      <c r="AI2773" s="264"/>
      <c r="AJ2773" s="264"/>
      <c r="AK2773" s="264"/>
      <c r="AL2773" s="264"/>
      <c r="AM2773" s="264"/>
      <c r="AN2773" s="264"/>
      <c r="AO2773" s="264"/>
      <c r="AP2773" s="264"/>
      <c r="AQ2773" s="264"/>
      <c r="AR2773" s="264"/>
      <c r="AS2773" s="264"/>
      <c r="AT2773" s="264"/>
      <c r="AU2773" s="264"/>
      <c r="AV2773" s="264"/>
      <c r="AW2773" s="264"/>
      <c r="AX2773" s="264"/>
      <c r="AY2773" s="264"/>
      <c r="AZ2773" s="264"/>
      <c r="BA2773" s="264"/>
      <c r="BB2773" s="264"/>
      <c r="BC2773" s="264"/>
      <c r="BD2773" s="264"/>
      <c r="BE2773" s="264"/>
      <c r="BF2773" s="264"/>
      <c r="BG2773" s="264"/>
      <c r="BH2773" s="264"/>
      <c r="BI2773" s="264"/>
      <c r="BJ2773" s="264"/>
      <c r="BK2773" s="264"/>
      <c r="BL2773" s="264"/>
      <c r="BM2773" s="264"/>
      <c r="BN2773" s="264"/>
      <c r="BO2773" s="264"/>
      <c r="BP2773" s="264"/>
      <c r="BQ2773" s="264"/>
      <c r="BR2773" s="264"/>
      <c r="BS2773" s="264"/>
      <c r="BT2773" s="264"/>
      <c r="BU2773" s="264"/>
      <c r="BV2773" s="264"/>
      <c r="BW2773" s="264"/>
      <c r="BX2773" s="264"/>
      <c r="BY2773" s="264"/>
      <c r="BZ2773" s="264"/>
      <c r="CA2773" s="264"/>
      <c r="CB2773" s="264"/>
      <c r="CC2773" s="264"/>
      <c r="CD2773" s="264"/>
      <c r="CE2773" s="264"/>
      <c r="CF2773" s="264"/>
      <c r="CG2773" s="264"/>
      <c r="CH2773" s="264"/>
      <c r="CI2773" s="264"/>
      <c r="CJ2773" s="264"/>
      <c r="CK2773" s="264"/>
      <c r="CL2773" s="264"/>
      <c r="CM2773" s="264"/>
      <c r="CN2773" s="264"/>
      <c r="CO2773" s="264"/>
      <c r="CP2773" s="264"/>
      <c r="CQ2773" s="264"/>
      <c r="CR2773" s="264"/>
      <c r="CS2773" s="264"/>
      <c r="CT2773" s="264"/>
      <c r="CU2773" s="264"/>
      <c r="CV2773" s="264"/>
      <c r="CW2773" s="264"/>
      <c r="CX2773" s="264"/>
    </row>
    <row r="2774" spans="1:102" s="24" customFormat="1" ht="18">
      <c r="A2774" s="17">
        <v>48</v>
      </c>
      <c r="B2774" s="7" t="s">
        <v>1840</v>
      </c>
      <c r="C2774" s="9"/>
      <c r="D2774" s="9"/>
      <c r="E2774" s="9"/>
      <c r="F2774" s="6"/>
      <c r="G2774" s="6"/>
      <c r="H2774" s="3"/>
      <c r="I2774" s="18"/>
      <c r="J2774" s="18"/>
      <c r="K2774" s="213"/>
      <c r="L2774" s="67"/>
      <c r="M2774" s="67"/>
      <c r="N2774" s="67"/>
      <c r="O2774" s="67"/>
      <c r="P2774" s="67"/>
      <c r="Q2774" s="67"/>
      <c r="R2774" s="67"/>
      <c r="S2774" s="9"/>
      <c r="T2774" s="9"/>
      <c r="U2774" s="9"/>
      <c r="V2774" s="9"/>
      <c r="W2774" s="9"/>
      <c r="X2774" s="258"/>
      <c r="Y2774" s="258"/>
      <c r="Z2774" s="258"/>
      <c r="AA2774" s="258"/>
      <c r="AB2774" s="258"/>
      <c r="AC2774" s="258"/>
      <c r="AD2774" s="258"/>
      <c r="AE2774" s="258"/>
      <c r="AF2774" s="258"/>
      <c r="AG2774" s="258"/>
      <c r="AH2774" s="258"/>
      <c r="AI2774" s="258"/>
      <c r="AJ2774" s="258"/>
      <c r="AK2774" s="258"/>
      <c r="AL2774" s="258"/>
      <c r="AM2774" s="258"/>
      <c r="AN2774" s="258"/>
      <c r="AO2774" s="258"/>
      <c r="AP2774" s="258"/>
      <c r="AQ2774" s="258"/>
      <c r="AR2774" s="258"/>
      <c r="AS2774" s="258"/>
      <c r="AT2774" s="258"/>
      <c r="AU2774" s="258"/>
      <c r="AV2774" s="258"/>
      <c r="AW2774" s="258"/>
      <c r="AX2774" s="258"/>
      <c r="AY2774" s="258"/>
      <c r="AZ2774" s="258"/>
      <c r="BA2774" s="258"/>
      <c r="BB2774" s="258"/>
      <c r="BC2774" s="258"/>
      <c r="BD2774" s="258"/>
      <c r="BE2774" s="258"/>
      <c r="BF2774" s="258"/>
      <c r="BG2774" s="258"/>
      <c r="BH2774" s="258"/>
      <c r="BI2774" s="258"/>
      <c r="BJ2774" s="258"/>
      <c r="BK2774" s="258"/>
      <c r="BL2774" s="258"/>
      <c r="BM2774" s="258"/>
      <c r="BN2774" s="258"/>
      <c r="BO2774" s="258"/>
      <c r="BP2774" s="258"/>
      <c r="BQ2774" s="258"/>
      <c r="BR2774" s="258"/>
      <c r="BS2774" s="258"/>
      <c r="BT2774" s="258"/>
      <c r="BU2774" s="258"/>
      <c r="BV2774" s="258"/>
      <c r="BW2774" s="258"/>
      <c r="BX2774" s="258"/>
      <c r="BY2774" s="258"/>
      <c r="BZ2774" s="258"/>
      <c r="CA2774" s="258"/>
      <c r="CB2774" s="258"/>
      <c r="CC2774" s="258"/>
      <c r="CD2774" s="258"/>
      <c r="CE2774" s="258"/>
      <c r="CF2774" s="258"/>
      <c r="CG2774" s="258"/>
      <c r="CH2774" s="258"/>
      <c r="CI2774" s="258"/>
      <c r="CJ2774" s="258"/>
      <c r="CK2774" s="258"/>
      <c r="CL2774" s="258"/>
      <c r="CM2774" s="258"/>
      <c r="CN2774" s="258"/>
      <c r="CO2774" s="258"/>
      <c r="CP2774" s="258"/>
      <c r="CQ2774" s="258"/>
      <c r="CR2774" s="258"/>
      <c r="CS2774" s="258"/>
      <c r="CT2774" s="258"/>
      <c r="CU2774" s="258"/>
      <c r="CV2774" s="258"/>
      <c r="CW2774" s="258"/>
      <c r="CX2774" s="258"/>
    </row>
    <row r="2775" spans="1:102" ht="18">
      <c r="A2775" s="13">
        <v>1</v>
      </c>
      <c r="B2775" s="5" t="s">
        <v>1841</v>
      </c>
      <c r="C2775" s="8">
        <v>130.01</v>
      </c>
      <c r="D2775" s="8"/>
      <c r="E2775" s="9">
        <f>SUM(C2775:D2775)</f>
        <v>130.01</v>
      </c>
      <c r="F2775" s="2">
        <v>150.01</v>
      </c>
      <c r="G2775" s="2">
        <v>0</v>
      </c>
      <c r="H2775" s="3">
        <f t="shared" si="1056"/>
        <v>150.01</v>
      </c>
      <c r="I2775" s="10">
        <v>165.01</v>
      </c>
      <c r="J2775" s="10"/>
      <c r="K2775" s="213">
        <f>SUM(I2775:J2775)</f>
        <v>165.01</v>
      </c>
      <c r="L2775" s="65">
        <v>368.01</v>
      </c>
      <c r="M2775" s="65"/>
      <c r="N2775" s="67">
        <f>SUM(L2775:M2775)</f>
        <v>368.01</v>
      </c>
      <c r="O2775" s="65">
        <v>1100.01</v>
      </c>
      <c r="P2775" s="65"/>
      <c r="Q2775" s="67">
        <f>SUM(O2775:P2775)</f>
        <v>1100.01</v>
      </c>
      <c r="R2775" s="65">
        <v>1100.01</v>
      </c>
      <c r="S2775" s="8"/>
      <c r="T2775" s="9">
        <f>SUM(R2775:S2775)</f>
        <v>1100.01</v>
      </c>
      <c r="U2775" s="8">
        <v>1284.45</v>
      </c>
      <c r="V2775" s="8"/>
      <c r="W2775" s="9">
        <f>SUM(U2775:V2775)</f>
        <v>1284.45</v>
      </c>
    </row>
    <row r="2776" spans="1:102" s="186" customFormat="1" ht="18">
      <c r="A2776" s="187"/>
      <c r="B2776" s="181" t="s">
        <v>114</v>
      </c>
      <c r="C2776" s="182">
        <f>SUM(C2775)</f>
        <v>130.01</v>
      </c>
      <c r="D2776" s="182"/>
      <c r="E2776" s="182">
        <f>SUM(C2776:D2776)</f>
        <v>130.01</v>
      </c>
      <c r="F2776" s="183">
        <v>150.01</v>
      </c>
      <c r="G2776" s="183">
        <v>0</v>
      </c>
      <c r="H2776" s="194">
        <f t="shared" si="1056"/>
        <v>150.01</v>
      </c>
      <c r="I2776" s="184">
        <f>SUM(I2775)</f>
        <v>165.01</v>
      </c>
      <c r="J2776" s="184"/>
      <c r="K2776" s="212">
        <f>SUM(I2776:J2776)</f>
        <v>165.01</v>
      </c>
      <c r="L2776" s="198">
        <f>SUM(L2775)</f>
        <v>368.01</v>
      </c>
      <c r="M2776" s="198"/>
      <c r="N2776" s="198">
        <f>SUM(L2776:M2776)</f>
        <v>368.01</v>
      </c>
      <c r="O2776" s="198">
        <f>SUM(O2775)</f>
        <v>1100.01</v>
      </c>
      <c r="P2776" s="198"/>
      <c r="Q2776" s="198">
        <f>SUM(O2776:P2776)</f>
        <v>1100.01</v>
      </c>
      <c r="R2776" s="198">
        <f>SUM(R2775)</f>
        <v>1100.01</v>
      </c>
      <c r="S2776" s="182"/>
      <c r="T2776" s="182">
        <f>SUM(R2776:S2776)</f>
        <v>1100.01</v>
      </c>
      <c r="U2776" s="182">
        <f>SUM(U2775)</f>
        <v>1284.45</v>
      </c>
      <c r="V2776" s="182"/>
      <c r="W2776" s="182">
        <f>SUM(U2776:V2776)</f>
        <v>1284.45</v>
      </c>
      <c r="X2776" s="264"/>
      <c r="Y2776" s="264"/>
      <c r="Z2776" s="264"/>
      <c r="AA2776" s="264"/>
      <c r="AB2776" s="264"/>
      <c r="AC2776" s="264"/>
      <c r="AD2776" s="264"/>
      <c r="AE2776" s="264"/>
      <c r="AF2776" s="264"/>
      <c r="AG2776" s="264"/>
      <c r="AH2776" s="264"/>
      <c r="AI2776" s="264"/>
      <c r="AJ2776" s="264"/>
      <c r="AK2776" s="264"/>
      <c r="AL2776" s="264"/>
      <c r="AM2776" s="264"/>
      <c r="AN2776" s="264"/>
      <c r="AO2776" s="264"/>
      <c r="AP2776" s="264"/>
      <c r="AQ2776" s="264"/>
      <c r="AR2776" s="264"/>
      <c r="AS2776" s="264"/>
      <c r="AT2776" s="264"/>
      <c r="AU2776" s="264"/>
      <c r="AV2776" s="264"/>
      <c r="AW2776" s="264"/>
      <c r="AX2776" s="264"/>
      <c r="AY2776" s="264"/>
      <c r="AZ2776" s="264"/>
      <c r="BA2776" s="264"/>
      <c r="BB2776" s="264"/>
      <c r="BC2776" s="264"/>
      <c r="BD2776" s="264"/>
      <c r="BE2776" s="264"/>
      <c r="BF2776" s="264"/>
      <c r="BG2776" s="264"/>
      <c r="BH2776" s="264"/>
      <c r="BI2776" s="264"/>
      <c r="BJ2776" s="264"/>
      <c r="BK2776" s="264"/>
      <c r="BL2776" s="264"/>
      <c r="BM2776" s="264"/>
      <c r="BN2776" s="264"/>
      <c r="BO2776" s="264"/>
      <c r="BP2776" s="264"/>
      <c r="BQ2776" s="264"/>
      <c r="BR2776" s="264"/>
      <c r="BS2776" s="264"/>
      <c r="BT2776" s="264"/>
      <c r="BU2776" s="264"/>
      <c r="BV2776" s="264"/>
      <c r="BW2776" s="264"/>
      <c r="BX2776" s="264"/>
      <c r="BY2776" s="264"/>
      <c r="BZ2776" s="264"/>
      <c r="CA2776" s="264"/>
      <c r="CB2776" s="264"/>
      <c r="CC2776" s="264"/>
      <c r="CD2776" s="264"/>
      <c r="CE2776" s="264"/>
      <c r="CF2776" s="264"/>
      <c r="CG2776" s="264"/>
      <c r="CH2776" s="264"/>
      <c r="CI2776" s="264"/>
      <c r="CJ2776" s="264"/>
      <c r="CK2776" s="264"/>
      <c r="CL2776" s="264"/>
      <c r="CM2776" s="264"/>
      <c r="CN2776" s="264"/>
      <c r="CO2776" s="264"/>
      <c r="CP2776" s="264"/>
      <c r="CQ2776" s="264"/>
      <c r="CR2776" s="264"/>
      <c r="CS2776" s="264"/>
      <c r="CT2776" s="264"/>
      <c r="CU2776" s="264"/>
      <c r="CV2776" s="264"/>
      <c r="CW2776" s="264"/>
      <c r="CX2776" s="264"/>
    </row>
    <row r="2777" spans="1:102" s="24" customFormat="1" ht="18">
      <c r="A2777" s="17">
        <v>49</v>
      </c>
      <c r="B2777" s="7" t="s">
        <v>286</v>
      </c>
      <c r="C2777" s="9"/>
      <c r="D2777" s="9"/>
      <c r="E2777" s="9"/>
      <c r="F2777" s="6"/>
      <c r="G2777" s="6"/>
      <c r="H2777" s="3"/>
      <c r="I2777" s="18"/>
      <c r="J2777" s="18"/>
      <c r="K2777" s="213"/>
      <c r="L2777" s="67"/>
      <c r="M2777" s="67"/>
      <c r="N2777" s="67"/>
      <c r="O2777" s="67"/>
      <c r="P2777" s="67"/>
      <c r="Q2777" s="67"/>
      <c r="R2777" s="67"/>
      <c r="S2777" s="9"/>
      <c r="T2777" s="9"/>
      <c r="U2777" s="9"/>
      <c r="V2777" s="9"/>
      <c r="W2777" s="9"/>
      <c r="X2777" s="258"/>
      <c r="Y2777" s="258"/>
      <c r="Z2777" s="258"/>
      <c r="AA2777" s="258"/>
      <c r="AB2777" s="258"/>
      <c r="AC2777" s="258"/>
      <c r="AD2777" s="258"/>
      <c r="AE2777" s="258"/>
      <c r="AF2777" s="258"/>
      <c r="AG2777" s="258"/>
      <c r="AH2777" s="258"/>
      <c r="AI2777" s="258"/>
      <c r="AJ2777" s="258"/>
      <c r="AK2777" s="258"/>
      <c r="AL2777" s="258"/>
      <c r="AM2777" s="258"/>
      <c r="AN2777" s="258"/>
      <c r="AO2777" s="258"/>
      <c r="AP2777" s="258"/>
      <c r="AQ2777" s="258"/>
      <c r="AR2777" s="258"/>
      <c r="AS2777" s="258"/>
      <c r="AT2777" s="258"/>
      <c r="AU2777" s="258"/>
      <c r="AV2777" s="258"/>
      <c r="AW2777" s="258"/>
      <c r="AX2777" s="258"/>
      <c r="AY2777" s="258"/>
      <c r="AZ2777" s="258"/>
      <c r="BA2777" s="258"/>
      <c r="BB2777" s="258"/>
      <c r="BC2777" s="258"/>
      <c r="BD2777" s="258"/>
      <c r="BE2777" s="258"/>
      <c r="BF2777" s="258"/>
      <c r="BG2777" s="258"/>
      <c r="BH2777" s="258"/>
      <c r="BI2777" s="258"/>
      <c r="BJ2777" s="258"/>
      <c r="BK2777" s="258"/>
      <c r="BL2777" s="258"/>
      <c r="BM2777" s="258"/>
      <c r="BN2777" s="258"/>
      <c r="BO2777" s="258"/>
      <c r="BP2777" s="258"/>
      <c r="BQ2777" s="258"/>
      <c r="BR2777" s="258"/>
      <c r="BS2777" s="258"/>
      <c r="BT2777" s="258"/>
      <c r="BU2777" s="258"/>
      <c r="BV2777" s="258"/>
      <c r="BW2777" s="258"/>
      <c r="BX2777" s="258"/>
      <c r="BY2777" s="258"/>
      <c r="BZ2777" s="258"/>
      <c r="CA2777" s="258"/>
      <c r="CB2777" s="258"/>
      <c r="CC2777" s="258"/>
      <c r="CD2777" s="258"/>
      <c r="CE2777" s="258"/>
      <c r="CF2777" s="258"/>
      <c r="CG2777" s="258"/>
      <c r="CH2777" s="258"/>
      <c r="CI2777" s="258"/>
      <c r="CJ2777" s="258"/>
      <c r="CK2777" s="258"/>
      <c r="CL2777" s="258"/>
      <c r="CM2777" s="258"/>
      <c r="CN2777" s="258"/>
      <c r="CO2777" s="258"/>
      <c r="CP2777" s="258"/>
      <c r="CQ2777" s="258"/>
      <c r="CR2777" s="258"/>
      <c r="CS2777" s="258"/>
      <c r="CT2777" s="258"/>
      <c r="CU2777" s="258"/>
      <c r="CV2777" s="258"/>
      <c r="CW2777" s="258"/>
      <c r="CX2777" s="258"/>
    </row>
    <row r="2778" spans="1:102" ht="18">
      <c r="A2778" s="17">
        <v>1</v>
      </c>
      <c r="B2778" s="5" t="s">
        <v>1842</v>
      </c>
      <c r="C2778" s="8">
        <v>0</v>
      </c>
      <c r="D2778" s="8"/>
      <c r="E2778" s="8">
        <f>SUM(C2778:D2778)</f>
        <v>0</v>
      </c>
      <c r="F2778" s="2">
        <v>50</v>
      </c>
      <c r="G2778" s="2">
        <v>0</v>
      </c>
      <c r="H2778" s="3">
        <f t="shared" si="1056"/>
        <v>50</v>
      </c>
      <c r="I2778" s="10">
        <v>50</v>
      </c>
      <c r="J2778" s="10"/>
      <c r="K2778" s="213">
        <f>SUM(I2778:J2778)</f>
        <v>50</v>
      </c>
      <c r="L2778" s="65">
        <v>75</v>
      </c>
      <c r="M2778" s="65"/>
      <c r="N2778" s="67">
        <f>SUM(L2778:M2778)</f>
        <v>75</v>
      </c>
      <c r="O2778" s="65">
        <v>60</v>
      </c>
      <c r="P2778" s="65"/>
      <c r="Q2778" s="67">
        <f>SUM(O2778:P2778)</f>
        <v>60</v>
      </c>
      <c r="R2778" s="65">
        <v>60</v>
      </c>
      <c r="S2778" s="8"/>
      <c r="T2778" s="9">
        <f>SUM(R2778:S2778)</f>
        <v>60</v>
      </c>
      <c r="U2778" s="8">
        <v>36</v>
      </c>
      <c r="V2778" s="8"/>
      <c r="W2778" s="9">
        <f>SUM(U2778:V2778)</f>
        <v>36</v>
      </c>
    </row>
    <row r="2779" spans="1:102" s="186" customFormat="1" ht="18">
      <c r="A2779" s="187"/>
      <c r="B2779" s="181" t="s">
        <v>16</v>
      </c>
      <c r="C2779" s="182">
        <f>SUM(C2778)</f>
        <v>0</v>
      </c>
      <c r="D2779" s="182"/>
      <c r="E2779" s="182">
        <f>SUM(C2779:D2779)</f>
        <v>0</v>
      </c>
      <c r="F2779" s="183">
        <v>50</v>
      </c>
      <c r="G2779" s="183">
        <v>0</v>
      </c>
      <c r="H2779" s="194">
        <f t="shared" si="1056"/>
        <v>50</v>
      </c>
      <c r="I2779" s="184">
        <f>SUM(I2778)</f>
        <v>50</v>
      </c>
      <c r="J2779" s="184"/>
      <c r="K2779" s="212">
        <f>SUM(I2779:J2779)</f>
        <v>50</v>
      </c>
      <c r="L2779" s="198">
        <f>SUM(L2778)</f>
        <v>75</v>
      </c>
      <c r="M2779" s="198"/>
      <c r="N2779" s="198">
        <f>SUM(L2779:M2779)</f>
        <v>75</v>
      </c>
      <c r="O2779" s="198">
        <f>SUM(O2778)</f>
        <v>60</v>
      </c>
      <c r="P2779" s="198"/>
      <c r="Q2779" s="198">
        <f>SUM(O2779:P2779)</f>
        <v>60</v>
      </c>
      <c r="R2779" s="198">
        <f>SUM(R2778)</f>
        <v>60</v>
      </c>
      <c r="S2779" s="182"/>
      <c r="T2779" s="182">
        <f>SUM(R2779:S2779)</f>
        <v>60</v>
      </c>
      <c r="U2779" s="182">
        <f>SUM(U2778)</f>
        <v>36</v>
      </c>
      <c r="V2779" s="182"/>
      <c r="W2779" s="182">
        <f>SUM(U2779:V2779)</f>
        <v>36</v>
      </c>
      <c r="X2779" s="264"/>
      <c r="Y2779" s="264"/>
      <c r="Z2779" s="264"/>
      <c r="AA2779" s="264"/>
      <c r="AB2779" s="264"/>
      <c r="AC2779" s="264"/>
      <c r="AD2779" s="264"/>
      <c r="AE2779" s="264"/>
      <c r="AF2779" s="264"/>
      <c r="AG2779" s="264"/>
      <c r="AH2779" s="264"/>
      <c r="AI2779" s="264"/>
      <c r="AJ2779" s="264"/>
      <c r="AK2779" s="264"/>
      <c r="AL2779" s="264"/>
      <c r="AM2779" s="264"/>
      <c r="AN2779" s="264"/>
      <c r="AO2779" s="264"/>
      <c r="AP2779" s="264"/>
      <c r="AQ2779" s="264"/>
      <c r="AR2779" s="264"/>
      <c r="AS2779" s="264"/>
      <c r="AT2779" s="264"/>
      <c r="AU2779" s="264"/>
      <c r="AV2779" s="264"/>
      <c r="AW2779" s="264"/>
      <c r="AX2779" s="264"/>
      <c r="AY2779" s="264"/>
      <c r="AZ2779" s="264"/>
      <c r="BA2779" s="264"/>
      <c r="BB2779" s="264"/>
      <c r="BC2779" s="264"/>
      <c r="BD2779" s="264"/>
      <c r="BE2779" s="264"/>
      <c r="BF2779" s="264"/>
      <c r="BG2779" s="264"/>
      <c r="BH2779" s="264"/>
      <c r="BI2779" s="264"/>
      <c r="BJ2779" s="264"/>
      <c r="BK2779" s="264"/>
      <c r="BL2779" s="264"/>
      <c r="BM2779" s="264"/>
      <c r="BN2779" s="264"/>
      <c r="BO2779" s="264"/>
      <c r="BP2779" s="264"/>
      <c r="BQ2779" s="264"/>
      <c r="BR2779" s="264"/>
      <c r="BS2779" s="264"/>
      <c r="BT2779" s="264"/>
      <c r="BU2779" s="264"/>
      <c r="BV2779" s="264"/>
      <c r="BW2779" s="264"/>
      <c r="BX2779" s="264"/>
      <c r="BY2779" s="264"/>
      <c r="BZ2779" s="264"/>
      <c r="CA2779" s="264"/>
      <c r="CB2779" s="264"/>
      <c r="CC2779" s="264"/>
      <c r="CD2779" s="264"/>
      <c r="CE2779" s="264"/>
      <c r="CF2779" s="264"/>
      <c r="CG2779" s="264"/>
      <c r="CH2779" s="264"/>
      <c r="CI2779" s="264"/>
      <c r="CJ2779" s="264"/>
      <c r="CK2779" s="264"/>
      <c r="CL2779" s="264"/>
      <c r="CM2779" s="264"/>
      <c r="CN2779" s="264"/>
      <c r="CO2779" s="264"/>
      <c r="CP2779" s="264"/>
      <c r="CQ2779" s="264"/>
      <c r="CR2779" s="264"/>
      <c r="CS2779" s="264"/>
      <c r="CT2779" s="264"/>
      <c r="CU2779" s="264"/>
      <c r="CV2779" s="264"/>
      <c r="CW2779" s="264"/>
      <c r="CX2779" s="264"/>
    </row>
    <row r="2780" spans="1:102" s="24" customFormat="1" ht="18">
      <c r="A2780" s="17">
        <v>50</v>
      </c>
      <c r="B2780" s="7" t="s">
        <v>1843</v>
      </c>
      <c r="C2780" s="9"/>
      <c r="D2780" s="9"/>
      <c r="E2780" s="9"/>
      <c r="F2780" s="6"/>
      <c r="G2780" s="6"/>
      <c r="H2780" s="3"/>
      <c r="I2780" s="18"/>
      <c r="J2780" s="18"/>
      <c r="K2780" s="213"/>
      <c r="L2780" s="67"/>
      <c r="M2780" s="67"/>
      <c r="N2780" s="67"/>
      <c r="O2780" s="67"/>
      <c r="P2780" s="67"/>
      <c r="Q2780" s="67"/>
      <c r="R2780" s="67"/>
      <c r="S2780" s="9"/>
      <c r="T2780" s="9"/>
      <c r="U2780" s="9"/>
      <c r="V2780" s="9"/>
      <c r="W2780" s="9"/>
      <c r="X2780" s="258"/>
      <c r="Y2780" s="258"/>
      <c r="Z2780" s="258"/>
      <c r="AA2780" s="258"/>
      <c r="AB2780" s="258"/>
      <c r="AC2780" s="258"/>
      <c r="AD2780" s="258"/>
      <c r="AE2780" s="258"/>
      <c r="AF2780" s="258"/>
      <c r="AG2780" s="258"/>
      <c r="AH2780" s="258"/>
      <c r="AI2780" s="258"/>
      <c r="AJ2780" s="258"/>
      <c r="AK2780" s="258"/>
      <c r="AL2780" s="258"/>
      <c r="AM2780" s="258"/>
      <c r="AN2780" s="258"/>
      <c r="AO2780" s="258"/>
      <c r="AP2780" s="258"/>
      <c r="AQ2780" s="258"/>
      <c r="AR2780" s="258"/>
      <c r="AS2780" s="258"/>
      <c r="AT2780" s="258"/>
      <c r="AU2780" s="258"/>
      <c r="AV2780" s="258"/>
      <c r="AW2780" s="258"/>
      <c r="AX2780" s="258"/>
      <c r="AY2780" s="258"/>
      <c r="AZ2780" s="258"/>
      <c r="BA2780" s="258"/>
      <c r="BB2780" s="258"/>
      <c r="BC2780" s="258"/>
      <c r="BD2780" s="258"/>
      <c r="BE2780" s="258"/>
      <c r="BF2780" s="258"/>
      <c r="BG2780" s="258"/>
      <c r="BH2780" s="258"/>
      <c r="BI2780" s="258"/>
      <c r="BJ2780" s="258"/>
      <c r="BK2780" s="258"/>
      <c r="BL2780" s="258"/>
      <c r="BM2780" s="258"/>
      <c r="BN2780" s="258"/>
      <c r="BO2780" s="258"/>
      <c r="BP2780" s="258"/>
      <c r="BQ2780" s="258"/>
      <c r="BR2780" s="258"/>
      <c r="BS2780" s="258"/>
      <c r="BT2780" s="258"/>
      <c r="BU2780" s="258"/>
      <c r="BV2780" s="258"/>
      <c r="BW2780" s="258"/>
      <c r="BX2780" s="258"/>
      <c r="BY2780" s="258"/>
      <c r="BZ2780" s="258"/>
      <c r="CA2780" s="258"/>
      <c r="CB2780" s="258"/>
      <c r="CC2780" s="258"/>
      <c r="CD2780" s="258"/>
      <c r="CE2780" s="258"/>
      <c r="CF2780" s="258"/>
      <c r="CG2780" s="258"/>
      <c r="CH2780" s="258"/>
      <c r="CI2780" s="258"/>
      <c r="CJ2780" s="258"/>
      <c r="CK2780" s="258"/>
      <c r="CL2780" s="258"/>
      <c r="CM2780" s="258"/>
      <c r="CN2780" s="258"/>
      <c r="CO2780" s="258"/>
      <c r="CP2780" s="258"/>
      <c r="CQ2780" s="258"/>
      <c r="CR2780" s="258"/>
      <c r="CS2780" s="258"/>
      <c r="CT2780" s="258"/>
      <c r="CU2780" s="258"/>
      <c r="CV2780" s="258"/>
      <c r="CW2780" s="258"/>
      <c r="CX2780" s="258"/>
    </row>
    <row r="2781" spans="1:102" ht="18">
      <c r="A2781" s="13">
        <v>1</v>
      </c>
      <c r="B2781" s="5" t="s">
        <v>1844</v>
      </c>
      <c r="C2781" s="8"/>
      <c r="D2781" s="8"/>
      <c r="F2781" s="2">
        <v>0.02</v>
      </c>
      <c r="G2781" s="2">
        <v>0</v>
      </c>
      <c r="H2781" s="3">
        <f t="shared" si="1056"/>
        <v>0.02</v>
      </c>
      <c r="I2781" s="10">
        <v>12.15</v>
      </c>
      <c r="J2781" s="10"/>
      <c r="K2781" s="213">
        <f>SUM(I2781:J2781)</f>
        <v>12.15</v>
      </c>
      <c r="L2781" s="65">
        <v>13.6</v>
      </c>
      <c r="M2781" s="65"/>
      <c r="N2781" s="67">
        <f>SUM(L2781:M2781)</f>
        <v>13.6</v>
      </c>
      <c r="O2781" s="65">
        <v>13.51</v>
      </c>
      <c r="P2781" s="65"/>
      <c r="Q2781" s="67">
        <f>SUM(O2781:P2781)</f>
        <v>13.51</v>
      </c>
      <c r="R2781" s="65">
        <v>13.51</v>
      </c>
      <c r="S2781" s="8"/>
      <c r="T2781" s="9">
        <f>SUM(R2781:S2781)</f>
        <v>13.51</v>
      </c>
      <c r="U2781" s="8">
        <v>15.01</v>
      </c>
      <c r="V2781" s="8"/>
      <c r="W2781" s="9">
        <f>SUM(U2781:V2781)</f>
        <v>15.01</v>
      </c>
    </row>
    <row r="2782" spans="1:102" ht="18">
      <c r="A2782" s="13">
        <v>2</v>
      </c>
      <c r="B2782" s="5" t="s">
        <v>1845</v>
      </c>
      <c r="C2782" s="8">
        <v>41</v>
      </c>
      <c r="D2782" s="8"/>
      <c r="E2782" s="9">
        <f>SUM(C2782:D2782)</f>
        <v>41</v>
      </c>
      <c r="F2782" s="2">
        <v>22</v>
      </c>
      <c r="G2782" s="2">
        <v>0</v>
      </c>
      <c r="H2782" s="3">
        <f t="shared" si="1056"/>
        <v>22</v>
      </c>
      <c r="I2782" s="10">
        <v>13</v>
      </c>
      <c r="J2782" s="10"/>
      <c r="K2782" s="213">
        <f>SUM(I2782:J2782)</f>
        <v>13</v>
      </c>
      <c r="L2782" s="65">
        <v>0.01</v>
      </c>
      <c r="M2782" s="65"/>
      <c r="N2782" s="67">
        <f>SUM(L2782:M2782)</f>
        <v>0.01</v>
      </c>
      <c r="O2782" s="65">
        <v>0.01</v>
      </c>
      <c r="P2782" s="65"/>
      <c r="Q2782" s="67">
        <f>SUM(O2782:P2782)</f>
        <v>0.01</v>
      </c>
      <c r="R2782" s="65">
        <v>0</v>
      </c>
      <c r="S2782" s="8"/>
      <c r="T2782" s="9">
        <f>SUM(R2782:S2782)</f>
        <v>0</v>
      </c>
      <c r="U2782" s="8"/>
      <c r="V2782" s="8"/>
      <c r="W2782" s="9">
        <f>SUM(U2782:V2782)</f>
        <v>0</v>
      </c>
    </row>
    <row r="2783" spans="1:102" ht="18">
      <c r="A2783" s="13">
        <v>3</v>
      </c>
      <c r="B2783" s="5" t="s">
        <v>1846</v>
      </c>
      <c r="C2783" s="8">
        <v>1200</v>
      </c>
      <c r="D2783" s="8"/>
      <c r="E2783" s="9">
        <f>SUM(C2783:D2783)</f>
        <v>1200</v>
      </c>
      <c r="F2783" s="2">
        <v>600</v>
      </c>
      <c r="G2783" s="2">
        <v>0</v>
      </c>
      <c r="H2783" s="3">
        <f t="shared" si="1056"/>
        <v>600</v>
      </c>
      <c r="I2783" s="10">
        <v>2122.87</v>
      </c>
      <c r="J2783" s="10"/>
      <c r="K2783" s="213">
        <f>SUM(I2783:J2783)</f>
        <v>2122.87</v>
      </c>
      <c r="L2783" s="65">
        <v>618.27</v>
      </c>
      <c r="M2783" s="65"/>
      <c r="N2783" s="67">
        <f>SUM(L2783:M2783)</f>
        <v>618.27</v>
      </c>
      <c r="O2783" s="65">
        <v>2650</v>
      </c>
      <c r="P2783" s="65"/>
      <c r="Q2783" s="67">
        <f>SUM(O2783:P2783)</f>
        <v>2650</v>
      </c>
      <c r="R2783" s="65">
        <v>2650</v>
      </c>
      <c r="S2783" s="8"/>
      <c r="T2783" s="9">
        <f>SUM(R2783:S2783)</f>
        <v>2650</v>
      </c>
      <c r="U2783" s="8">
        <v>2450</v>
      </c>
      <c r="V2783" s="8"/>
      <c r="W2783" s="9">
        <f>SUM(U2783:V2783)</f>
        <v>2450</v>
      </c>
    </row>
    <row r="2784" spans="1:102" s="186" customFormat="1" ht="18">
      <c r="A2784" s="187"/>
      <c r="B2784" s="181" t="s">
        <v>211</v>
      </c>
      <c r="C2784" s="182">
        <f>SUM(C2782:C2783)</f>
        <v>1241</v>
      </c>
      <c r="D2784" s="182"/>
      <c r="E2784" s="182">
        <f>SUM(C2784:D2784)</f>
        <v>1241</v>
      </c>
      <c r="F2784" s="183">
        <v>622.02</v>
      </c>
      <c r="G2784" s="183">
        <v>0</v>
      </c>
      <c r="H2784" s="194">
        <f t="shared" si="1056"/>
        <v>622.02</v>
      </c>
      <c r="I2784" s="184">
        <f>SUM(I2781:I2783)</f>
        <v>2148.02</v>
      </c>
      <c r="J2784" s="184"/>
      <c r="K2784" s="212">
        <f>SUM(I2784:J2784)</f>
        <v>2148.02</v>
      </c>
      <c r="L2784" s="198">
        <f>SUM(L2781:L2783)</f>
        <v>631.88</v>
      </c>
      <c r="M2784" s="198"/>
      <c r="N2784" s="198">
        <f>SUM(L2784:M2784)</f>
        <v>631.88</v>
      </c>
      <c r="O2784" s="198">
        <f>SUM(O2781:O2783)</f>
        <v>2663.52</v>
      </c>
      <c r="P2784" s="198"/>
      <c r="Q2784" s="198">
        <f>SUM(O2784:P2784)</f>
        <v>2663.52</v>
      </c>
      <c r="R2784" s="198">
        <f>SUM(R2781:R2783)</f>
        <v>2663.51</v>
      </c>
      <c r="S2784" s="198">
        <f t="shared" ref="S2784:V2784" si="1064">SUM(S2781:S2783)</f>
        <v>0</v>
      </c>
      <c r="T2784" s="198">
        <f t="shared" si="1064"/>
        <v>2663.51</v>
      </c>
      <c r="U2784" s="198">
        <f t="shared" si="1064"/>
        <v>2465.0100000000002</v>
      </c>
      <c r="V2784" s="198">
        <f t="shared" si="1064"/>
        <v>0</v>
      </c>
      <c r="W2784" s="182">
        <f>SUM(U2784:V2784)</f>
        <v>2465.0100000000002</v>
      </c>
      <c r="X2784" s="264"/>
      <c r="Y2784" s="264"/>
      <c r="Z2784" s="264"/>
      <c r="AA2784" s="264"/>
      <c r="AB2784" s="264"/>
      <c r="AC2784" s="264"/>
      <c r="AD2784" s="264"/>
      <c r="AE2784" s="264"/>
      <c r="AF2784" s="264"/>
      <c r="AG2784" s="264"/>
      <c r="AH2784" s="264"/>
      <c r="AI2784" s="264"/>
      <c r="AJ2784" s="264"/>
      <c r="AK2784" s="264"/>
      <c r="AL2784" s="264"/>
      <c r="AM2784" s="264"/>
      <c r="AN2784" s="264"/>
      <c r="AO2784" s="264"/>
      <c r="AP2784" s="264"/>
      <c r="AQ2784" s="264"/>
      <c r="AR2784" s="264"/>
      <c r="AS2784" s="264"/>
      <c r="AT2784" s="264"/>
      <c r="AU2784" s="264"/>
      <c r="AV2784" s="264"/>
      <c r="AW2784" s="264"/>
      <c r="AX2784" s="264"/>
      <c r="AY2784" s="264"/>
      <c r="AZ2784" s="264"/>
      <c r="BA2784" s="264"/>
      <c r="BB2784" s="264"/>
      <c r="BC2784" s="264"/>
      <c r="BD2784" s="264"/>
      <c r="BE2784" s="264"/>
      <c r="BF2784" s="264"/>
      <c r="BG2784" s="264"/>
      <c r="BH2784" s="264"/>
      <c r="BI2784" s="264"/>
      <c r="BJ2784" s="264"/>
      <c r="BK2784" s="264"/>
      <c r="BL2784" s="264"/>
      <c r="BM2784" s="264"/>
      <c r="BN2784" s="264"/>
      <c r="BO2784" s="264"/>
      <c r="BP2784" s="264"/>
      <c r="BQ2784" s="264"/>
      <c r="BR2784" s="264"/>
      <c r="BS2784" s="264"/>
      <c r="BT2784" s="264"/>
      <c r="BU2784" s="264"/>
      <c r="BV2784" s="264"/>
      <c r="BW2784" s="264"/>
      <c r="BX2784" s="264"/>
      <c r="BY2784" s="264"/>
      <c r="BZ2784" s="264"/>
      <c r="CA2784" s="264"/>
      <c r="CB2784" s="264"/>
      <c r="CC2784" s="264"/>
      <c r="CD2784" s="264"/>
      <c r="CE2784" s="264"/>
      <c r="CF2784" s="264"/>
      <c r="CG2784" s="264"/>
      <c r="CH2784" s="264"/>
      <c r="CI2784" s="264"/>
      <c r="CJ2784" s="264"/>
      <c r="CK2784" s="264"/>
      <c r="CL2784" s="264"/>
      <c r="CM2784" s="264"/>
      <c r="CN2784" s="264"/>
      <c r="CO2784" s="264"/>
      <c r="CP2784" s="264"/>
      <c r="CQ2784" s="264"/>
      <c r="CR2784" s="264"/>
      <c r="CS2784" s="264"/>
      <c r="CT2784" s="264"/>
      <c r="CU2784" s="264"/>
      <c r="CV2784" s="264"/>
      <c r="CW2784" s="264"/>
      <c r="CX2784" s="264"/>
    </row>
    <row r="2785" spans="1:102" s="24" customFormat="1" ht="18">
      <c r="A2785" s="17">
        <v>51</v>
      </c>
      <c r="B2785" s="7" t="s">
        <v>1847</v>
      </c>
      <c r="C2785" s="9"/>
      <c r="D2785" s="9"/>
      <c r="E2785" s="9"/>
      <c r="F2785" s="6"/>
      <c r="G2785" s="6"/>
      <c r="H2785" s="3"/>
      <c r="I2785" s="18"/>
      <c r="J2785" s="18"/>
      <c r="K2785" s="213"/>
      <c r="L2785" s="67"/>
      <c r="M2785" s="67"/>
      <c r="N2785" s="67"/>
      <c r="O2785" s="67"/>
      <c r="P2785" s="67"/>
      <c r="Q2785" s="67"/>
      <c r="R2785" s="67"/>
      <c r="S2785" s="9"/>
      <c r="T2785" s="9"/>
      <c r="U2785" s="9"/>
      <c r="V2785" s="9"/>
      <c r="W2785" s="9"/>
      <c r="X2785" s="258"/>
      <c r="Y2785" s="258"/>
      <c r="Z2785" s="258"/>
      <c r="AA2785" s="258"/>
      <c r="AB2785" s="258"/>
      <c r="AC2785" s="258"/>
      <c r="AD2785" s="258"/>
      <c r="AE2785" s="258"/>
      <c r="AF2785" s="258"/>
      <c r="AG2785" s="258"/>
      <c r="AH2785" s="258"/>
      <c r="AI2785" s="258"/>
      <c r="AJ2785" s="258"/>
      <c r="AK2785" s="258"/>
      <c r="AL2785" s="258"/>
      <c r="AM2785" s="258"/>
      <c r="AN2785" s="258"/>
      <c r="AO2785" s="258"/>
      <c r="AP2785" s="258"/>
      <c r="AQ2785" s="258"/>
      <c r="AR2785" s="258"/>
      <c r="AS2785" s="258"/>
      <c r="AT2785" s="258"/>
      <c r="AU2785" s="258"/>
      <c r="AV2785" s="258"/>
      <c r="AW2785" s="258"/>
      <c r="AX2785" s="258"/>
      <c r="AY2785" s="258"/>
      <c r="AZ2785" s="258"/>
      <c r="BA2785" s="258"/>
      <c r="BB2785" s="258"/>
      <c r="BC2785" s="258"/>
      <c r="BD2785" s="258"/>
      <c r="BE2785" s="258"/>
      <c r="BF2785" s="258"/>
      <c r="BG2785" s="258"/>
      <c r="BH2785" s="258"/>
      <c r="BI2785" s="258"/>
      <c r="BJ2785" s="258"/>
      <c r="BK2785" s="258"/>
      <c r="BL2785" s="258"/>
      <c r="BM2785" s="258"/>
      <c r="BN2785" s="258"/>
      <c r="BO2785" s="258"/>
      <c r="BP2785" s="258"/>
      <c r="BQ2785" s="258"/>
      <c r="BR2785" s="258"/>
      <c r="BS2785" s="258"/>
      <c r="BT2785" s="258"/>
      <c r="BU2785" s="258"/>
      <c r="BV2785" s="258"/>
      <c r="BW2785" s="258"/>
      <c r="BX2785" s="258"/>
      <c r="BY2785" s="258"/>
      <c r="BZ2785" s="258"/>
      <c r="CA2785" s="258"/>
      <c r="CB2785" s="258"/>
      <c r="CC2785" s="258"/>
      <c r="CD2785" s="258"/>
      <c r="CE2785" s="258"/>
      <c r="CF2785" s="258"/>
      <c r="CG2785" s="258"/>
      <c r="CH2785" s="258"/>
      <c r="CI2785" s="258"/>
      <c r="CJ2785" s="258"/>
      <c r="CK2785" s="258"/>
      <c r="CL2785" s="258"/>
      <c r="CM2785" s="258"/>
      <c r="CN2785" s="258"/>
      <c r="CO2785" s="258"/>
      <c r="CP2785" s="258"/>
      <c r="CQ2785" s="258"/>
      <c r="CR2785" s="258"/>
      <c r="CS2785" s="258"/>
      <c r="CT2785" s="258"/>
      <c r="CU2785" s="258"/>
      <c r="CV2785" s="258"/>
      <c r="CW2785" s="258"/>
      <c r="CX2785" s="258"/>
    </row>
    <row r="2786" spans="1:102" ht="18">
      <c r="A2786" s="13">
        <v>1</v>
      </c>
      <c r="B2786" s="5" t="s">
        <v>1848</v>
      </c>
      <c r="C2786" s="8">
        <v>813</v>
      </c>
      <c r="D2786" s="8"/>
      <c r="E2786" s="9">
        <f>SUM(C2786:D2786)</f>
        <v>813</v>
      </c>
      <c r="F2786" s="2">
        <v>728.44</v>
      </c>
      <c r="G2786" s="2">
        <v>0</v>
      </c>
      <c r="H2786" s="3">
        <f t="shared" si="1056"/>
        <v>728.44</v>
      </c>
      <c r="I2786" s="10">
        <v>356.04</v>
      </c>
      <c r="J2786" s="10"/>
      <c r="K2786" s="213">
        <f>SUM(I2786:J2786)</f>
        <v>356.04</v>
      </c>
      <c r="L2786" s="65">
        <v>513</v>
      </c>
      <c r="M2786" s="65"/>
      <c r="N2786" s="67">
        <f>SUM(L2786:M2786)</f>
        <v>513</v>
      </c>
      <c r="O2786" s="65">
        <v>500</v>
      </c>
      <c r="P2786" s="65"/>
      <c r="Q2786" s="67">
        <f>SUM(O2786:P2786)</f>
        <v>500</v>
      </c>
      <c r="R2786" s="65">
        <v>500</v>
      </c>
      <c r="S2786" s="8"/>
      <c r="T2786" s="9">
        <f>SUM(R2786:S2786)</f>
        <v>500</v>
      </c>
      <c r="U2786" s="8">
        <v>500</v>
      </c>
      <c r="V2786" s="9"/>
      <c r="W2786" s="9">
        <f>SUM(U2786:V2786)</f>
        <v>500</v>
      </c>
    </row>
    <row r="2787" spans="1:102" ht="18">
      <c r="A2787" s="13">
        <v>2</v>
      </c>
      <c r="B2787" s="5" t="s">
        <v>1849</v>
      </c>
      <c r="C2787" s="8">
        <v>60.14</v>
      </c>
      <c r="D2787" s="8">
        <v>9021</v>
      </c>
      <c r="E2787" s="9">
        <f>SUM(C2787:D2787)</f>
        <v>9081.14</v>
      </c>
      <c r="F2787" s="2">
        <v>36.01</v>
      </c>
      <c r="G2787" s="2">
        <v>54.01</v>
      </c>
      <c r="H2787" s="3">
        <f t="shared" si="1056"/>
        <v>90.02</v>
      </c>
      <c r="I2787" s="10">
        <v>114.83</v>
      </c>
      <c r="J2787" s="10">
        <v>172.24</v>
      </c>
      <c r="K2787" s="213">
        <f>SUM(I2787:J2787)</f>
        <v>287.07</v>
      </c>
      <c r="L2787" s="65">
        <v>87.61</v>
      </c>
      <c r="M2787" s="65">
        <v>131.41</v>
      </c>
      <c r="N2787" s="67">
        <f>SUM(L2787:M2787)</f>
        <v>219.01999999999998</v>
      </c>
      <c r="O2787" s="65">
        <v>0.02</v>
      </c>
      <c r="P2787" s="65">
        <v>0.02</v>
      </c>
      <c r="Q2787" s="67">
        <f>SUM(O2787:P2787)</f>
        <v>0.04</v>
      </c>
      <c r="R2787" s="65">
        <v>0.02</v>
      </c>
      <c r="S2787" s="8">
        <v>0.02</v>
      </c>
      <c r="T2787" s="9">
        <f>SUM(R2787:S2787)</f>
        <v>0.04</v>
      </c>
      <c r="U2787" s="8">
        <v>0.02</v>
      </c>
      <c r="V2787" s="8">
        <v>0.02</v>
      </c>
      <c r="W2787" s="9">
        <f>SUM(U2787:V2787)</f>
        <v>0.04</v>
      </c>
    </row>
    <row r="2788" spans="1:102" ht="18">
      <c r="A2788" s="13">
        <v>3</v>
      </c>
      <c r="B2788" s="22" t="s">
        <v>1851</v>
      </c>
      <c r="C2788" s="8">
        <v>5660.54</v>
      </c>
      <c r="D2788" s="8">
        <v>1029.3699999999999</v>
      </c>
      <c r="E2788" s="9">
        <f>SUM(C2788:D2788)</f>
        <v>6689.91</v>
      </c>
      <c r="F2788" s="2">
        <v>6012.86</v>
      </c>
      <c r="G2788" s="2">
        <v>1523.96</v>
      </c>
      <c r="H2788" s="3">
        <f t="shared" si="1056"/>
        <v>7536.82</v>
      </c>
      <c r="I2788" s="10">
        <v>5964.03</v>
      </c>
      <c r="J2788" s="10">
        <v>1467.5</v>
      </c>
      <c r="K2788" s="213">
        <f>SUM(I2788:J2788)</f>
        <v>7431.53</v>
      </c>
      <c r="L2788" s="65">
        <v>8050.78</v>
      </c>
      <c r="M2788" s="65">
        <v>1566.75</v>
      </c>
      <c r="N2788" s="67">
        <f>SUM(L2788:M2788)</f>
        <v>9617.5299999999988</v>
      </c>
      <c r="O2788" s="65">
        <v>10526.53</v>
      </c>
      <c r="P2788" s="65">
        <v>0.09</v>
      </c>
      <c r="Q2788" s="67">
        <f>SUM(O2788:P2788)</f>
        <v>10526.62</v>
      </c>
      <c r="R2788" s="65">
        <v>11876.53</v>
      </c>
      <c r="S2788" s="8">
        <v>0.09</v>
      </c>
      <c r="T2788" s="9">
        <f>SUM(R2788:S2788)</f>
        <v>11876.62</v>
      </c>
      <c r="U2788" s="8">
        <v>11719.93</v>
      </c>
      <c r="V2788" s="8">
        <v>0.09</v>
      </c>
      <c r="W2788" s="9">
        <f>SUM(U2788:V2788)</f>
        <v>11720.02</v>
      </c>
    </row>
    <row r="2789" spans="1:102" ht="18">
      <c r="A2789" s="13">
        <v>4</v>
      </c>
      <c r="B2789" s="5" t="s">
        <v>1850</v>
      </c>
      <c r="C2789" s="8">
        <v>565.58000000000004</v>
      </c>
      <c r="D2789" s="8">
        <v>1684.24</v>
      </c>
      <c r="E2789" s="9">
        <f>SUM(C2789:D2789)</f>
        <v>2249.8200000000002</v>
      </c>
      <c r="F2789" s="2">
        <v>566.82000000000005</v>
      </c>
      <c r="G2789" s="2">
        <v>1533.57</v>
      </c>
      <c r="H2789" s="3">
        <f t="shared" si="1056"/>
        <v>2100.39</v>
      </c>
      <c r="I2789" s="10">
        <v>595.64</v>
      </c>
      <c r="J2789" s="10">
        <v>1615.35</v>
      </c>
      <c r="K2789" s="213">
        <f>SUM(I2789:J2789)</f>
        <v>2210.9899999999998</v>
      </c>
      <c r="L2789" s="65">
        <v>884.8</v>
      </c>
      <c r="M2789" s="65">
        <v>1698.37</v>
      </c>
      <c r="N2789" s="67">
        <f>SUM(L2789:M2789)</f>
        <v>2583.17</v>
      </c>
      <c r="O2789" s="65">
        <v>923.32</v>
      </c>
      <c r="P2789" s="65">
        <v>1777.8</v>
      </c>
      <c r="Q2789" s="67">
        <f>SUM(O2789:P2789)</f>
        <v>2701.12</v>
      </c>
      <c r="R2789" s="65">
        <v>943.32</v>
      </c>
      <c r="S2789" s="8">
        <v>1837.8</v>
      </c>
      <c r="T2789" s="9">
        <f>SUM(R2789:S2789)</f>
        <v>2781.12</v>
      </c>
      <c r="U2789" s="8">
        <v>887.87</v>
      </c>
      <c r="V2789" s="8">
        <v>1773.3</v>
      </c>
      <c r="W2789" s="9">
        <f>SUM(U2789:V2789)</f>
        <v>2661.17</v>
      </c>
    </row>
    <row r="2790" spans="1:102" s="186" customFormat="1" ht="18">
      <c r="A2790" s="187"/>
      <c r="B2790" s="181" t="s">
        <v>212</v>
      </c>
      <c r="C2790" s="182">
        <v>7099.26</v>
      </c>
      <c r="D2790" s="182">
        <v>2803.82</v>
      </c>
      <c r="E2790" s="182">
        <f>SUM(C2790:D2790)</f>
        <v>9903.08</v>
      </c>
      <c r="F2790" s="183">
        <v>7344.13</v>
      </c>
      <c r="G2790" s="183">
        <v>3111.54</v>
      </c>
      <c r="H2790" s="194">
        <f t="shared" si="1056"/>
        <v>10455.67</v>
      </c>
      <c r="I2790" s="184">
        <f>SUM(I2786:I2789)</f>
        <v>7030.54</v>
      </c>
      <c r="J2790" s="184">
        <f>SUM(J2786:J2789)</f>
        <v>3255.09</v>
      </c>
      <c r="K2790" s="212">
        <f>SUM(I2790:J2790)</f>
        <v>10285.630000000001</v>
      </c>
      <c r="L2790" s="198">
        <f>SUM(L2786:L2789)</f>
        <v>9536.1899999999987</v>
      </c>
      <c r="M2790" s="198">
        <f>SUM(M2786:M2789)</f>
        <v>3396.5299999999997</v>
      </c>
      <c r="N2790" s="198">
        <f>SUM(L2790:M2790)</f>
        <v>12932.719999999998</v>
      </c>
      <c r="O2790" s="198">
        <f>SUM(O2786:O2789)</f>
        <v>11949.87</v>
      </c>
      <c r="P2790" s="198">
        <f>SUM(P2786:P2789)</f>
        <v>1777.9099999999999</v>
      </c>
      <c r="Q2790" s="198">
        <f>SUM(O2790:P2790)</f>
        <v>13727.78</v>
      </c>
      <c r="R2790" s="198">
        <f>SUM(R2786:R2789)</f>
        <v>13319.87</v>
      </c>
      <c r="S2790" s="198">
        <f t="shared" ref="S2790:T2790" si="1065">SUM(S2786:S2789)</f>
        <v>1837.9099999999999</v>
      </c>
      <c r="T2790" s="198">
        <f t="shared" si="1065"/>
        <v>15157.780000000002</v>
      </c>
      <c r="U2790" s="198">
        <f>SUM(U2786:U2789)</f>
        <v>13107.820000000002</v>
      </c>
      <c r="V2790" s="198">
        <f t="shared" ref="V2790:W2790" si="1066">SUM(V2786:V2789)</f>
        <v>1773.4099999999999</v>
      </c>
      <c r="W2790" s="198">
        <f t="shared" si="1066"/>
        <v>14881.230000000001</v>
      </c>
      <c r="X2790" s="264"/>
      <c r="Y2790" s="264"/>
      <c r="Z2790" s="264"/>
      <c r="AA2790" s="264"/>
      <c r="AB2790" s="264"/>
      <c r="AC2790" s="264"/>
      <c r="AD2790" s="264"/>
      <c r="AE2790" s="264"/>
      <c r="AF2790" s="264"/>
      <c r="AG2790" s="264"/>
      <c r="AH2790" s="264"/>
      <c r="AI2790" s="264"/>
      <c r="AJ2790" s="264"/>
      <c r="AK2790" s="264"/>
      <c r="AL2790" s="264"/>
      <c r="AM2790" s="264"/>
      <c r="AN2790" s="264"/>
      <c r="AO2790" s="264"/>
      <c r="AP2790" s="264"/>
      <c r="AQ2790" s="264"/>
      <c r="AR2790" s="264"/>
      <c r="AS2790" s="264"/>
      <c r="AT2790" s="264"/>
      <c r="AU2790" s="264"/>
      <c r="AV2790" s="264"/>
      <c r="AW2790" s="264"/>
      <c r="AX2790" s="264"/>
      <c r="AY2790" s="264"/>
      <c r="AZ2790" s="264"/>
      <c r="BA2790" s="264"/>
      <c r="BB2790" s="264"/>
      <c r="BC2790" s="264"/>
      <c r="BD2790" s="264"/>
      <c r="BE2790" s="264"/>
      <c r="BF2790" s="264"/>
      <c r="BG2790" s="264"/>
      <c r="BH2790" s="264"/>
      <c r="BI2790" s="264"/>
      <c r="BJ2790" s="264"/>
      <c r="BK2790" s="264"/>
      <c r="BL2790" s="264"/>
      <c r="BM2790" s="264"/>
      <c r="BN2790" s="264"/>
      <c r="BO2790" s="264"/>
      <c r="BP2790" s="264"/>
      <c r="BQ2790" s="264"/>
      <c r="BR2790" s="264"/>
      <c r="BS2790" s="264"/>
      <c r="BT2790" s="264"/>
      <c r="BU2790" s="264"/>
      <c r="BV2790" s="264"/>
      <c r="BW2790" s="264"/>
      <c r="BX2790" s="264"/>
      <c r="BY2790" s="264"/>
      <c r="BZ2790" s="264"/>
      <c r="CA2790" s="264"/>
      <c r="CB2790" s="264"/>
      <c r="CC2790" s="264"/>
      <c r="CD2790" s="264"/>
      <c r="CE2790" s="264"/>
      <c r="CF2790" s="264"/>
      <c r="CG2790" s="264"/>
      <c r="CH2790" s="264"/>
      <c r="CI2790" s="264"/>
      <c r="CJ2790" s="264"/>
      <c r="CK2790" s="264"/>
      <c r="CL2790" s="264"/>
      <c r="CM2790" s="264"/>
      <c r="CN2790" s="264"/>
      <c r="CO2790" s="264"/>
      <c r="CP2790" s="264"/>
      <c r="CQ2790" s="264"/>
      <c r="CR2790" s="264"/>
      <c r="CS2790" s="264"/>
      <c r="CT2790" s="264"/>
      <c r="CU2790" s="264"/>
      <c r="CV2790" s="264"/>
      <c r="CW2790" s="264"/>
      <c r="CX2790" s="264"/>
    </row>
    <row r="2791" spans="1:102" s="249" customFormat="1" ht="36">
      <c r="B2791" s="250" t="s">
        <v>213</v>
      </c>
      <c r="C2791" s="251">
        <f t="shared" ref="C2791:H2791" si="1067">C2790+C2784+C2779+C2776+C2770+C2739+C2732+C2723+C2719+C2701+C2696+C2688+C2685+C2681+C2671+C2656+C2653+C2639+C2636+C2626+C2623+C2620+C2617+C2614+C2610+C2606+C2603+C2600+C2581+C2578+C2565+C2561+C2555+C2543+C2540+C2533+C2529+C2519+C2514+C2506+C2499+C2493+C2483+C2477+C2474</f>
        <v>138510.06999999998</v>
      </c>
      <c r="D2791" s="251">
        <f t="shared" si="1067"/>
        <v>22376.469999999998</v>
      </c>
      <c r="E2791" s="251">
        <f t="shared" si="1067"/>
        <v>160886.53999999998</v>
      </c>
      <c r="F2791" s="251">
        <f t="shared" si="1067"/>
        <v>163624.40000000002</v>
      </c>
      <c r="G2791" s="251">
        <f t="shared" si="1067"/>
        <v>20200.559999999998</v>
      </c>
      <c r="H2791" s="251">
        <f t="shared" si="1067"/>
        <v>183824.96000000002</v>
      </c>
      <c r="I2791" s="251">
        <f>I2790+I2784+I2779+I2776+I2770+I2739+I2732+I2723+I2719+I2701+I2696+I2688+I2685+I2681+I2671+I2656+I2653+I2639+I2636+I2626+I2623+I2620+I2617+I2614+I2610+I2606+I2603+I2600+I2581+I2578+I2565+I2561+I2555+I2543+I2540+I2533+I2529+I2519+I2514+I2506+I2499+I2493+I2483+I2477+I2474+I2773+I2678+I2642+I2568+I2502+I2489</f>
        <v>221831.05</v>
      </c>
      <c r="J2791" s="251">
        <f>J2790+J2784+J2779+J2776+J2770+J2739+J2732+J2723+J2719+J2701+J2696+J2688+J2685+J2681+J2671+J2656+J2653+J2639+J2636+J2626+J2623+J2620+J2617+J2614+J2610+J2606+J2603+J2600+J2581+J2578+J2565+J2561+J2555+J2543+J2540+J2533+J2529+J2519+J2514+J2506+J2499+J2493+J2483+J2477+J2474+J2773+J2678+J2642+J2568+J2502+J2489</f>
        <v>34165.149999999994</v>
      </c>
      <c r="K2791" s="251">
        <f>K2790+K2784+K2779+K2776+K2770+K2739+K2732+K2723+K2719+K2701+K2696+K2688+K2685+K2681+K2671+K2656+K2653+K2639+K2636+K2626+K2623+K2620+K2617+K2614+K2610+K2606+K2603+K2600+K2581+K2578+K2565+K2561+K2555+K2543+K2540+K2533+K2529+K2519+K2514+K2506+K2499+K2493+K2483+K2477+K2474+K2773+K2678+K2642+K2568+K2502+K2489</f>
        <v>255996.19999999995</v>
      </c>
      <c r="L2791" s="251">
        <f>L2790+L2784+L2779+L2776+L2770+L2739+L2732+L2723+L2719+L2701+L2696+L2688+L2685+L2681+L2671+L2656+L2653+L2639+L2636+L2626+L2623+L2620+L2617+L2614+L2610+L2606+L2603+L2600+L2581+L2578+L2565+L2561+L2555+L2543+L2540+L2533+L2529+L2519+L2514+L2506+L2499+L2493+L2483+L2477+L2474+L2773+L2678+L2642+L2568+L2502+L2489+L2736+L2584+L2547+L2480</f>
        <v>362935.12000000005</v>
      </c>
      <c r="M2791" s="251">
        <f>M2790+M2784+M2779+M2776+M2770+M2739+M2732+M2723+M2719+M2701+M2696+M2688+M2685+M2681+M2671+M2656+M2653+M2639+M2636+M2626+M2623+M2620+M2617+M2614+M2610+M2606+M2603+M2600+M2581+M2578+M2565+M2561+M2555+M2543+M2540+M2533+M2529+M2519+M2514+M2506+M2499+M2493+M2483+M2477+M2474+M2773+M2678+M2642+M2568+M2502+M2489+M2736+M2584+M2547+M2480</f>
        <v>25623.159999999993</v>
      </c>
      <c r="N2791" s="251">
        <f>N2790+N2784+N2779+N2776+N2770+N2739+N2732+N2723+N2719+N2701+N2696+N2688+N2685+N2681+N2671+N2656+N2653+N2639+N2636+N2626+N2623+N2620+N2617+N2614+N2610+N2606+N2603+N2600+N2581+N2578+N2565+N2561+N2555+N2543+N2540+N2533+N2529+N2519+N2514+N2506+N2499+N2493+N2483+N2477+N2474+N2773+N2678+N2642+N2568+N2502+N2489+N2736+N2584+N2547+N2480</f>
        <v>388558.28000000009</v>
      </c>
      <c r="O2791" s="235">
        <f>O2790+O2659+O2784+O2779+O2776+O2770+O2739+O2732+O2723+O2719+O2701+O2696+O2688+O2685+O2681+O2671+O2656+O2653+O2639+O2636+O2626+O2623+O2620+O2617+O2614+O2610+O2606+O2603+O2600+O2581+O2578+O2565+O2561+O2555+O2543+O2540+O2533+O2529+O2519+O2514+O2506+O2499+O2493+O2483+O2477+O2474+O2773+O2678+O2642+O2568+O2502+O2489+O2736+O2584+O2547+O2480</f>
        <v>333446.42000000004</v>
      </c>
      <c r="P2791" s="235">
        <f>P2790+P2784+P2779+P2776+P2770+P2739+P2732+P2723+P2719+P2701+P2696+P2688+P2685+P2681+P2671+P2656+P2653+P2639+P2636+P2626+P2623+P2620+P2617+P2614+P2610+P2606+P2603+P2600+P2581+P2578+P2565+P2561+P2555+P2543+P2540+P2533+P2529+P2519+P2514+P2506+P2499+P2493+P2483+P2477+P2474+P2773+P2678+P2642+P2568+P2502+P2489+P2736+P2584+P2547+P2480</f>
        <v>24293.509999999995</v>
      </c>
      <c r="Q2791" s="235">
        <f>Q2790+Q2784+Q2779+Q2776+Q2773+Q2770+Q2739+Q2736+Q2732+Q2723+Q2719+Q2701+Q2696+Q2688+Q2685+Q2678+Q2671+Q2659+Q2656+Q2653+Q2642+Q2639+Q2636+Q2626+Q2623+Q2620+Q2617+Q2614+Q2610+Q2606+Q2603+Q2600+Q2584+Q2578+Q2568+Q2565+Q2561+Q2555+Q2547+Q2543+Q2533+Q2540+Q2529+Q2519+Q2514+Q2506+Q2502+Q2499+Q2493+Q2489+Q2483+Q2480+Q2477+Q2474</f>
        <v>357739.93</v>
      </c>
      <c r="R2791" s="235">
        <f>R2790+R2784+R2779+R2776+R2773+R2770+R2739+R2736+R2732+R2723+R2719+R2705+R2701+R2696+R2692+R2688+R2685+R2678+R2675+R2671+R2656+R2659+R2653+R2642+R2639+R2636+R2633+R2626+R2623+R2620+R2617+R2614+R2610+R2606+R2603+R2600+R2584+R2578+R2568+R2565+R2561+R2555+R2547+R2543+R2540+R2536+R2533+R2529+R2519+R2514+R2506+R2499+R2496+R2493+R2489+R2483+R2480+R2477+R2474+S287+R2647+R2727+R2502</f>
        <v>366749.25000000006</v>
      </c>
      <c r="S2791" s="235">
        <f>S2790+S2784+S2779+S2776+S2773+S2770+S2739+S2736+S2732+S2723+S2719+S2705+S2701+S2696+S2692+S2688+S2685+S2678+S2675+S2671+S2656+S2659+S2653+S2642+S2639+S2636+S2633+S2626+S2623+S2620+S2617+S2614+S2610+S2606+S2603+S2600+S2584+S2578+S2568+S2565+S2561+S2555+S2547+S2543+S2540+S2536+S2533+S2529+S2519+S2514+S2506+S2499+S2496+S2493+S2489+S2483+S2480+S2477+S2474+T287+S2647+S2727+S2502</f>
        <v>30442.579999999998</v>
      </c>
      <c r="T2791" s="235">
        <f>T2790+T2784+T2779+T2776+T2773+T2770+T2739+T2736+T2732+T2723+T2719+T2705+T2701+T2696+T2692+T2688+T2685+T2678+T2675+T2671+T2656+T2659+T2653+T2642+T2639+T2636+T2633+T2626+T2623+T2620+T2617+T2614+T2610+T2606+T2603+T2600+T2584+T2578+T2568+T2565+T2561+T2555+T2547+T2543+T2540+T2536+T2533+T2529+T2519+T2514+T2506+T2499+T2496+T2493+T2489+T2483+T2480+T2477+T2474+U287+T2647+T2727+T2502</f>
        <v>385191.80060000008</v>
      </c>
      <c r="U2791" s="251">
        <f>U2790+U2784+U2779+U2776+U2773+U2770+U2739+U2736+U2732+U2723+U2719+U2705+U2701+U2696+U2692+U2688+U2685+U2678+U2675+U2671+U2656+U2659+U2653+U2642+U2639+U2636+U2633+U2626+U2623+U2620+U2617+U2614+U2610+U2606+U2603+U2600+U2584+U2578+U2568+U2565+U2561+U2555+U2547+U2543+U2540+U2536+U2533+U2529+U2519+U2514+U2506+U2499+U2496+U2493+U2489+U2483+U2480+U2477+U2474+V287+U2647+U2727+U2502+U2629</f>
        <v>489388.7600000003</v>
      </c>
      <c r="V2791" s="251">
        <f>V2790+V2784+V2779+V2776+V2773+V2770+V2739+V2736+V2732+V2723+V2719+V2705+V2701+V2696+V2692+V2688+V2685+V2678+V2675+V2671+V2656+V2659+V2653+V2642+V2639+V2636+V2633+V2626+V2623+V2620+V2617+V2614+V2610+V2606+V2603+V2600+V2584+V2578+V2568+V2565+V2561+V2555+V2547+V2543+V2540+V2536+V2533+V2529+V2519+V2514+V2506+V2499+V2496+V2493+V2489+V2483+V2480+V2477+V2474+W287+V2647+V2727+V2502+V2629</f>
        <v>27432.499999999993</v>
      </c>
      <c r="W2791" s="251">
        <f>W2790+W2784+W2779+W2776+W2773+W2770+W2739+W2736+W2732+W2723+W2719+W2705+W2701+W2696+W2692+W2688+W2685+W2678+W2675+W2671+W2656+W2659+W2653+W2642+W2639+W2636+W2633+W2626+W2623+W2620+W2617+W2614+W2610+W2606+W2603+W2600+W2584+W2578+W2568+W2565+W2561+W2555+W2547+W2543+W2540+W2536+W2533+W2529+W2519+W2514+W2506+W2499+W2496+W2493+W2489+W2483+W2480+W2477+W2474+X287+W2647+W2727+W2502+W2629</f>
        <v>516821.26000000024</v>
      </c>
      <c r="X2791" s="269"/>
      <c r="Y2791" s="269"/>
      <c r="Z2791" s="269"/>
      <c r="AA2791" s="269"/>
      <c r="AB2791" s="269"/>
      <c r="AC2791" s="269"/>
      <c r="AD2791" s="269"/>
      <c r="AE2791" s="269"/>
      <c r="AF2791" s="269"/>
      <c r="AG2791" s="269"/>
      <c r="AH2791" s="269"/>
      <c r="AI2791" s="269"/>
      <c r="AJ2791" s="269"/>
      <c r="AK2791" s="269"/>
      <c r="AL2791" s="269"/>
      <c r="AM2791" s="269"/>
      <c r="AN2791" s="269"/>
      <c r="AO2791" s="269"/>
      <c r="AP2791" s="269"/>
      <c r="AQ2791" s="269"/>
      <c r="AR2791" s="269"/>
      <c r="AS2791" s="269"/>
      <c r="AT2791" s="269"/>
      <c r="AU2791" s="269"/>
      <c r="AV2791" s="269"/>
      <c r="AW2791" s="269"/>
      <c r="AX2791" s="269"/>
      <c r="AY2791" s="269"/>
      <c r="AZ2791" s="269"/>
      <c r="BA2791" s="269"/>
      <c r="BB2791" s="269"/>
      <c r="BC2791" s="269"/>
      <c r="BD2791" s="269"/>
      <c r="BE2791" s="269"/>
      <c r="BF2791" s="269"/>
      <c r="BG2791" s="269"/>
      <c r="BH2791" s="269"/>
      <c r="BI2791" s="269"/>
      <c r="BJ2791" s="269"/>
      <c r="BK2791" s="269"/>
      <c r="BL2791" s="269"/>
      <c r="BM2791" s="269"/>
      <c r="BN2791" s="269"/>
      <c r="BO2791" s="269"/>
      <c r="BP2791" s="269"/>
      <c r="BQ2791" s="269"/>
      <c r="BR2791" s="269"/>
      <c r="BS2791" s="269"/>
      <c r="BT2791" s="269"/>
      <c r="BU2791" s="269"/>
      <c r="BV2791" s="269"/>
      <c r="BW2791" s="269"/>
      <c r="BX2791" s="269"/>
      <c r="BY2791" s="269"/>
      <c r="BZ2791" s="269"/>
      <c r="CA2791" s="269"/>
      <c r="CB2791" s="269"/>
      <c r="CC2791" s="269"/>
      <c r="CD2791" s="269"/>
      <c r="CE2791" s="269"/>
      <c r="CF2791" s="269"/>
      <c r="CG2791" s="269"/>
      <c r="CH2791" s="269"/>
      <c r="CI2791" s="269"/>
      <c r="CJ2791" s="269"/>
      <c r="CK2791" s="269"/>
      <c r="CL2791" s="269"/>
      <c r="CM2791" s="269"/>
      <c r="CN2791" s="269"/>
      <c r="CO2791" s="269"/>
      <c r="CP2791" s="269"/>
      <c r="CQ2791" s="269"/>
      <c r="CR2791" s="269"/>
      <c r="CS2791" s="269"/>
      <c r="CT2791" s="269"/>
      <c r="CU2791" s="269"/>
      <c r="CV2791" s="269"/>
      <c r="CW2791" s="269"/>
      <c r="CX2791" s="269"/>
    </row>
    <row r="2792" spans="1:102" ht="18">
      <c r="A2792" s="13"/>
      <c r="B2792" s="5"/>
      <c r="C2792" s="8"/>
      <c r="D2792" s="8"/>
      <c r="F2792" s="8"/>
      <c r="G2792" s="8"/>
      <c r="I2792" s="10"/>
      <c r="J2792" s="10"/>
      <c r="L2792" s="10"/>
      <c r="M2792" s="10"/>
      <c r="O2792" s="10"/>
      <c r="P2792" s="10"/>
      <c r="Q2792" s="18"/>
      <c r="R2792" s="10"/>
      <c r="S2792" s="105"/>
      <c r="T2792" s="107"/>
      <c r="U2792" s="105"/>
      <c r="V2792" s="105"/>
      <c r="W2792" s="107"/>
    </row>
    <row r="2793" spans="1:102" s="221" customFormat="1" ht="18">
      <c r="A2793" s="240">
        <v>17</v>
      </c>
      <c r="B2793" s="239" t="s">
        <v>1873</v>
      </c>
      <c r="C2793" s="224"/>
      <c r="D2793" s="224"/>
      <c r="E2793" s="224"/>
      <c r="F2793" s="224"/>
      <c r="G2793" s="224"/>
      <c r="H2793" s="224"/>
      <c r="I2793" s="224"/>
      <c r="J2793" s="224"/>
      <c r="K2793" s="224"/>
      <c r="L2793" s="224"/>
      <c r="M2793" s="224"/>
      <c r="N2793" s="224"/>
      <c r="O2793" s="217"/>
      <c r="P2793" s="217"/>
      <c r="Q2793" s="218"/>
      <c r="R2793" s="217"/>
      <c r="S2793" s="219"/>
      <c r="T2793" s="220"/>
      <c r="U2793" s="219"/>
      <c r="V2793" s="219"/>
      <c r="W2793" s="220"/>
      <c r="X2793" s="252"/>
      <c r="Y2793" s="252"/>
      <c r="Z2793" s="252"/>
      <c r="AA2793" s="252"/>
      <c r="AB2793" s="252"/>
      <c r="AC2793" s="252"/>
      <c r="AD2793" s="252"/>
      <c r="AE2793" s="252"/>
      <c r="AF2793" s="252"/>
      <c r="AG2793" s="252"/>
      <c r="AH2793" s="252"/>
      <c r="AI2793" s="252"/>
      <c r="AJ2793" s="252"/>
      <c r="AK2793" s="252"/>
      <c r="AL2793" s="252"/>
      <c r="AM2793" s="252"/>
      <c r="AN2793" s="252"/>
      <c r="AO2793" s="252"/>
      <c r="AP2793" s="252"/>
      <c r="AQ2793" s="252"/>
      <c r="AR2793" s="252"/>
      <c r="AS2793" s="252"/>
      <c r="AT2793" s="252"/>
      <c r="AU2793" s="252"/>
      <c r="AV2793" s="252"/>
      <c r="AW2793" s="252"/>
      <c r="AX2793" s="252"/>
      <c r="AY2793" s="252"/>
      <c r="AZ2793" s="252"/>
      <c r="BA2793" s="252"/>
      <c r="BB2793" s="252"/>
      <c r="BC2793" s="252"/>
      <c r="BD2793" s="252"/>
      <c r="BE2793" s="252"/>
      <c r="BF2793" s="252"/>
      <c r="BG2793" s="252"/>
      <c r="BH2793" s="252"/>
      <c r="BI2793" s="252"/>
      <c r="BJ2793" s="252"/>
      <c r="BK2793" s="252"/>
      <c r="BL2793" s="252"/>
      <c r="BM2793" s="252"/>
      <c r="BN2793" s="252"/>
      <c r="BO2793" s="252"/>
      <c r="BP2793" s="252"/>
      <c r="BQ2793" s="252"/>
      <c r="BR2793" s="252"/>
      <c r="BS2793" s="252"/>
      <c r="BT2793" s="252"/>
      <c r="BU2793" s="252"/>
      <c r="BV2793" s="252"/>
      <c r="BW2793" s="252"/>
      <c r="BX2793" s="252"/>
      <c r="BY2793" s="252"/>
      <c r="BZ2793" s="252"/>
      <c r="CA2793" s="252"/>
      <c r="CB2793" s="252"/>
      <c r="CC2793" s="252"/>
      <c r="CD2793" s="252"/>
      <c r="CE2793" s="252"/>
      <c r="CF2793" s="252"/>
      <c r="CG2793" s="252"/>
      <c r="CH2793" s="252"/>
      <c r="CI2793" s="252"/>
      <c r="CJ2793" s="252"/>
      <c r="CK2793" s="252"/>
      <c r="CL2793" s="252"/>
      <c r="CM2793" s="252"/>
      <c r="CN2793" s="252"/>
      <c r="CO2793" s="252"/>
      <c r="CP2793" s="252"/>
      <c r="CQ2793" s="252"/>
      <c r="CR2793" s="252"/>
      <c r="CS2793" s="252"/>
      <c r="CT2793" s="252"/>
      <c r="CU2793" s="252"/>
      <c r="CV2793" s="252"/>
      <c r="CW2793" s="252"/>
      <c r="CX2793" s="252"/>
    </row>
    <row r="2794" spans="1:102" s="24" customFormat="1" ht="18">
      <c r="A2794" s="17">
        <v>1</v>
      </c>
      <c r="B2794" s="7" t="s">
        <v>1643</v>
      </c>
      <c r="C2794" s="9"/>
      <c r="D2794" s="9"/>
      <c r="E2794" s="9"/>
      <c r="F2794" s="9"/>
      <c r="G2794" s="9"/>
      <c r="H2794" s="23"/>
      <c r="I2794" s="18"/>
      <c r="J2794" s="18"/>
      <c r="K2794" s="213"/>
      <c r="L2794" s="67"/>
      <c r="M2794" s="67"/>
      <c r="N2794" s="18"/>
      <c r="O2794" s="67"/>
      <c r="P2794" s="67"/>
      <c r="Q2794" s="18"/>
      <c r="R2794" s="67"/>
      <c r="S2794" s="9"/>
      <c r="T2794" s="107"/>
      <c r="U2794" s="9"/>
      <c r="V2794" s="9"/>
      <c r="W2794" s="107"/>
      <c r="X2794" s="258"/>
      <c r="Y2794" s="258"/>
      <c r="Z2794" s="258"/>
      <c r="AA2794" s="258"/>
      <c r="AB2794" s="258"/>
      <c r="AC2794" s="258"/>
      <c r="AD2794" s="258"/>
      <c r="AE2794" s="258"/>
      <c r="AF2794" s="258"/>
      <c r="AG2794" s="258"/>
      <c r="AH2794" s="258"/>
      <c r="AI2794" s="258"/>
      <c r="AJ2794" s="258"/>
      <c r="AK2794" s="258"/>
      <c r="AL2794" s="258"/>
      <c r="AM2794" s="258"/>
      <c r="AN2794" s="258"/>
      <c r="AO2794" s="258"/>
      <c r="AP2794" s="258"/>
      <c r="AQ2794" s="258"/>
      <c r="AR2794" s="258"/>
      <c r="AS2794" s="258"/>
      <c r="AT2794" s="258"/>
      <c r="AU2794" s="258"/>
      <c r="AV2794" s="258"/>
      <c r="AW2794" s="258"/>
      <c r="AX2794" s="258"/>
      <c r="AY2794" s="258"/>
      <c r="AZ2794" s="258"/>
      <c r="BA2794" s="258"/>
      <c r="BB2794" s="258"/>
      <c r="BC2794" s="258"/>
      <c r="BD2794" s="258"/>
      <c r="BE2794" s="258"/>
      <c r="BF2794" s="258"/>
      <c r="BG2794" s="258"/>
      <c r="BH2794" s="258"/>
      <c r="BI2794" s="258"/>
      <c r="BJ2794" s="258"/>
      <c r="BK2794" s="258"/>
      <c r="BL2794" s="258"/>
      <c r="BM2794" s="258"/>
      <c r="BN2794" s="258"/>
      <c r="BO2794" s="258"/>
      <c r="BP2794" s="258"/>
      <c r="BQ2794" s="258"/>
      <c r="BR2794" s="258"/>
      <c r="BS2794" s="258"/>
      <c r="BT2794" s="258"/>
      <c r="BU2794" s="258"/>
      <c r="BV2794" s="258"/>
      <c r="BW2794" s="258"/>
      <c r="BX2794" s="258"/>
      <c r="BY2794" s="258"/>
      <c r="BZ2794" s="258"/>
      <c r="CA2794" s="258"/>
      <c r="CB2794" s="258"/>
      <c r="CC2794" s="258"/>
      <c r="CD2794" s="258"/>
      <c r="CE2794" s="258"/>
      <c r="CF2794" s="258"/>
      <c r="CG2794" s="258"/>
      <c r="CH2794" s="258"/>
      <c r="CI2794" s="258"/>
      <c r="CJ2794" s="258"/>
      <c r="CK2794" s="258"/>
      <c r="CL2794" s="258"/>
      <c r="CM2794" s="258"/>
      <c r="CN2794" s="258"/>
      <c r="CO2794" s="258"/>
      <c r="CP2794" s="258"/>
      <c r="CQ2794" s="258"/>
      <c r="CR2794" s="258"/>
      <c r="CS2794" s="258"/>
      <c r="CT2794" s="258"/>
      <c r="CU2794" s="258"/>
      <c r="CV2794" s="258"/>
      <c r="CW2794" s="258"/>
      <c r="CX2794" s="258"/>
    </row>
    <row r="2795" spans="1:102" ht="18">
      <c r="A2795" s="13">
        <v>1</v>
      </c>
      <c r="B2795" s="5" t="s">
        <v>1909</v>
      </c>
      <c r="C2795" s="8">
        <v>190</v>
      </c>
      <c r="D2795" s="8"/>
      <c r="E2795" s="9">
        <f>SUM(C2795:D2795)</f>
        <v>190</v>
      </c>
      <c r="F2795" s="2">
        <v>150</v>
      </c>
      <c r="G2795" s="2">
        <v>0</v>
      </c>
      <c r="H2795" s="3">
        <f>SUM(F2795:G2795)</f>
        <v>150</v>
      </c>
      <c r="I2795" s="10">
        <v>150</v>
      </c>
      <c r="J2795" s="10"/>
      <c r="K2795" s="213">
        <f>SUM(I2795:J2795)</f>
        <v>150</v>
      </c>
      <c r="L2795" s="65">
        <v>2150</v>
      </c>
      <c r="M2795" s="65"/>
      <c r="N2795" s="18">
        <f>SUM(L2795:M2795)</f>
        <v>2150</v>
      </c>
      <c r="O2795" s="65">
        <v>165</v>
      </c>
      <c r="P2795" s="65"/>
      <c r="Q2795" s="18">
        <f>SUM(O2795:P2795)</f>
        <v>165</v>
      </c>
      <c r="R2795" s="65">
        <v>165</v>
      </c>
      <c r="S2795" s="8"/>
      <c r="T2795" s="107">
        <f>SUM(R2795:S2795)</f>
        <v>165</v>
      </c>
      <c r="U2795" s="8">
        <v>165</v>
      </c>
      <c r="V2795" s="8"/>
      <c r="W2795" s="107">
        <f>SUM(U2795:V2795)</f>
        <v>165</v>
      </c>
    </row>
    <row r="2796" spans="1:102" s="186" customFormat="1" ht="18">
      <c r="A2796" s="187"/>
      <c r="B2796" s="181" t="s">
        <v>138</v>
      </c>
      <c r="C2796" s="182">
        <f>SUM(C2795)</f>
        <v>190</v>
      </c>
      <c r="D2796" s="182"/>
      <c r="E2796" s="182">
        <f>SUM(C2796:D2796)</f>
        <v>190</v>
      </c>
      <c r="F2796" s="183">
        <v>150</v>
      </c>
      <c r="G2796" s="183">
        <v>0</v>
      </c>
      <c r="H2796" s="194">
        <f>SUM(F2796:G2796)</f>
        <v>150</v>
      </c>
      <c r="I2796" s="184">
        <f>SUM(I2795)</f>
        <v>150</v>
      </c>
      <c r="J2796" s="184"/>
      <c r="K2796" s="212">
        <f>SUM(I2796:J2796)</f>
        <v>150</v>
      </c>
      <c r="L2796" s="198">
        <f>SUM(L2795)</f>
        <v>2150</v>
      </c>
      <c r="M2796" s="198"/>
      <c r="N2796" s="184">
        <f>SUM(L2796:M2796)</f>
        <v>2150</v>
      </c>
      <c r="O2796" s="198">
        <f>SUM(O2795)</f>
        <v>165</v>
      </c>
      <c r="P2796" s="198"/>
      <c r="Q2796" s="184">
        <f>SUM(O2796:P2796)</f>
        <v>165</v>
      </c>
      <c r="R2796" s="198">
        <f>SUM(R2795)</f>
        <v>165</v>
      </c>
      <c r="S2796" s="182"/>
      <c r="T2796" s="185">
        <f>SUM(R2796:S2796)</f>
        <v>165</v>
      </c>
      <c r="U2796" s="182">
        <v>165</v>
      </c>
      <c r="V2796" s="182"/>
      <c r="W2796" s="185">
        <f>SUM(U2796:V2796)</f>
        <v>165</v>
      </c>
      <c r="X2796" s="264"/>
      <c r="Y2796" s="264"/>
      <c r="Z2796" s="264"/>
      <c r="AA2796" s="264"/>
      <c r="AB2796" s="264"/>
      <c r="AC2796" s="264"/>
      <c r="AD2796" s="264"/>
      <c r="AE2796" s="264"/>
      <c r="AF2796" s="264"/>
      <c r="AG2796" s="264"/>
      <c r="AH2796" s="264"/>
      <c r="AI2796" s="264"/>
      <c r="AJ2796" s="264"/>
      <c r="AK2796" s="264"/>
      <c r="AL2796" s="264"/>
      <c r="AM2796" s="264"/>
      <c r="AN2796" s="264"/>
      <c r="AO2796" s="264"/>
      <c r="AP2796" s="264"/>
      <c r="AQ2796" s="264"/>
      <c r="AR2796" s="264"/>
      <c r="AS2796" s="264"/>
      <c r="AT2796" s="264"/>
      <c r="AU2796" s="264"/>
      <c r="AV2796" s="264"/>
      <c r="AW2796" s="264"/>
      <c r="AX2796" s="264"/>
      <c r="AY2796" s="264"/>
      <c r="AZ2796" s="264"/>
      <c r="BA2796" s="264"/>
      <c r="BB2796" s="264"/>
      <c r="BC2796" s="264"/>
      <c r="BD2796" s="264"/>
      <c r="BE2796" s="264"/>
      <c r="BF2796" s="264"/>
      <c r="BG2796" s="264"/>
      <c r="BH2796" s="264"/>
      <c r="BI2796" s="264"/>
      <c r="BJ2796" s="264"/>
      <c r="BK2796" s="264"/>
      <c r="BL2796" s="264"/>
      <c r="BM2796" s="264"/>
      <c r="BN2796" s="264"/>
      <c r="BO2796" s="264"/>
      <c r="BP2796" s="264"/>
      <c r="BQ2796" s="264"/>
      <c r="BR2796" s="264"/>
      <c r="BS2796" s="264"/>
      <c r="BT2796" s="264"/>
      <c r="BU2796" s="264"/>
      <c r="BV2796" s="264"/>
      <c r="BW2796" s="264"/>
      <c r="BX2796" s="264"/>
      <c r="BY2796" s="264"/>
      <c r="BZ2796" s="264"/>
      <c r="CA2796" s="264"/>
      <c r="CB2796" s="264"/>
      <c r="CC2796" s="264"/>
      <c r="CD2796" s="264"/>
      <c r="CE2796" s="264"/>
      <c r="CF2796" s="264"/>
      <c r="CG2796" s="264"/>
      <c r="CH2796" s="264"/>
      <c r="CI2796" s="264"/>
      <c r="CJ2796" s="264"/>
      <c r="CK2796" s="264"/>
      <c r="CL2796" s="264"/>
      <c r="CM2796" s="264"/>
      <c r="CN2796" s="264"/>
      <c r="CO2796" s="264"/>
      <c r="CP2796" s="264"/>
      <c r="CQ2796" s="264"/>
      <c r="CR2796" s="264"/>
      <c r="CS2796" s="264"/>
      <c r="CT2796" s="264"/>
      <c r="CU2796" s="264"/>
      <c r="CV2796" s="264"/>
      <c r="CW2796" s="264"/>
      <c r="CX2796" s="264"/>
    </row>
    <row r="2797" spans="1:102" s="24" customFormat="1" ht="18">
      <c r="A2797" s="17">
        <v>2</v>
      </c>
      <c r="B2797" s="7" t="s">
        <v>1910</v>
      </c>
      <c r="C2797" s="9"/>
      <c r="D2797" s="9"/>
      <c r="E2797" s="9"/>
      <c r="F2797" s="6"/>
      <c r="G2797" s="6"/>
      <c r="H2797" s="3"/>
      <c r="I2797" s="18"/>
      <c r="J2797" s="18"/>
      <c r="K2797" s="213"/>
      <c r="L2797" s="67"/>
      <c r="M2797" s="67"/>
      <c r="N2797" s="18"/>
      <c r="O2797" s="67"/>
      <c r="P2797" s="67"/>
      <c r="Q2797" s="18"/>
      <c r="R2797" s="67"/>
      <c r="S2797" s="9"/>
      <c r="T2797" s="107"/>
      <c r="U2797" s="9"/>
      <c r="V2797" s="9"/>
      <c r="W2797" s="107"/>
      <c r="X2797" s="258"/>
      <c r="Y2797" s="258"/>
      <c r="Z2797" s="258"/>
      <c r="AA2797" s="258"/>
      <c r="AB2797" s="258"/>
      <c r="AC2797" s="258"/>
      <c r="AD2797" s="258"/>
      <c r="AE2797" s="258"/>
      <c r="AF2797" s="258"/>
      <c r="AG2797" s="258"/>
      <c r="AH2797" s="258"/>
      <c r="AI2797" s="258"/>
      <c r="AJ2797" s="258"/>
      <c r="AK2797" s="258"/>
      <c r="AL2797" s="258"/>
      <c r="AM2797" s="258"/>
      <c r="AN2797" s="258"/>
      <c r="AO2797" s="258"/>
      <c r="AP2797" s="258"/>
      <c r="AQ2797" s="258"/>
      <c r="AR2797" s="258"/>
      <c r="AS2797" s="258"/>
      <c r="AT2797" s="258"/>
      <c r="AU2797" s="258"/>
      <c r="AV2797" s="258"/>
      <c r="AW2797" s="258"/>
      <c r="AX2797" s="258"/>
      <c r="AY2797" s="258"/>
      <c r="AZ2797" s="258"/>
      <c r="BA2797" s="258"/>
      <c r="BB2797" s="258"/>
      <c r="BC2797" s="258"/>
      <c r="BD2797" s="258"/>
      <c r="BE2797" s="258"/>
      <c r="BF2797" s="258"/>
      <c r="BG2797" s="258"/>
      <c r="BH2797" s="258"/>
      <c r="BI2797" s="258"/>
      <c r="BJ2797" s="258"/>
      <c r="BK2797" s="258"/>
      <c r="BL2797" s="258"/>
      <c r="BM2797" s="258"/>
      <c r="BN2797" s="258"/>
      <c r="BO2797" s="258"/>
      <c r="BP2797" s="258"/>
      <c r="BQ2797" s="258"/>
      <c r="BR2797" s="258"/>
      <c r="BS2797" s="258"/>
      <c r="BT2797" s="258"/>
      <c r="BU2797" s="258"/>
      <c r="BV2797" s="258"/>
      <c r="BW2797" s="258"/>
      <c r="BX2797" s="258"/>
      <c r="BY2797" s="258"/>
      <c r="BZ2797" s="258"/>
      <c r="CA2797" s="258"/>
      <c r="CB2797" s="258"/>
      <c r="CC2797" s="258"/>
      <c r="CD2797" s="258"/>
      <c r="CE2797" s="258"/>
      <c r="CF2797" s="258"/>
      <c r="CG2797" s="258"/>
      <c r="CH2797" s="258"/>
      <c r="CI2797" s="258"/>
      <c r="CJ2797" s="258"/>
      <c r="CK2797" s="258"/>
      <c r="CL2797" s="258"/>
      <c r="CM2797" s="258"/>
      <c r="CN2797" s="258"/>
      <c r="CO2797" s="258"/>
      <c r="CP2797" s="258"/>
      <c r="CQ2797" s="258"/>
      <c r="CR2797" s="258"/>
      <c r="CS2797" s="258"/>
      <c r="CT2797" s="258"/>
      <c r="CU2797" s="258"/>
      <c r="CV2797" s="258"/>
      <c r="CW2797" s="258"/>
      <c r="CX2797" s="258"/>
    </row>
    <row r="2798" spans="1:102" ht="18">
      <c r="A2798" s="17">
        <v>1</v>
      </c>
      <c r="B2798" s="5" t="s">
        <v>2431</v>
      </c>
      <c r="C2798" s="8">
        <v>581.85</v>
      </c>
      <c r="D2798" s="8"/>
      <c r="E2798" s="9">
        <f>SUM(C2798:D2798)</f>
        <v>581.85</v>
      </c>
      <c r="F2798" s="2">
        <v>116</v>
      </c>
      <c r="G2798" s="2">
        <v>0</v>
      </c>
      <c r="H2798" s="3">
        <f t="shared" ref="H2798:H2844" si="1068">SUM(F2798:G2798)</f>
        <v>116</v>
      </c>
      <c r="I2798" s="10">
        <v>3200.01</v>
      </c>
      <c r="J2798" s="10"/>
      <c r="K2798" s="213">
        <f>SUM(I2798:J2798)</f>
        <v>3200.01</v>
      </c>
      <c r="L2798" s="65">
        <v>2575.2199999999998</v>
      </c>
      <c r="M2798" s="65"/>
      <c r="N2798" s="18">
        <f>SUM(L2798:M2798)</f>
        <v>2575.2199999999998</v>
      </c>
      <c r="O2798" s="65">
        <v>125.22</v>
      </c>
      <c r="P2798" s="65"/>
      <c r="Q2798" s="18">
        <f>SUM(O2798:P2798)</f>
        <v>125.22</v>
      </c>
      <c r="R2798" s="65">
        <v>79.12</v>
      </c>
      <c r="S2798" s="8"/>
      <c r="T2798" s="107">
        <f>SUM(R2798:S2798)</f>
        <v>79.12</v>
      </c>
      <c r="U2798" s="8">
        <v>260.02</v>
      </c>
      <c r="V2798" s="8"/>
      <c r="W2798" s="107">
        <f>SUM(U2798:V2798)</f>
        <v>260.02</v>
      </c>
    </row>
    <row r="2799" spans="1:102" s="186" customFormat="1" ht="18">
      <c r="A2799" s="187"/>
      <c r="B2799" s="181" t="s">
        <v>214</v>
      </c>
      <c r="C2799" s="182">
        <f>SUM(C2798)</f>
        <v>581.85</v>
      </c>
      <c r="D2799" s="182"/>
      <c r="E2799" s="182">
        <f>SUM(C2799:D2799)</f>
        <v>581.85</v>
      </c>
      <c r="F2799" s="183">
        <v>116</v>
      </c>
      <c r="G2799" s="183">
        <v>0</v>
      </c>
      <c r="H2799" s="194">
        <f t="shared" si="1068"/>
        <v>116</v>
      </c>
      <c r="I2799" s="184">
        <f>SUM(I2798)</f>
        <v>3200.01</v>
      </c>
      <c r="J2799" s="184"/>
      <c r="K2799" s="212">
        <f>SUM(I2799:J2799)</f>
        <v>3200.01</v>
      </c>
      <c r="L2799" s="198">
        <f>SUM(L2798)</f>
        <v>2575.2199999999998</v>
      </c>
      <c r="M2799" s="198"/>
      <c r="N2799" s="184">
        <f>SUM(L2799:M2799)</f>
        <v>2575.2199999999998</v>
      </c>
      <c r="O2799" s="198">
        <f>SUM(O2798)</f>
        <v>125.22</v>
      </c>
      <c r="P2799" s="198"/>
      <c r="Q2799" s="184">
        <f>SUM(O2799:P2799)</f>
        <v>125.22</v>
      </c>
      <c r="R2799" s="198">
        <f>SUM(R2798)</f>
        <v>79.12</v>
      </c>
      <c r="S2799" s="182"/>
      <c r="T2799" s="185">
        <f>SUM(R2799:S2799)</f>
        <v>79.12</v>
      </c>
      <c r="U2799" s="182">
        <v>260.02</v>
      </c>
      <c r="V2799" s="182"/>
      <c r="W2799" s="185">
        <f>SUM(U2799:V2799)</f>
        <v>260.02</v>
      </c>
      <c r="X2799" s="264"/>
      <c r="Y2799" s="264"/>
      <c r="Z2799" s="264"/>
      <c r="AA2799" s="264"/>
      <c r="AB2799" s="264"/>
      <c r="AC2799" s="264"/>
      <c r="AD2799" s="264"/>
      <c r="AE2799" s="264"/>
      <c r="AF2799" s="264"/>
      <c r="AG2799" s="264"/>
      <c r="AH2799" s="264"/>
      <c r="AI2799" s="264"/>
      <c r="AJ2799" s="264"/>
      <c r="AK2799" s="264"/>
      <c r="AL2799" s="264"/>
      <c r="AM2799" s="264"/>
      <c r="AN2799" s="264"/>
      <c r="AO2799" s="264"/>
      <c r="AP2799" s="264"/>
      <c r="AQ2799" s="264"/>
      <c r="AR2799" s="264"/>
      <c r="AS2799" s="264"/>
      <c r="AT2799" s="264"/>
      <c r="AU2799" s="264"/>
      <c r="AV2799" s="264"/>
      <c r="AW2799" s="264"/>
      <c r="AX2799" s="264"/>
      <c r="AY2799" s="264"/>
      <c r="AZ2799" s="264"/>
      <c r="BA2799" s="264"/>
      <c r="BB2799" s="264"/>
      <c r="BC2799" s="264"/>
      <c r="BD2799" s="264"/>
      <c r="BE2799" s="264"/>
      <c r="BF2799" s="264"/>
      <c r="BG2799" s="264"/>
      <c r="BH2799" s="264"/>
      <c r="BI2799" s="264"/>
      <c r="BJ2799" s="264"/>
      <c r="BK2799" s="264"/>
      <c r="BL2799" s="264"/>
      <c r="BM2799" s="264"/>
      <c r="BN2799" s="264"/>
      <c r="BO2799" s="264"/>
      <c r="BP2799" s="264"/>
      <c r="BQ2799" s="264"/>
      <c r="BR2799" s="264"/>
      <c r="BS2799" s="264"/>
      <c r="BT2799" s="264"/>
      <c r="BU2799" s="264"/>
      <c r="BV2799" s="264"/>
      <c r="BW2799" s="264"/>
      <c r="BX2799" s="264"/>
      <c r="BY2799" s="264"/>
      <c r="BZ2799" s="264"/>
      <c r="CA2799" s="264"/>
      <c r="CB2799" s="264"/>
      <c r="CC2799" s="264"/>
      <c r="CD2799" s="264"/>
      <c r="CE2799" s="264"/>
      <c r="CF2799" s="264"/>
      <c r="CG2799" s="264"/>
      <c r="CH2799" s="264"/>
      <c r="CI2799" s="264"/>
      <c r="CJ2799" s="264"/>
      <c r="CK2799" s="264"/>
      <c r="CL2799" s="264"/>
      <c r="CM2799" s="264"/>
      <c r="CN2799" s="264"/>
      <c r="CO2799" s="264"/>
      <c r="CP2799" s="264"/>
      <c r="CQ2799" s="264"/>
      <c r="CR2799" s="264"/>
      <c r="CS2799" s="264"/>
      <c r="CT2799" s="264"/>
      <c r="CU2799" s="264"/>
      <c r="CV2799" s="264"/>
      <c r="CW2799" s="264"/>
      <c r="CX2799" s="264"/>
    </row>
    <row r="2800" spans="1:102" s="24" customFormat="1" ht="18">
      <c r="A2800" s="17">
        <v>3</v>
      </c>
      <c r="B2800" s="7" t="s">
        <v>1874</v>
      </c>
      <c r="C2800" s="9"/>
      <c r="D2800" s="9"/>
      <c r="E2800" s="9"/>
      <c r="F2800" s="6"/>
      <c r="G2800" s="6"/>
      <c r="H2800" s="3"/>
      <c r="I2800" s="18"/>
      <c r="J2800" s="18"/>
      <c r="K2800" s="213"/>
      <c r="L2800" s="67"/>
      <c r="M2800" s="67"/>
      <c r="N2800" s="18"/>
      <c r="O2800" s="67"/>
      <c r="P2800" s="67"/>
      <c r="Q2800" s="18"/>
      <c r="R2800" s="67"/>
      <c r="S2800" s="9"/>
      <c r="T2800" s="107"/>
      <c r="U2800" s="9"/>
      <c r="V2800" s="9"/>
      <c r="W2800" s="107"/>
      <c r="X2800" s="258"/>
      <c r="Y2800" s="258"/>
      <c r="Z2800" s="258"/>
      <c r="AA2800" s="258"/>
      <c r="AB2800" s="258"/>
      <c r="AC2800" s="258"/>
      <c r="AD2800" s="258"/>
      <c r="AE2800" s="258"/>
      <c r="AF2800" s="258"/>
      <c r="AG2800" s="258"/>
      <c r="AH2800" s="258"/>
      <c r="AI2800" s="258"/>
      <c r="AJ2800" s="258"/>
      <c r="AK2800" s="258"/>
      <c r="AL2800" s="258"/>
      <c r="AM2800" s="258"/>
      <c r="AN2800" s="258"/>
      <c r="AO2800" s="258"/>
      <c r="AP2800" s="258"/>
      <c r="AQ2800" s="258"/>
      <c r="AR2800" s="258"/>
      <c r="AS2800" s="258"/>
      <c r="AT2800" s="258"/>
      <c r="AU2800" s="258"/>
      <c r="AV2800" s="258"/>
      <c r="AW2800" s="258"/>
      <c r="AX2800" s="258"/>
      <c r="AY2800" s="258"/>
      <c r="AZ2800" s="258"/>
      <c r="BA2800" s="258"/>
      <c r="BB2800" s="258"/>
      <c r="BC2800" s="258"/>
      <c r="BD2800" s="258"/>
      <c r="BE2800" s="258"/>
      <c r="BF2800" s="258"/>
      <c r="BG2800" s="258"/>
      <c r="BH2800" s="258"/>
      <c r="BI2800" s="258"/>
      <c r="BJ2800" s="258"/>
      <c r="BK2800" s="258"/>
      <c r="BL2800" s="258"/>
      <c r="BM2800" s="258"/>
      <c r="BN2800" s="258"/>
      <c r="BO2800" s="258"/>
      <c r="BP2800" s="258"/>
      <c r="BQ2800" s="258"/>
      <c r="BR2800" s="258"/>
      <c r="BS2800" s="258"/>
      <c r="BT2800" s="258"/>
      <c r="BU2800" s="258"/>
      <c r="BV2800" s="258"/>
      <c r="BW2800" s="258"/>
      <c r="BX2800" s="258"/>
      <c r="BY2800" s="258"/>
      <c r="BZ2800" s="258"/>
      <c r="CA2800" s="258"/>
      <c r="CB2800" s="258"/>
      <c r="CC2800" s="258"/>
      <c r="CD2800" s="258"/>
      <c r="CE2800" s="258"/>
      <c r="CF2800" s="258"/>
      <c r="CG2800" s="258"/>
      <c r="CH2800" s="258"/>
      <c r="CI2800" s="258"/>
      <c r="CJ2800" s="258"/>
      <c r="CK2800" s="258"/>
      <c r="CL2800" s="258"/>
      <c r="CM2800" s="258"/>
      <c r="CN2800" s="258"/>
      <c r="CO2800" s="258"/>
      <c r="CP2800" s="258"/>
      <c r="CQ2800" s="258"/>
      <c r="CR2800" s="258"/>
      <c r="CS2800" s="258"/>
      <c r="CT2800" s="258"/>
      <c r="CU2800" s="258"/>
      <c r="CV2800" s="258"/>
      <c r="CW2800" s="258"/>
      <c r="CX2800" s="258"/>
    </row>
    <row r="2801" spans="1:102" ht="18">
      <c r="A2801" s="13">
        <v>1</v>
      </c>
      <c r="B2801" s="5" t="s">
        <v>1875</v>
      </c>
      <c r="C2801" s="8"/>
      <c r="D2801" s="8">
        <v>1752</v>
      </c>
      <c r="E2801" s="9">
        <f t="shared" ref="E2801:E2808" si="1069">SUM(C2801:D2801)</f>
        <v>1752</v>
      </c>
      <c r="F2801" s="2">
        <v>0</v>
      </c>
      <c r="G2801" s="2">
        <v>0.15</v>
      </c>
      <c r="H2801" s="3">
        <f t="shared" si="1068"/>
        <v>0.15</v>
      </c>
      <c r="I2801" s="10"/>
      <c r="J2801" s="10">
        <v>0.15</v>
      </c>
      <c r="K2801" s="213">
        <f t="shared" ref="K2801:K2808" si="1070">SUM(I2801:J2801)</f>
        <v>0.15</v>
      </c>
      <c r="L2801" s="65"/>
      <c r="M2801" s="65">
        <v>0.05</v>
      </c>
      <c r="N2801" s="18">
        <f t="shared" ref="N2801:N2808" si="1071">SUM(L2801:M2801)</f>
        <v>0.05</v>
      </c>
      <c r="O2801" s="65"/>
      <c r="P2801" s="65"/>
      <c r="Q2801" s="18">
        <f t="shared" ref="Q2801:Q2808" si="1072">SUM(O2801:P2801)</f>
        <v>0</v>
      </c>
      <c r="R2801" s="65"/>
      <c r="S2801" s="8"/>
      <c r="T2801" s="107">
        <f t="shared" ref="T2801:T2807" si="1073">SUM(R2801:S2801)</f>
        <v>0</v>
      </c>
      <c r="U2801" s="8"/>
      <c r="V2801" s="8">
        <v>0.04</v>
      </c>
      <c r="W2801" s="107">
        <f>SUM(U2801:V2801)</f>
        <v>0.04</v>
      </c>
    </row>
    <row r="2802" spans="1:102" ht="18">
      <c r="A2802" s="13">
        <v>2</v>
      </c>
      <c r="B2802" s="5" t="s">
        <v>1876</v>
      </c>
      <c r="C2802" s="8">
        <v>5050.04</v>
      </c>
      <c r="D2802" s="8"/>
      <c r="E2802" s="9">
        <f t="shared" si="1069"/>
        <v>5050.04</v>
      </c>
      <c r="F2802" s="2">
        <v>5443.5</v>
      </c>
      <c r="G2802" s="2">
        <v>0</v>
      </c>
      <c r="H2802" s="3">
        <f t="shared" si="1068"/>
        <v>5443.5</v>
      </c>
      <c r="I2802" s="10">
        <v>6145.18</v>
      </c>
      <c r="J2802" s="10"/>
      <c r="K2802" s="213">
        <f t="shared" si="1070"/>
        <v>6145.18</v>
      </c>
      <c r="L2802" s="65">
        <v>6347.66</v>
      </c>
      <c r="M2802" s="65"/>
      <c r="N2802" s="18">
        <f t="shared" si="1071"/>
        <v>6347.66</v>
      </c>
      <c r="O2802" s="65">
        <v>7773.04</v>
      </c>
      <c r="P2802" s="65"/>
      <c r="Q2802" s="18">
        <f t="shared" si="1072"/>
        <v>7773.04</v>
      </c>
      <c r="R2802" s="65">
        <v>7984.51</v>
      </c>
      <c r="S2802" s="8"/>
      <c r="T2802" s="107">
        <f t="shared" si="1073"/>
        <v>7984.51</v>
      </c>
      <c r="U2802" s="8">
        <v>8984.9500000000007</v>
      </c>
      <c r="V2802" s="8"/>
      <c r="W2802" s="107">
        <f t="shared" ref="W2802:W2807" si="1074">SUM(U2802:V2802)</f>
        <v>8984.9500000000007</v>
      </c>
    </row>
    <row r="2803" spans="1:102" ht="18">
      <c r="A2803" s="13">
        <v>3</v>
      </c>
      <c r="B2803" s="5" t="s">
        <v>2635</v>
      </c>
      <c r="C2803" s="8"/>
      <c r="D2803" s="8">
        <v>400.05</v>
      </c>
      <c r="E2803" s="9">
        <f t="shared" si="1069"/>
        <v>400.05</v>
      </c>
      <c r="F2803" s="2">
        <v>0</v>
      </c>
      <c r="G2803" s="2">
        <v>0.05</v>
      </c>
      <c r="H2803" s="3">
        <f t="shared" si="1068"/>
        <v>0.05</v>
      </c>
      <c r="I2803" s="10"/>
      <c r="J2803" s="10">
        <v>0.05</v>
      </c>
      <c r="K2803" s="213">
        <f t="shared" si="1070"/>
        <v>0.05</v>
      </c>
      <c r="L2803" s="65"/>
      <c r="M2803" s="65">
        <v>0.05</v>
      </c>
      <c r="N2803" s="18">
        <f t="shared" si="1071"/>
        <v>0.05</v>
      </c>
      <c r="O2803" s="65"/>
      <c r="P2803" s="65">
        <v>363</v>
      </c>
      <c r="Q2803" s="18">
        <f t="shared" si="1072"/>
        <v>363</v>
      </c>
      <c r="R2803" s="65"/>
      <c r="S2803" s="8">
        <v>363</v>
      </c>
      <c r="T2803" s="107">
        <f t="shared" si="1073"/>
        <v>363</v>
      </c>
      <c r="U2803" s="8"/>
      <c r="V2803" s="8">
        <v>440.01</v>
      </c>
      <c r="W2803" s="107">
        <f t="shared" si="1074"/>
        <v>440.01</v>
      </c>
    </row>
    <row r="2804" spans="1:102" ht="18">
      <c r="A2804" s="13">
        <v>4</v>
      </c>
      <c r="B2804" s="5" t="s">
        <v>1877</v>
      </c>
      <c r="C2804" s="8"/>
      <c r="D2804" s="8">
        <v>156.52000000000001</v>
      </c>
      <c r="E2804" s="9">
        <f t="shared" si="1069"/>
        <v>156.52000000000001</v>
      </c>
      <c r="F2804" s="2">
        <v>0</v>
      </c>
      <c r="G2804" s="2">
        <v>1237696.28</v>
      </c>
      <c r="H2804" s="3">
        <f t="shared" si="1068"/>
        <v>1237696.28</v>
      </c>
      <c r="I2804" s="10"/>
      <c r="J2804" s="10">
        <v>0.05</v>
      </c>
      <c r="K2804" s="213">
        <f t="shared" si="1070"/>
        <v>0.05</v>
      </c>
      <c r="L2804" s="65"/>
      <c r="M2804" s="65">
        <v>0.05</v>
      </c>
      <c r="N2804" s="18">
        <f t="shared" si="1071"/>
        <v>0.05</v>
      </c>
      <c r="O2804" s="65"/>
      <c r="P2804" s="65">
        <v>165</v>
      </c>
      <c r="Q2804" s="18">
        <f t="shared" si="1072"/>
        <v>165</v>
      </c>
      <c r="R2804" s="65"/>
      <c r="S2804" s="8">
        <v>165</v>
      </c>
      <c r="T2804" s="107">
        <f t="shared" si="1073"/>
        <v>165</v>
      </c>
      <c r="U2804" s="8"/>
      <c r="V2804" s="8">
        <v>198.01</v>
      </c>
      <c r="W2804" s="107">
        <f t="shared" si="1074"/>
        <v>198.01</v>
      </c>
    </row>
    <row r="2805" spans="1:102" s="24" customFormat="1" ht="18">
      <c r="A2805" s="13">
        <v>5</v>
      </c>
      <c r="B2805" s="5" t="s">
        <v>1878</v>
      </c>
      <c r="C2805" s="8">
        <v>100.01</v>
      </c>
      <c r="D2805" s="8">
        <v>0.01</v>
      </c>
      <c r="E2805" s="9">
        <f t="shared" si="1069"/>
        <v>100.02000000000001</v>
      </c>
      <c r="F2805" s="2">
        <v>100.01</v>
      </c>
      <c r="G2805" s="2">
        <v>0.01</v>
      </c>
      <c r="H2805" s="3">
        <f t="shared" si="1068"/>
        <v>100.02000000000001</v>
      </c>
      <c r="I2805" s="10">
        <v>130</v>
      </c>
      <c r="J2805" s="18"/>
      <c r="K2805" s="213">
        <f t="shared" si="1070"/>
        <v>130</v>
      </c>
      <c r="L2805" s="67"/>
      <c r="M2805" s="67"/>
      <c r="N2805" s="18">
        <f t="shared" si="1071"/>
        <v>0</v>
      </c>
      <c r="O2805" s="67"/>
      <c r="P2805" s="67"/>
      <c r="Q2805" s="18">
        <f t="shared" si="1072"/>
        <v>0</v>
      </c>
      <c r="R2805" s="67"/>
      <c r="S2805" s="9"/>
      <c r="T2805" s="107">
        <f t="shared" si="1073"/>
        <v>0</v>
      </c>
      <c r="U2805" s="9"/>
      <c r="V2805" s="9"/>
      <c r="W2805" s="107">
        <f t="shared" si="1074"/>
        <v>0</v>
      </c>
      <c r="X2805" s="258"/>
      <c r="Y2805" s="258"/>
      <c r="Z2805" s="258"/>
      <c r="AA2805" s="258"/>
      <c r="AB2805" s="258"/>
      <c r="AC2805" s="258"/>
      <c r="AD2805" s="258"/>
      <c r="AE2805" s="258"/>
      <c r="AF2805" s="258"/>
      <c r="AG2805" s="258"/>
      <c r="AH2805" s="258"/>
      <c r="AI2805" s="258"/>
      <c r="AJ2805" s="258"/>
      <c r="AK2805" s="258"/>
      <c r="AL2805" s="258"/>
      <c r="AM2805" s="258"/>
      <c r="AN2805" s="258"/>
      <c r="AO2805" s="258"/>
      <c r="AP2805" s="258"/>
      <c r="AQ2805" s="258"/>
      <c r="AR2805" s="258"/>
      <c r="AS2805" s="258"/>
      <c r="AT2805" s="258"/>
      <c r="AU2805" s="258"/>
      <c r="AV2805" s="258"/>
      <c r="AW2805" s="258"/>
      <c r="AX2805" s="258"/>
      <c r="AY2805" s="258"/>
      <c r="AZ2805" s="258"/>
      <c r="BA2805" s="258"/>
      <c r="BB2805" s="258"/>
      <c r="BC2805" s="258"/>
      <c r="BD2805" s="258"/>
      <c r="BE2805" s="258"/>
      <c r="BF2805" s="258"/>
      <c r="BG2805" s="258"/>
      <c r="BH2805" s="258"/>
      <c r="BI2805" s="258"/>
      <c r="BJ2805" s="258"/>
      <c r="BK2805" s="258"/>
      <c r="BL2805" s="258"/>
      <c r="BM2805" s="258"/>
      <c r="BN2805" s="258"/>
      <c r="BO2805" s="258"/>
      <c r="BP2805" s="258"/>
      <c r="BQ2805" s="258"/>
      <c r="BR2805" s="258"/>
      <c r="BS2805" s="258"/>
      <c r="BT2805" s="258"/>
      <c r="BU2805" s="258"/>
      <c r="BV2805" s="258"/>
      <c r="BW2805" s="258"/>
      <c r="BX2805" s="258"/>
      <c r="BY2805" s="258"/>
      <c r="BZ2805" s="258"/>
      <c r="CA2805" s="258"/>
      <c r="CB2805" s="258"/>
      <c r="CC2805" s="258"/>
      <c r="CD2805" s="258"/>
      <c r="CE2805" s="258"/>
      <c r="CF2805" s="258"/>
      <c r="CG2805" s="258"/>
      <c r="CH2805" s="258"/>
      <c r="CI2805" s="258"/>
      <c r="CJ2805" s="258"/>
      <c r="CK2805" s="258"/>
      <c r="CL2805" s="258"/>
      <c r="CM2805" s="258"/>
      <c r="CN2805" s="258"/>
      <c r="CO2805" s="258"/>
      <c r="CP2805" s="258"/>
      <c r="CQ2805" s="258"/>
      <c r="CR2805" s="258"/>
      <c r="CS2805" s="258"/>
      <c r="CT2805" s="258"/>
      <c r="CU2805" s="258"/>
      <c r="CV2805" s="258"/>
      <c r="CW2805" s="258"/>
      <c r="CX2805" s="258"/>
    </row>
    <row r="2806" spans="1:102" ht="18">
      <c r="A2806" s="13">
        <v>6</v>
      </c>
      <c r="B2806" s="5" t="s">
        <v>1879</v>
      </c>
      <c r="C2806" s="8">
        <v>8454.07</v>
      </c>
      <c r="D2806" s="8"/>
      <c r="E2806" s="9">
        <f t="shared" si="1069"/>
        <v>8454.07</v>
      </c>
      <c r="F2806" s="2">
        <v>6628.01</v>
      </c>
      <c r="G2806" s="2">
        <v>0</v>
      </c>
      <c r="H2806" s="3">
        <f t="shared" si="1068"/>
        <v>6628.01</v>
      </c>
      <c r="I2806" s="10">
        <v>6850.2</v>
      </c>
      <c r="J2806" s="10"/>
      <c r="K2806" s="213">
        <f t="shared" si="1070"/>
        <v>6850.2</v>
      </c>
      <c r="L2806" s="65">
        <v>3040</v>
      </c>
      <c r="M2806" s="65"/>
      <c r="N2806" s="18">
        <f t="shared" si="1071"/>
        <v>3040</v>
      </c>
      <c r="O2806" s="65">
        <v>3040</v>
      </c>
      <c r="P2806" s="65"/>
      <c r="Q2806" s="18">
        <f t="shared" si="1072"/>
        <v>3040</v>
      </c>
      <c r="R2806" s="65">
        <v>3040</v>
      </c>
      <c r="S2806" s="8"/>
      <c r="T2806" s="107">
        <f t="shared" si="1073"/>
        <v>3040</v>
      </c>
      <c r="U2806" s="8">
        <v>2600</v>
      </c>
      <c r="V2806" s="8"/>
      <c r="W2806" s="107">
        <f t="shared" si="1074"/>
        <v>2600</v>
      </c>
    </row>
    <row r="2807" spans="1:102" ht="18">
      <c r="A2807" s="13">
        <v>7</v>
      </c>
      <c r="B2807" s="5" t="s">
        <v>1880</v>
      </c>
      <c r="C2807" s="8"/>
      <c r="D2807" s="8">
        <v>36.25</v>
      </c>
      <c r="E2807" s="9">
        <f t="shared" si="1069"/>
        <v>36.25</v>
      </c>
      <c r="F2807" s="2">
        <v>0</v>
      </c>
      <c r="G2807" s="2">
        <v>18.45</v>
      </c>
      <c r="H2807" s="3">
        <f t="shared" si="1068"/>
        <v>18.45</v>
      </c>
      <c r="I2807" s="10"/>
      <c r="J2807" s="10">
        <v>0.05</v>
      </c>
      <c r="K2807" s="213">
        <f t="shared" si="1070"/>
        <v>0.05</v>
      </c>
      <c r="L2807" s="65"/>
      <c r="M2807" s="65">
        <v>0.05</v>
      </c>
      <c r="N2807" s="18">
        <f t="shared" si="1071"/>
        <v>0.05</v>
      </c>
      <c r="O2807" s="65"/>
      <c r="P2807" s="65"/>
      <c r="Q2807" s="18">
        <f t="shared" si="1072"/>
        <v>0</v>
      </c>
      <c r="R2807" s="65"/>
      <c r="S2807" s="8"/>
      <c r="T2807" s="107">
        <f t="shared" si="1073"/>
        <v>0</v>
      </c>
      <c r="U2807" s="8"/>
      <c r="V2807" s="8"/>
      <c r="W2807" s="107">
        <f t="shared" si="1074"/>
        <v>0</v>
      </c>
    </row>
    <row r="2808" spans="1:102" s="186" customFormat="1" ht="18">
      <c r="A2808" s="187"/>
      <c r="B2808" s="181" t="s">
        <v>215</v>
      </c>
      <c r="C2808" s="182">
        <f>SUM(C2801:C2807)</f>
        <v>13604.119999999999</v>
      </c>
      <c r="D2808" s="182">
        <f>SUM(D2801:D2807)</f>
        <v>2344.8300000000004</v>
      </c>
      <c r="E2808" s="182">
        <f t="shared" si="1069"/>
        <v>15948.949999999999</v>
      </c>
      <c r="F2808" s="183">
        <v>12171.52</v>
      </c>
      <c r="G2808" s="183">
        <v>18.71</v>
      </c>
      <c r="H2808" s="194">
        <f t="shared" si="1068"/>
        <v>12190.23</v>
      </c>
      <c r="I2808" s="184">
        <f>SUM(I2801:I2807)</f>
        <v>13125.380000000001</v>
      </c>
      <c r="J2808" s="184">
        <f>SUM(J2801:J2807)</f>
        <v>0.3</v>
      </c>
      <c r="K2808" s="212">
        <f t="shared" si="1070"/>
        <v>13125.68</v>
      </c>
      <c r="L2808" s="198">
        <f>SUM(L2801:L2807)</f>
        <v>9387.66</v>
      </c>
      <c r="M2808" s="198">
        <f>SUM(M2801:M2807)</f>
        <v>0.2</v>
      </c>
      <c r="N2808" s="184">
        <f t="shared" si="1071"/>
        <v>9387.86</v>
      </c>
      <c r="O2808" s="198">
        <f>SUM(O2801:O2807)</f>
        <v>10813.04</v>
      </c>
      <c r="P2808" s="198">
        <f>SUM(P2801:P2807)</f>
        <v>528</v>
      </c>
      <c r="Q2808" s="184">
        <f t="shared" si="1072"/>
        <v>11341.04</v>
      </c>
      <c r="R2808" s="198">
        <f>SUM(R2801:R2807)</f>
        <v>11024.51</v>
      </c>
      <c r="S2808" s="198">
        <f t="shared" ref="S2808:T2808" si="1075">SUM(S2801:S2807)</f>
        <v>528</v>
      </c>
      <c r="T2808" s="198">
        <f t="shared" si="1075"/>
        <v>11552.51</v>
      </c>
      <c r="U2808" s="198">
        <f>SUM(U2801:U2807)</f>
        <v>11584.95</v>
      </c>
      <c r="V2808" s="198">
        <f>SUM(V2801:V2807)</f>
        <v>638.05999999999995</v>
      </c>
      <c r="W2808" s="185">
        <f t="shared" ref="W2808" si="1076">SUM(U2808:V2808)</f>
        <v>12223.01</v>
      </c>
      <c r="X2808" s="264"/>
      <c r="Y2808" s="264"/>
      <c r="Z2808" s="264"/>
      <c r="AA2808" s="264"/>
      <c r="AB2808" s="264"/>
      <c r="AC2808" s="264"/>
      <c r="AD2808" s="264"/>
      <c r="AE2808" s="264"/>
      <c r="AF2808" s="264"/>
      <c r="AG2808" s="264"/>
      <c r="AH2808" s="264"/>
      <c r="AI2808" s="264"/>
      <c r="AJ2808" s="264"/>
      <c r="AK2808" s="264"/>
      <c r="AL2808" s="264"/>
      <c r="AM2808" s="264"/>
      <c r="AN2808" s="264"/>
      <c r="AO2808" s="264"/>
      <c r="AP2808" s="264"/>
      <c r="AQ2808" s="264"/>
      <c r="AR2808" s="264"/>
      <c r="AS2808" s="264"/>
      <c r="AT2808" s="264"/>
      <c r="AU2808" s="264"/>
      <c r="AV2808" s="264"/>
      <c r="AW2808" s="264"/>
      <c r="AX2808" s="264"/>
      <c r="AY2808" s="264"/>
      <c r="AZ2808" s="264"/>
      <c r="BA2808" s="264"/>
      <c r="BB2808" s="264"/>
      <c r="BC2808" s="264"/>
      <c r="BD2808" s="264"/>
      <c r="BE2808" s="264"/>
      <c r="BF2808" s="264"/>
      <c r="BG2808" s="264"/>
      <c r="BH2808" s="264"/>
      <c r="BI2808" s="264"/>
      <c r="BJ2808" s="264"/>
      <c r="BK2808" s="264"/>
      <c r="BL2808" s="264"/>
      <c r="BM2808" s="264"/>
      <c r="BN2808" s="264"/>
      <c r="BO2808" s="264"/>
      <c r="BP2808" s="264"/>
      <c r="BQ2808" s="264"/>
      <c r="BR2808" s="264"/>
      <c r="BS2808" s="264"/>
      <c r="BT2808" s="264"/>
      <c r="BU2808" s="264"/>
      <c r="BV2808" s="264"/>
      <c r="BW2808" s="264"/>
      <c r="BX2808" s="264"/>
      <c r="BY2808" s="264"/>
      <c r="BZ2808" s="264"/>
      <c r="CA2808" s="264"/>
      <c r="CB2808" s="264"/>
      <c r="CC2808" s="264"/>
      <c r="CD2808" s="264"/>
      <c r="CE2808" s="264"/>
      <c r="CF2808" s="264"/>
      <c r="CG2808" s="264"/>
      <c r="CH2808" s="264"/>
      <c r="CI2808" s="264"/>
      <c r="CJ2808" s="264"/>
      <c r="CK2808" s="264"/>
      <c r="CL2808" s="264"/>
      <c r="CM2808" s="264"/>
      <c r="CN2808" s="264"/>
      <c r="CO2808" s="264"/>
      <c r="CP2808" s="264"/>
      <c r="CQ2808" s="264"/>
      <c r="CR2808" s="264"/>
      <c r="CS2808" s="264"/>
      <c r="CT2808" s="264"/>
      <c r="CU2808" s="264"/>
      <c r="CV2808" s="264"/>
      <c r="CW2808" s="264"/>
      <c r="CX2808" s="264"/>
    </row>
    <row r="2809" spans="1:102" s="24" customFormat="1" ht="18">
      <c r="A2809" s="17">
        <v>4</v>
      </c>
      <c r="B2809" s="7" t="s">
        <v>253</v>
      </c>
      <c r="C2809" s="9"/>
      <c r="D2809" s="9"/>
      <c r="E2809" s="9"/>
      <c r="F2809" s="6"/>
      <c r="G2809" s="6"/>
      <c r="H2809" s="3"/>
      <c r="I2809" s="18"/>
      <c r="J2809" s="18"/>
      <c r="K2809" s="213"/>
      <c r="L2809" s="67"/>
      <c r="M2809" s="67"/>
      <c r="N2809" s="18"/>
      <c r="O2809" s="67"/>
      <c r="P2809" s="67"/>
      <c r="Q2809" s="18"/>
      <c r="R2809" s="67"/>
      <c r="S2809" s="9"/>
      <c r="T2809" s="107"/>
      <c r="U2809" s="9"/>
      <c r="V2809" s="9"/>
      <c r="W2809" s="107"/>
      <c r="X2809" s="258"/>
      <c r="Y2809" s="258"/>
      <c r="Z2809" s="258"/>
      <c r="AA2809" s="258"/>
      <c r="AB2809" s="258"/>
      <c r="AC2809" s="258"/>
      <c r="AD2809" s="258"/>
      <c r="AE2809" s="258"/>
      <c r="AF2809" s="258"/>
      <c r="AG2809" s="258"/>
      <c r="AH2809" s="258"/>
      <c r="AI2809" s="258"/>
      <c r="AJ2809" s="258"/>
      <c r="AK2809" s="258"/>
      <c r="AL2809" s="258"/>
      <c r="AM2809" s="258"/>
      <c r="AN2809" s="258"/>
      <c r="AO2809" s="258"/>
      <c r="AP2809" s="258"/>
      <c r="AQ2809" s="258"/>
      <c r="AR2809" s="258"/>
      <c r="AS2809" s="258"/>
      <c r="AT2809" s="258"/>
      <c r="AU2809" s="258"/>
      <c r="AV2809" s="258"/>
      <c r="AW2809" s="258"/>
      <c r="AX2809" s="258"/>
      <c r="AY2809" s="258"/>
      <c r="AZ2809" s="258"/>
      <c r="BA2809" s="258"/>
      <c r="BB2809" s="258"/>
      <c r="BC2809" s="258"/>
      <c r="BD2809" s="258"/>
      <c r="BE2809" s="258"/>
      <c r="BF2809" s="258"/>
      <c r="BG2809" s="258"/>
      <c r="BH2809" s="258"/>
      <c r="BI2809" s="258"/>
      <c r="BJ2809" s="258"/>
      <c r="BK2809" s="258"/>
      <c r="BL2809" s="258"/>
      <c r="BM2809" s="258"/>
      <c r="BN2809" s="258"/>
      <c r="BO2809" s="258"/>
      <c r="BP2809" s="258"/>
      <c r="BQ2809" s="258"/>
      <c r="BR2809" s="258"/>
      <c r="BS2809" s="258"/>
      <c r="BT2809" s="258"/>
      <c r="BU2809" s="258"/>
      <c r="BV2809" s="258"/>
      <c r="BW2809" s="258"/>
      <c r="BX2809" s="258"/>
      <c r="BY2809" s="258"/>
      <c r="BZ2809" s="258"/>
      <c r="CA2809" s="258"/>
      <c r="CB2809" s="258"/>
      <c r="CC2809" s="258"/>
      <c r="CD2809" s="258"/>
      <c r="CE2809" s="258"/>
      <c r="CF2809" s="258"/>
      <c r="CG2809" s="258"/>
      <c r="CH2809" s="258"/>
      <c r="CI2809" s="258"/>
      <c r="CJ2809" s="258"/>
      <c r="CK2809" s="258"/>
      <c r="CL2809" s="258"/>
      <c r="CM2809" s="258"/>
      <c r="CN2809" s="258"/>
      <c r="CO2809" s="258"/>
      <c r="CP2809" s="258"/>
      <c r="CQ2809" s="258"/>
      <c r="CR2809" s="258"/>
      <c r="CS2809" s="258"/>
      <c r="CT2809" s="258"/>
      <c r="CU2809" s="258"/>
      <c r="CV2809" s="258"/>
      <c r="CW2809" s="258"/>
      <c r="CX2809" s="258"/>
    </row>
    <row r="2810" spans="1:102" ht="18">
      <c r="A2810" s="13">
        <v>1</v>
      </c>
      <c r="B2810" s="5" t="s">
        <v>1881</v>
      </c>
      <c r="C2810" s="8">
        <v>100</v>
      </c>
      <c r="D2810" s="8"/>
      <c r="E2810" s="9">
        <f>SUM(C2810:D2810)</f>
        <v>100</v>
      </c>
      <c r="F2810" s="2">
        <v>25</v>
      </c>
      <c r="G2810" s="2">
        <v>0</v>
      </c>
      <c r="H2810" s="3">
        <f t="shared" si="1068"/>
        <v>25</v>
      </c>
      <c r="I2810" s="10">
        <v>0.01</v>
      </c>
      <c r="J2810" s="10"/>
      <c r="K2810" s="213">
        <f>SUM(I2810:J2810)</f>
        <v>0.01</v>
      </c>
      <c r="L2810" s="65">
        <v>0.01</v>
      </c>
      <c r="M2810" s="65"/>
      <c r="N2810" s="18">
        <f>SUM(L2810:M2810)</f>
        <v>0.01</v>
      </c>
      <c r="O2810" s="65"/>
      <c r="P2810" s="65"/>
      <c r="Q2810" s="18">
        <f>SUM(O2810:P2810)</f>
        <v>0</v>
      </c>
      <c r="R2810" s="65"/>
      <c r="S2810" s="8"/>
      <c r="T2810" s="107">
        <f>SUM(R2810:S2810)</f>
        <v>0</v>
      </c>
      <c r="U2810" s="8"/>
      <c r="V2810" s="8"/>
      <c r="W2810" s="107">
        <f>SUM(U2810:V2810)</f>
        <v>0</v>
      </c>
    </row>
    <row r="2811" spans="1:102" s="24" customFormat="1" ht="18">
      <c r="A2811" s="13">
        <v>2</v>
      </c>
      <c r="B2811" s="5" t="s">
        <v>1882</v>
      </c>
      <c r="C2811" s="8">
        <v>15</v>
      </c>
      <c r="D2811" s="8"/>
      <c r="E2811" s="9">
        <f>SUM(C2811:D2811)</f>
        <v>15</v>
      </c>
      <c r="F2811" s="2">
        <v>15</v>
      </c>
      <c r="G2811" s="2">
        <v>0</v>
      </c>
      <c r="H2811" s="3">
        <f t="shared" si="1068"/>
        <v>15</v>
      </c>
      <c r="I2811" s="10">
        <v>15</v>
      </c>
      <c r="J2811" s="18"/>
      <c r="K2811" s="213">
        <f>SUM(I2811:J2811)</f>
        <v>15</v>
      </c>
      <c r="L2811" s="65">
        <v>15</v>
      </c>
      <c r="M2811" s="67"/>
      <c r="N2811" s="18">
        <f>SUM(L2811:M2811)</f>
        <v>15</v>
      </c>
      <c r="O2811" s="65">
        <v>15</v>
      </c>
      <c r="P2811" s="67"/>
      <c r="Q2811" s="18">
        <f>SUM(O2811:P2811)</f>
        <v>15</v>
      </c>
      <c r="R2811" s="65">
        <v>15</v>
      </c>
      <c r="S2811" s="9"/>
      <c r="T2811" s="107">
        <f>SUM(R2811:S2811)</f>
        <v>15</v>
      </c>
      <c r="U2811" s="8"/>
      <c r="V2811" s="9"/>
      <c r="W2811" s="107">
        <f>SUM(U2811:V2811)</f>
        <v>0</v>
      </c>
      <c r="X2811" s="258"/>
      <c r="Y2811" s="258"/>
      <c r="Z2811" s="258"/>
      <c r="AA2811" s="258"/>
      <c r="AB2811" s="258"/>
      <c r="AC2811" s="258"/>
      <c r="AD2811" s="258"/>
      <c r="AE2811" s="258"/>
      <c r="AF2811" s="258"/>
      <c r="AG2811" s="258"/>
      <c r="AH2811" s="258"/>
      <c r="AI2811" s="258"/>
      <c r="AJ2811" s="258"/>
      <c r="AK2811" s="258"/>
      <c r="AL2811" s="258"/>
      <c r="AM2811" s="258"/>
      <c r="AN2811" s="258"/>
      <c r="AO2811" s="258"/>
      <c r="AP2811" s="258"/>
      <c r="AQ2811" s="258"/>
      <c r="AR2811" s="258"/>
      <c r="AS2811" s="258"/>
      <c r="AT2811" s="258"/>
      <c r="AU2811" s="258"/>
      <c r="AV2811" s="258"/>
      <c r="AW2811" s="258"/>
      <c r="AX2811" s="258"/>
      <c r="AY2811" s="258"/>
      <c r="AZ2811" s="258"/>
      <c r="BA2811" s="258"/>
      <c r="BB2811" s="258"/>
      <c r="BC2811" s="258"/>
      <c r="BD2811" s="258"/>
      <c r="BE2811" s="258"/>
      <c r="BF2811" s="258"/>
      <c r="BG2811" s="258"/>
      <c r="BH2811" s="258"/>
      <c r="BI2811" s="258"/>
      <c r="BJ2811" s="258"/>
      <c r="BK2811" s="258"/>
      <c r="BL2811" s="258"/>
      <c r="BM2811" s="258"/>
      <c r="BN2811" s="258"/>
      <c r="BO2811" s="258"/>
      <c r="BP2811" s="258"/>
      <c r="BQ2811" s="258"/>
      <c r="BR2811" s="258"/>
      <c r="BS2811" s="258"/>
      <c r="BT2811" s="258"/>
      <c r="BU2811" s="258"/>
      <c r="BV2811" s="258"/>
      <c r="BW2811" s="258"/>
      <c r="BX2811" s="258"/>
      <c r="BY2811" s="258"/>
      <c r="BZ2811" s="258"/>
      <c r="CA2811" s="258"/>
      <c r="CB2811" s="258"/>
      <c r="CC2811" s="258"/>
      <c r="CD2811" s="258"/>
      <c r="CE2811" s="258"/>
      <c r="CF2811" s="258"/>
      <c r="CG2811" s="258"/>
      <c r="CH2811" s="258"/>
      <c r="CI2811" s="258"/>
      <c r="CJ2811" s="258"/>
      <c r="CK2811" s="258"/>
      <c r="CL2811" s="258"/>
      <c r="CM2811" s="258"/>
      <c r="CN2811" s="258"/>
      <c r="CO2811" s="258"/>
      <c r="CP2811" s="258"/>
      <c r="CQ2811" s="258"/>
      <c r="CR2811" s="258"/>
      <c r="CS2811" s="258"/>
      <c r="CT2811" s="258"/>
      <c r="CU2811" s="258"/>
      <c r="CV2811" s="258"/>
      <c r="CW2811" s="258"/>
      <c r="CX2811" s="258"/>
    </row>
    <row r="2812" spans="1:102" s="24" customFormat="1" ht="18">
      <c r="A2812" s="13">
        <v>3</v>
      </c>
      <c r="B2812" s="5" t="s">
        <v>1883</v>
      </c>
      <c r="C2812" s="8">
        <v>0.01</v>
      </c>
      <c r="D2812" s="8"/>
      <c r="E2812" s="9">
        <f>SUM(C2812:D2812)</f>
        <v>0.01</v>
      </c>
      <c r="F2812" s="2">
        <v>0.01</v>
      </c>
      <c r="G2812" s="2">
        <v>0</v>
      </c>
      <c r="H2812" s="3">
        <f t="shared" si="1068"/>
        <v>0.01</v>
      </c>
      <c r="I2812" s="10">
        <v>0.01</v>
      </c>
      <c r="J2812" s="18"/>
      <c r="K2812" s="213">
        <f>SUM(I2812:J2812)</f>
        <v>0.01</v>
      </c>
      <c r="L2812" s="67">
        <v>0.01</v>
      </c>
      <c r="M2812" s="67"/>
      <c r="N2812" s="18">
        <f>SUM(L2812:M2812)</f>
        <v>0.01</v>
      </c>
      <c r="O2812" s="67">
        <v>100</v>
      </c>
      <c r="P2812" s="67"/>
      <c r="Q2812" s="18">
        <f>SUM(O2812:P2812)</f>
        <v>100</v>
      </c>
      <c r="R2812" s="67">
        <v>100</v>
      </c>
      <c r="S2812" s="9"/>
      <c r="T2812" s="107">
        <f>SUM(R2812:S2812)</f>
        <v>100</v>
      </c>
      <c r="U2812" s="9"/>
      <c r="V2812" s="9"/>
      <c r="W2812" s="107">
        <f>SUM(U2812:V2812)</f>
        <v>0</v>
      </c>
      <c r="X2812" s="258"/>
      <c r="Y2812" s="258"/>
      <c r="Z2812" s="258"/>
      <c r="AA2812" s="258"/>
      <c r="AB2812" s="258"/>
      <c r="AC2812" s="258"/>
      <c r="AD2812" s="258"/>
      <c r="AE2812" s="258"/>
      <c r="AF2812" s="258"/>
      <c r="AG2812" s="258"/>
      <c r="AH2812" s="258"/>
      <c r="AI2812" s="258"/>
      <c r="AJ2812" s="258"/>
      <c r="AK2812" s="258"/>
      <c r="AL2812" s="258"/>
      <c r="AM2812" s="258"/>
      <c r="AN2812" s="258"/>
      <c r="AO2812" s="258"/>
      <c r="AP2812" s="258"/>
      <c r="AQ2812" s="258"/>
      <c r="AR2812" s="258"/>
      <c r="AS2812" s="258"/>
      <c r="AT2812" s="258"/>
      <c r="AU2812" s="258"/>
      <c r="AV2812" s="258"/>
      <c r="AW2812" s="258"/>
      <c r="AX2812" s="258"/>
      <c r="AY2812" s="258"/>
      <c r="AZ2812" s="258"/>
      <c r="BA2812" s="258"/>
      <c r="BB2812" s="258"/>
      <c r="BC2812" s="258"/>
      <c r="BD2812" s="258"/>
      <c r="BE2812" s="258"/>
      <c r="BF2812" s="258"/>
      <c r="BG2812" s="258"/>
      <c r="BH2812" s="258"/>
      <c r="BI2812" s="258"/>
      <c r="BJ2812" s="258"/>
      <c r="BK2812" s="258"/>
      <c r="BL2812" s="258"/>
      <c r="BM2812" s="258"/>
      <c r="BN2812" s="258"/>
      <c r="BO2812" s="258"/>
      <c r="BP2812" s="258"/>
      <c r="BQ2812" s="258"/>
      <c r="BR2812" s="258"/>
      <c r="BS2812" s="258"/>
      <c r="BT2812" s="258"/>
      <c r="BU2812" s="258"/>
      <c r="BV2812" s="258"/>
      <c r="BW2812" s="258"/>
      <c r="BX2812" s="258"/>
      <c r="BY2812" s="258"/>
      <c r="BZ2812" s="258"/>
      <c r="CA2812" s="258"/>
      <c r="CB2812" s="258"/>
      <c r="CC2812" s="258"/>
      <c r="CD2812" s="258"/>
      <c r="CE2812" s="258"/>
      <c r="CF2812" s="258"/>
      <c r="CG2812" s="258"/>
      <c r="CH2812" s="258"/>
      <c r="CI2812" s="258"/>
      <c r="CJ2812" s="258"/>
      <c r="CK2812" s="258"/>
      <c r="CL2812" s="258"/>
      <c r="CM2812" s="258"/>
      <c r="CN2812" s="258"/>
      <c r="CO2812" s="258"/>
      <c r="CP2812" s="258"/>
      <c r="CQ2812" s="258"/>
      <c r="CR2812" s="258"/>
      <c r="CS2812" s="258"/>
      <c r="CT2812" s="258"/>
      <c r="CU2812" s="258"/>
      <c r="CV2812" s="258"/>
      <c r="CW2812" s="258"/>
      <c r="CX2812" s="258"/>
    </row>
    <row r="2813" spans="1:102" ht="18">
      <c r="A2813" s="13">
        <v>4</v>
      </c>
      <c r="B2813" s="5" t="s">
        <v>1884</v>
      </c>
      <c r="C2813" s="8">
        <v>0.01</v>
      </c>
      <c r="D2813" s="8"/>
      <c r="E2813" s="9">
        <f>SUM(C2813:D2813)</f>
        <v>0.01</v>
      </c>
      <c r="F2813" s="2">
        <v>0.01</v>
      </c>
      <c r="G2813" s="2">
        <v>0</v>
      </c>
      <c r="H2813" s="3">
        <f t="shared" si="1068"/>
        <v>0.01</v>
      </c>
      <c r="I2813" s="10">
        <v>0.01</v>
      </c>
      <c r="J2813" s="10"/>
      <c r="K2813" s="213">
        <f>SUM(I2813:J2813)</f>
        <v>0.01</v>
      </c>
      <c r="L2813" s="65">
        <v>0.01</v>
      </c>
      <c r="M2813" s="65"/>
      <c r="N2813" s="18">
        <f>SUM(L2813:M2813)</f>
        <v>0.01</v>
      </c>
      <c r="O2813" s="65">
        <v>0.01</v>
      </c>
      <c r="P2813" s="65"/>
      <c r="Q2813" s="18">
        <f>SUM(O2813:P2813)</f>
        <v>0.01</v>
      </c>
      <c r="R2813" s="65">
        <v>0.01</v>
      </c>
      <c r="S2813" s="8"/>
      <c r="T2813" s="107">
        <f>SUM(R2813:S2813)</f>
        <v>0.01</v>
      </c>
      <c r="U2813" s="8"/>
      <c r="V2813" s="8"/>
      <c r="W2813" s="107">
        <f>SUM(U2813:V2813)</f>
        <v>0</v>
      </c>
    </row>
    <row r="2814" spans="1:102" s="186" customFormat="1" ht="18">
      <c r="A2814" s="187"/>
      <c r="B2814" s="181" t="s">
        <v>6</v>
      </c>
      <c r="C2814" s="182">
        <f>SUM(C2810:C2813)</f>
        <v>115.02000000000001</v>
      </c>
      <c r="D2814" s="182"/>
      <c r="E2814" s="182">
        <f>SUM(C2814:D2814)</f>
        <v>115.02000000000001</v>
      </c>
      <c r="F2814" s="183">
        <v>40.020000000000003</v>
      </c>
      <c r="G2814" s="183">
        <v>0</v>
      </c>
      <c r="H2814" s="194">
        <f t="shared" si="1068"/>
        <v>40.020000000000003</v>
      </c>
      <c r="I2814" s="184">
        <f>SUM(I2810:I2813)</f>
        <v>15.03</v>
      </c>
      <c r="J2814" s="184"/>
      <c r="K2814" s="212">
        <f>SUM(I2814:J2814)</f>
        <v>15.03</v>
      </c>
      <c r="L2814" s="198">
        <f>SUM(L2810:L2813)</f>
        <v>15.03</v>
      </c>
      <c r="M2814" s="198"/>
      <c r="N2814" s="184">
        <f>SUM(L2814:M2814)</f>
        <v>15.03</v>
      </c>
      <c r="O2814" s="198">
        <f>SUM(O2810:O2813)</f>
        <v>115.01</v>
      </c>
      <c r="P2814" s="198"/>
      <c r="Q2814" s="184">
        <f>SUM(O2814:P2814)</f>
        <v>115.01</v>
      </c>
      <c r="R2814" s="198">
        <f>SUM(R2810:R2813)</f>
        <v>115.01</v>
      </c>
      <c r="S2814" s="182"/>
      <c r="T2814" s="185">
        <f>SUM(R2814:S2814)</f>
        <v>115.01</v>
      </c>
      <c r="U2814" s="182"/>
      <c r="V2814" s="182"/>
      <c r="W2814" s="185">
        <f>SUM(U2814:V2814)</f>
        <v>0</v>
      </c>
      <c r="X2814" s="264"/>
      <c r="Y2814" s="264"/>
      <c r="Z2814" s="264"/>
      <c r="AA2814" s="264"/>
      <c r="AB2814" s="264"/>
      <c r="AC2814" s="264"/>
      <c r="AD2814" s="264"/>
      <c r="AE2814" s="264"/>
      <c r="AF2814" s="264"/>
      <c r="AG2814" s="264"/>
      <c r="AH2814" s="264"/>
      <c r="AI2814" s="264"/>
      <c r="AJ2814" s="264"/>
      <c r="AK2814" s="264"/>
      <c r="AL2814" s="264"/>
      <c r="AM2814" s="264"/>
      <c r="AN2814" s="264"/>
      <c r="AO2814" s="264"/>
      <c r="AP2814" s="264"/>
      <c r="AQ2814" s="264"/>
      <c r="AR2814" s="264"/>
      <c r="AS2814" s="264"/>
      <c r="AT2814" s="264"/>
      <c r="AU2814" s="264"/>
      <c r="AV2814" s="264"/>
      <c r="AW2814" s="264"/>
      <c r="AX2814" s="264"/>
      <c r="AY2814" s="264"/>
      <c r="AZ2814" s="264"/>
      <c r="BA2814" s="264"/>
      <c r="BB2814" s="264"/>
      <c r="BC2814" s="264"/>
      <c r="BD2814" s="264"/>
      <c r="BE2814" s="264"/>
      <c r="BF2814" s="264"/>
      <c r="BG2814" s="264"/>
      <c r="BH2814" s="264"/>
      <c r="BI2814" s="264"/>
      <c r="BJ2814" s="264"/>
      <c r="BK2814" s="264"/>
      <c r="BL2814" s="264"/>
      <c r="BM2814" s="264"/>
      <c r="BN2814" s="264"/>
      <c r="BO2814" s="264"/>
      <c r="BP2814" s="264"/>
      <c r="BQ2814" s="264"/>
      <c r="BR2814" s="264"/>
      <c r="BS2814" s="264"/>
      <c r="BT2814" s="264"/>
      <c r="BU2814" s="264"/>
      <c r="BV2814" s="264"/>
      <c r="BW2814" s="264"/>
      <c r="BX2814" s="264"/>
      <c r="BY2814" s="264"/>
      <c r="BZ2814" s="264"/>
      <c r="CA2814" s="264"/>
      <c r="CB2814" s="264"/>
      <c r="CC2814" s="264"/>
      <c r="CD2814" s="264"/>
      <c r="CE2814" s="264"/>
      <c r="CF2814" s="264"/>
      <c r="CG2814" s="264"/>
      <c r="CH2814" s="264"/>
      <c r="CI2814" s="264"/>
      <c r="CJ2814" s="264"/>
      <c r="CK2814" s="264"/>
      <c r="CL2814" s="264"/>
      <c r="CM2814" s="264"/>
      <c r="CN2814" s="264"/>
      <c r="CO2814" s="264"/>
      <c r="CP2814" s="264"/>
      <c r="CQ2814" s="264"/>
      <c r="CR2814" s="264"/>
      <c r="CS2814" s="264"/>
      <c r="CT2814" s="264"/>
      <c r="CU2814" s="264"/>
      <c r="CV2814" s="264"/>
      <c r="CW2814" s="264"/>
      <c r="CX2814" s="264"/>
    </row>
    <row r="2815" spans="1:102" s="24" customFormat="1" ht="18">
      <c r="A2815" s="17">
        <v>5</v>
      </c>
      <c r="B2815" s="7" t="s">
        <v>1885</v>
      </c>
      <c r="C2815" s="9"/>
      <c r="D2815" s="9"/>
      <c r="E2815" s="9"/>
      <c r="F2815" s="6"/>
      <c r="G2815" s="6"/>
      <c r="H2815" s="3"/>
      <c r="I2815" s="18"/>
      <c r="J2815" s="18"/>
      <c r="K2815" s="213"/>
      <c r="L2815" s="67"/>
      <c r="M2815" s="67"/>
      <c r="N2815" s="18"/>
      <c r="O2815" s="67"/>
      <c r="P2815" s="67"/>
      <c r="Q2815" s="18"/>
      <c r="R2815" s="67"/>
      <c r="S2815" s="9"/>
      <c r="T2815" s="107"/>
      <c r="U2815" s="9"/>
      <c r="V2815" s="9"/>
      <c r="W2815" s="107"/>
      <c r="X2815" s="258"/>
      <c r="Y2815" s="258"/>
      <c r="Z2815" s="258"/>
      <c r="AA2815" s="258"/>
      <c r="AB2815" s="258"/>
      <c r="AC2815" s="258"/>
      <c r="AD2815" s="258"/>
      <c r="AE2815" s="258"/>
      <c r="AF2815" s="258"/>
      <c r="AG2815" s="258"/>
      <c r="AH2815" s="258"/>
      <c r="AI2815" s="258"/>
      <c r="AJ2815" s="258"/>
      <c r="AK2815" s="258"/>
      <c r="AL2815" s="258"/>
      <c r="AM2815" s="258"/>
      <c r="AN2815" s="258"/>
      <c r="AO2815" s="258"/>
      <c r="AP2815" s="258"/>
      <c r="AQ2815" s="258"/>
      <c r="AR2815" s="258"/>
      <c r="AS2815" s="258"/>
      <c r="AT2815" s="258"/>
      <c r="AU2815" s="258"/>
      <c r="AV2815" s="258"/>
      <c r="AW2815" s="258"/>
      <c r="AX2815" s="258"/>
      <c r="AY2815" s="258"/>
      <c r="AZ2815" s="258"/>
      <c r="BA2815" s="258"/>
      <c r="BB2815" s="258"/>
      <c r="BC2815" s="258"/>
      <c r="BD2815" s="258"/>
      <c r="BE2815" s="258"/>
      <c r="BF2815" s="258"/>
      <c r="BG2815" s="258"/>
      <c r="BH2815" s="258"/>
      <c r="BI2815" s="258"/>
      <c r="BJ2815" s="258"/>
      <c r="BK2815" s="258"/>
      <c r="BL2815" s="258"/>
      <c r="BM2815" s="258"/>
      <c r="BN2815" s="258"/>
      <c r="BO2815" s="258"/>
      <c r="BP2815" s="258"/>
      <c r="BQ2815" s="258"/>
      <c r="BR2815" s="258"/>
      <c r="BS2815" s="258"/>
      <c r="BT2815" s="258"/>
      <c r="BU2815" s="258"/>
      <c r="BV2815" s="258"/>
      <c r="BW2815" s="258"/>
      <c r="BX2815" s="258"/>
      <c r="BY2815" s="258"/>
      <c r="BZ2815" s="258"/>
      <c r="CA2815" s="258"/>
      <c r="CB2815" s="258"/>
      <c r="CC2815" s="258"/>
      <c r="CD2815" s="258"/>
      <c r="CE2815" s="258"/>
      <c r="CF2815" s="258"/>
      <c r="CG2815" s="258"/>
      <c r="CH2815" s="258"/>
      <c r="CI2815" s="258"/>
      <c r="CJ2815" s="258"/>
      <c r="CK2815" s="258"/>
      <c r="CL2815" s="258"/>
      <c r="CM2815" s="258"/>
      <c r="CN2815" s="258"/>
      <c r="CO2815" s="258"/>
      <c r="CP2815" s="258"/>
      <c r="CQ2815" s="258"/>
      <c r="CR2815" s="258"/>
      <c r="CS2815" s="258"/>
      <c r="CT2815" s="258"/>
      <c r="CU2815" s="258"/>
      <c r="CV2815" s="258"/>
      <c r="CW2815" s="258"/>
      <c r="CX2815" s="258"/>
    </row>
    <row r="2816" spans="1:102" ht="18">
      <c r="A2816" s="13">
        <v>1</v>
      </c>
      <c r="B2816" s="5" t="s">
        <v>1886</v>
      </c>
      <c r="C2816" s="8">
        <v>2307</v>
      </c>
      <c r="D2816" s="8"/>
      <c r="E2816" s="9">
        <f>SUM(C2816:D2816)</f>
        <v>2307</v>
      </c>
      <c r="F2816" s="2">
        <v>4211</v>
      </c>
      <c r="G2816" s="2">
        <v>0</v>
      </c>
      <c r="H2816" s="3">
        <f t="shared" si="1068"/>
        <v>4211</v>
      </c>
      <c r="I2816" s="10">
        <v>7825.01</v>
      </c>
      <c r="J2816" s="10"/>
      <c r="K2816" s="213">
        <f>SUM(I2816:J2816)</f>
        <v>7825.01</v>
      </c>
      <c r="L2816" s="65">
        <v>6210.51</v>
      </c>
      <c r="M2816" s="65"/>
      <c r="N2816" s="18">
        <f>SUM(L2816:M2816)</f>
        <v>6210.51</v>
      </c>
      <c r="O2816" s="65">
        <v>644.91</v>
      </c>
      <c r="P2816" s="65"/>
      <c r="Q2816" s="18">
        <f>SUM(O2816:P2816)</f>
        <v>644.91</v>
      </c>
      <c r="R2816" s="65">
        <v>644.91</v>
      </c>
      <c r="S2816" s="8"/>
      <c r="T2816" s="107">
        <f>SUM(R2816:S2816)</f>
        <v>644.91</v>
      </c>
      <c r="U2816" s="8">
        <v>10000</v>
      </c>
      <c r="V2816" s="8"/>
      <c r="W2816" s="107">
        <f>SUM(U2816:V2816)</f>
        <v>10000</v>
      </c>
    </row>
    <row r="2817" spans="1:102" s="186" customFormat="1" ht="18">
      <c r="A2817" s="187"/>
      <c r="B2817" s="181" t="s">
        <v>216</v>
      </c>
      <c r="C2817" s="182">
        <f>SUM(C2816)</f>
        <v>2307</v>
      </c>
      <c r="D2817" s="182"/>
      <c r="E2817" s="182">
        <f>SUM(C2817:D2817)</f>
        <v>2307</v>
      </c>
      <c r="F2817" s="183">
        <v>4211</v>
      </c>
      <c r="G2817" s="183">
        <v>0</v>
      </c>
      <c r="H2817" s="194">
        <f t="shared" si="1068"/>
        <v>4211</v>
      </c>
      <c r="I2817" s="184">
        <f t="shared" ref="I2817:N2817" si="1077">SUM(I2816:I2816)</f>
        <v>7825.01</v>
      </c>
      <c r="J2817" s="184">
        <f t="shared" si="1077"/>
        <v>0</v>
      </c>
      <c r="K2817" s="212">
        <f t="shared" si="1077"/>
        <v>7825.01</v>
      </c>
      <c r="L2817" s="198">
        <f t="shared" si="1077"/>
        <v>6210.51</v>
      </c>
      <c r="M2817" s="198">
        <f t="shared" si="1077"/>
        <v>0</v>
      </c>
      <c r="N2817" s="184">
        <f t="shared" si="1077"/>
        <v>6210.51</v>
      </c>
      <c r="O2817" s="198">
        <f>SUM(O2816)</f>
        <v>644.91</v>
      </c>
      <c r="P2817" s="198"/>
      <c r="Q2817" s="184">
        <f t="shared" ref="Q2817" si="1078">SUM(Q2816:Q2816)</f>
        <v>644.91</v>
      </c>
      <c r="R2817" s="198">
        <f>SUM(R2816)</f>
        <v>644.91</v>
      </c>
      <c r="S2817" s="198">
        <f t="shared" ref="S2817:V2817" si="1079">SUM(S2816)</f>
        <v>0</v>
      </c>
      <c r="T2817" s="198">
        <f t="shared" si="1079"/>
        <v>644.91</v>
      </c>
      <c r="U2817" s="198">
        <f t="shared" si="1079"/>
        <v>10000</v>
      </c>
      <c r="V2817" s="198">
        <f t="shared" si="1079"/>
        <v>0</v>
      </c>
      <c r="W2817" s="185">
        <f t="shared" ref="W2817" si="1080">SUM(W2816:W2816)</f>
        <v>10000</v>
      </c>
      <c r="X2817" s="264"/>
      <c r="Y2817" s="264"/>
      <c r="Z2817" s="264"/>
      <c r="AA2817" s="264"/>
      <c r="AB2817" s="264"/>
      <c r="AC2817" s="264"/>
      <c r="AD2817" s="264"/>
      <c r="AE2817" s="264"/>
      <c r="AF2817" s="264"/>
      <c r="AG2817" s="264"/>
      <c r="AH2817" s="264"/>
      <c r="AI2817" s="264"/>
      <c r="AJ2817" s="264"/>
      <c r="AK2817" s="264"/>
      <c r="AL2817" s="264"/>
      <c r="AM2817" s="264"/>
      <c r="AN2817" s="264"/>
      <c r="AO2817" s="264"/>
      <c r="AP2817" s="264"/>
      <c r="AQ2817" s="264"/>
      <c r="AR2817" s="264"/>
      <c r="AS2817" s="264"/>
      <c r="AT2817" s="264"/>
      <c r="AU2817" s="264"/>
      <c r="AV2817" s="264"/>
      <c r="AW2817" s="264"/>
      <c r="AX2817" s="264"/>
      <c r="AY2817" s="264"/>
      <c r="AZ2817" s="264"/>
      <c r="BA2817" s="264"/>
      <c r="BB2817" s="264"/>
      <c r="BC2817" s="264"/>
      <c r="BD2817" s="264"/>
      <c r="BE2817" s="264"/>
      <c r="BF2817" s="264"/>
      <c r="BG2817" s="264"/>
      <c r="BH2817" s="264"/>
      <c r="BI2817" s="264"/>
      <c r="BJ2817" s="264"/>
      <c r="BK2817" s="264"/>
      <c r="BL2817" s="264"/>
      <c r="BM2817" s="264"/>
      <c r="BN2817" s="264"/>
      <c r="BO2817" s="264"/>
      <c r="BP2817" s="264"/>
      <c r="BQ2817" s="264"/>
      <c r="BR2817" s="264"/>
      <c r="BS2817" s="264"/>
      <c r="BT2817" s="264"/>
      <c r="BU2817" s="264"/>
      <c r="BV2817" s="264"/>
      <c r="BW2817" s="264"/>
      <c r="BX2817" s="264"/>
      <c r="BY2817" s="264"/>
      <c r="BZ2817" s="264"/>
      <c r="CA2817" s="264"/>
      <c r="CB2817" s="264"/>
      <c r="CC2817" s="264"/>
      <c r="CD2817" s="264"/>
      <c r="CE2817" s="264"/>
      <c r="CF2817" s="264"/>
      <c r="CG2817" s="264"/>
      <c r="CH2817" s="264"/>
      <c r="CI2817" s="264"/>
      <c r="CJ2817" s="264"/>
      <c r="CK2817" s="264"/>
      <c r="CL2817" s="264"/>
      <c r="CM2817" s="264"/>
      <c r="CN2817" s="264"/>
      <c r="CO2817" s="264"/>
      <c r="CP2817" s="264"/>
      <c r="CQ2817" s="264"/>
      <c r="CR2817" s="264"/>
      <c r="CS2817" s="264"/>
      <c r="CT2817" s="264"/>
      <c r="CU2817" s="264"/>
      <c r="CV2817" s="264"/>
      <c r="CW2817" s="264"/>
      <c r="CX2817" s="264"/>
    </row>
    <row r="2818" spans="1:102" s="24" customFormat="1" ht="18">
      <c r="A2818" s="17">
        <v>6</v>
      </c>
      <c r="B2818" s="7" t="s">
        <v>1887</v>
      </c>
      <c r="C2818" s="9"/>
      <c r="D2818" s="9"/>
      <c r="E2818" s="9"/>
      <c r="F2818" s="6"/>
      <c r="G2818" s="6"/>
      <c r="H2818" s="3"/>
      <c r="I2818" s="18"/>
      <c r="J2818" s="18"/>
      <c r="K2818" s="213"/>
      <c r="L2818" s="67"/>
      <c r="M2818" s="67"/>
      <c r="N2818" s="18"/>
      <c r="O2818" s="67"/>
      <c r="P2818" s="67"/>
      <c r="Q2818" s="18"/>
      <c r="R2818" s="67"/>
      <c r="S2818" s="9"/>
      <c r="T2818" s="107"/>
      <c r="U2818" s="9"/>
      <c r="V2818" s="9"/>
      <c r="W2818" s="107"/>
      <c r="X2818" s="258"/>
      <c r="Y2818" s="258"/>
      <c r="Z2818" s="258"/>
      <c r="AA2818" s="258"/>
      <c r="AB2818" s="258"/>
      <c r="AC2818" s="258"/>
      <c r="AD2818" s="258"/>
      <c r="AE2818" s="258"/>
      <c r="AF2818" s="258"/>
      <c r="AG2818" s="258"/>
      <c r="AH2818" s="258"/>
      <c r="AI2818" s="258"/>
      <c r="AJ2818" s="258"/>
      <c r="AK2818" s="258"/>
      <c r="AL2818" s="258"/>
      <c r="AM2818" s="258"/>
      <c r="AN2818" s="258"/>
      <c r="AO2818" s="258"/>
      <c r="AP2818" s="258"/>
      <c r="AQ2818" s="258"/>
      <c r="AR2818" s="258"/>
      <c r="AS2818" s="258"/>
      <c r="AT2818" s="258"/>
      <c r="AU2818" s="258"/>
      <c r="AV2818" s="258"/>
      <c r="AW2818" s="258"/>
      <c r="AX2818" s="258"/>
      <c r="AY2818" s="258"/>
      <c r="AZ2818" s="258"/>
      <c r="BA2818" s="258"/>
      <c r="BB2818" s="258"/>
      <c r="BC2818" s="258"/>
      <c r="BD2818" s="258"/>
      <c r="BE2818" s="258"/>
      <c r="BF2818" s="258"/>
      <c r="BG2818" s="258"/>
      <c r="BH2818" s="258"/>
      <c r="BI2818" s="258"/>
      <c r="BJ2818" s="258"/>
      <c r="BK2818" s="258"/>
      <c r="BL2818" s="258"/>
      <c r="BM2818" s="258"/>
      <c r="BN2818" s="258"/>
      <c r="BO2818" s="258"/>
      <c r="BP2818" s="258"/>
      <c r="BQ2818" s="258"/>
      <c r="BR2818" s="258"/>
      <c r="BS2818" s="258"/>
      <c r="BT2818" s="258"/>
      <c r="BU2818" s="258"/>
      <c r="BV2818" s="258"/>
      <c r="BW2818" s="258"/>
      <c r="BX2818" s="258"/>
      <c r="BY2818" s="258"/>
      <c r="BZ2818" s="258"/>
      <c r="CA2818" s="258"/>
      <c r="CB2818" s="258"/>
      <c r="CC2818" s="258"/>
      <c r="CD2818" s="258"/>
      <c r="CE2818" s="258"/>
      <c r="CF2818" s="258"/>
      <c r="CG2818" s="258"/>
      <c r="CH2818" s="258"/>
      <c r="CI2818" s="258"/>
      <c r="CJ2818" s="258"/>
      <c r="CK2818" s="258"/>
      <c r="CL2818" s="258"/>
      <c r="CM2818" s="258"/>
      <c r="CN2818" s="258"/>
      <c r="CO2818" s="258"/>
      <c r="CP2818" s="258"/>
      <c r="CQ2818" s="258"/>
      <c r="CR2818" s="258"/>
      <c r="CS2818" s="258"/>
      <c r="CT2818" s="258"/>
      <c r="CU2818" s="258"/>
      <c r="CV2818" s="258"/>
      <c r="CW2818" s="258"/>
      <c r="CX2818" s="258"/>
    </row>
    <row r="2819" spans="1:102" ht="18">
      <c r="A2819" s="13">
        <v>1</v>
      </c>
      <c r="B2819" s="5" t="s">
        <v>1888</v>
      </c>
      <c r="C2819" s="8">
        <v>20.9</v>
      </c>
      <c r="D2819" s="8"/>
      <c r="E2819" s="9">
        <f>SUM(C2819:D2819)</f>
        <v>20.9</v>
      </c>
      <c r="F2819" s="2">
        <v>0.04</v>
      </c>
      <c r="G2819" s="2">
        <v>0</v>
      </c>
      <c r="H2819" s="3">
        <f t="shared" si="1068"/>
        <v>0.04</v>
      </c>
      <c r="I2819" s="10">
        <v>53.61</v>
      </c>
      <c r="J2819" s="10"/>
      <c r="K2819" s="213">
        <f>SUM(I2819:J2819)</f>
        <v>53.61</v>
      </c>
      <c r="L2819" s="65">
        <v>62.56</v>
      </c>
      <c r="M2819" s="65"/>
      <c r="N2819" s="18">
        <f>SUM(L2819:M2819)</f>
        <v>62.56</v>
      </c>
      <c r="O2819" s="65">
        <v>94.01</v>
      </c>
      <c r="P2819" s="65"/>
      <c r="Q2819" s="18">
        <f>SUM(O2819:P2819)</f>
        <v>94.01</v>
      </c>
      <c r="R2819" s="65">
        <v>94.01</v>
      </c>
      <c r="S2819" s="8"/>
      <c r="T2819" s="107">
        <f>SUM(R2819:S2819)</f>
        <v>94.01</v>
      </c>
      <c r="U2819" s="8">
        <v>74.02</v>
      </c>
      <c r="V2819" s="8"/>
      <c r="W2819" s="107">
        <f>SUM(U2819:V2819)</f>
        <v>74.02</v>
      </c>
    </row>
    <row r="2820" spans="1:102" ht="18">
      <c r="A2820" s="13">
        <v>2</v>
      </c>
      <c r="B2820" s="5" t="s">
        <v>1907</v>
      </c>
      <c r="C2820" s="8"/>
      <c r="D2820" s="8"/>
      <c r="E2820" s="9"/>
      <c r="F2820" s="2"/>
      <c r="G2820" s="2"/>
      <c r="H2820" s="3"/>
      <c r="I2820" s="10">
        <v>1000</v>
      </c>
      <c r="J2820" s="10"/>
      <c r="K2820" s="213">
        <f>SUM(I2820:J2820)</f>
        <v>1000</v>
      </c>
      <c r="L2820" s="65">
        <v>913</v>
      </c>
      <c r="M2820" s="65"/>
      <c r="N2820" s="18">
        <f>SUM(L2820:M2820)</f>
        <v>913</v>
      </c>
      <c r="O2820" s="65">
        <v>250</v>
      </c>
      <c r="P2820" s="65"/>
      <c r="Q2820" s="18">
        <f>SUM(O2820:P2820)</f>
        <v>250</v>
      </c>
      <c r="R2820" s="65">
        <v>250</v>
      </c>
      <c r="S2820" s="8"/>
      <c r="T2820" s="107">
        <f>SUM(R2820:S2820)</f>
        <v>250</v>
      </c>
      <c r="U2820" s="8"/>
      <c r="V2820" s="8"/>
      <c r="W2820" s="107">
        <f>SUM(U2820:V2820)</f>
        <v>0</v>
      </c>
    </row>
    <row r="2821" spans="1:102" s="186" customFormat="1" ht="18">
      <c r="A2821" s="187"/>
      <c r="B2821" s="181" t="s">
        <v>217</v>
      </c>
      <c r="C2821" s="182">
        <f>SUM(C2819)</f>
        <v>20.9</v>
      </c>
      <c r="D2821" s="182"/>
      <c r="E2821" s="182">
        <f>SUM(C2821:D2821)</f>
        <v>20.9</v>
      </c>
      <c r="F2821" s="183">
        <v>0.04</v>
      </c>
      <c r="G2821" s="183">
        <v>0</v>
      </c>
      <c r="H2821" s="194">
        <f t="shared" si="1068"/>
        <v>0.04</v>
      </c>
      <c r="I2821" s="184">
        <f>SUM(I2819:I2820)</f>
        <v>1053.6099999999999</v>
      </c>
      <c r="J2821" s="184"/>
      <c r="K2821" s="212">
        <f>SUM(I2821:J2821)</f>
        <v>1053.6099999999999</v>
      </c>
      <c r="L2821" s="198">
        <f>SUM(L2819:L2820)</f>
        <v>975.56</v>
      </c>
      <c r="M2821" s="198"/>
      <c r="N2821" s="184">
        <f>SUM(L2821:M2821)</f>
        <v>975.56</v>
      </c>
      <c r="O2821" s="198">
        <f>SUM(O2819:O2820)</f>
        <v>344.01</v>
      </c>
      <c r="P2821" s="198"/>
      <c r="Q2821" s="184">
        <f>SUM(O2821:P2821)</f>
        <v>344.01</v>
      </c>
      <c r="R2821" s="198">
        <f>SUM(R2819:R2820)</f>
        <v>344.01</v>
      </c>
      <c r="S2821" s="198">
        <f t="shared" ref="S2821:V2821" si="1081">SUM(S2819:S2820)</f>
        <v>0</v>
      </c>
      <c r="T2821" s="198">
        <f t="shared" si="1081"/>
        <v>344.01</v>
      </c>
      <c r="U2821" s="198">
        <f t="shared" si="1081"/>
        <v>74.02</v>
      </c>
      <c r="V2821" s="198">
        <f t="shared" si="1081"/>
        <v>0</v>
      </c>
      <c r="W2821" s="185">
        <f>SUM(U2821:V2821)</f>
        <v>74.02</v>
      </c>
      <c r="X2821" s="264"/>
      <c r="Y2821" s="264"/>
      <c r="Z2821" s="264"/>
      <c r="AA2821" s="264"/>
      <c r="AB2821" s="264"/>
      <c r="AC2821" s="264"/>
      <c r="AD2821" s="264"/>
      <c r="AE2821" s="264"/>
      <c r="AF2821" s="264"/>
      <c r="AG2821" s="264"/>
      <c r="AH2821" s="264"/>
      <c r="AI2821" s="264"/>
      <c r="AJ2821" s="264"/>
      <c r="AK2821" s="264"/>
      <c r="AL2821" s="264"/>
      <c r="AM2821" s="264"/>
      <c r="AN2821" s="264"/>
      <c r="AO2821" s="264"/>
      <c r="AP2821" s="264"/>
      <c r="AQ2821" s="264"/>
      <c r="AR2821" s="264"/>
      <c r="AS2821" s="264"/>
      <c r="AT2821" s="264"/>
      <c r="AU2821" s="264"/>
      <c r="AV2821" s="264"/>
      <c r="AW2821" s="264"/>
      <c r="AX2821" s="264"/>
      <c r="AY2821" s="264"/>
      <c r="AZ2821" s="264"/>
      <c r="BA2821" s="264"/>
      <c r="BB2821" s="264"/>
      <c r="BC2821" s="264"/>
      <c r="BD2821" s="264"/>
      <c r="BE2821" s="264"/>
      <c r="BF2821" s="264"/>
      <c r="BG2821" s="264"/>
      <c r="BH2821" s="264"/>
      <c r="BI2821" s="264"/>
      <c r="BJ2821" s="264"/>
      <c r="BK2821" s="264"/>
      <c r="BL2821" s="264"/>
      <c r="BM2821" s="264"/>
      <c r="BN2821" s="264"/>
      <c r="BO2821" s="264"/>
      <c r="BP2821" s="264"/>
      <c r="BQ2821" s="264"/>
      <c r="BR2821" s="264"/>
      <c r="BS2821" s="264"/>
      <c r="BT2821" s="264"/>
      <c r="BU2821" s="264"/>
      <c r="BV2821" s="264"/>
      <c r="BW2821" s="264"/>
      <c r="BX2821" s="264"/>
      <c r="BY2821" s="264"/>
      <c r="BZ2821" s="264"/>
      <c r="CA2821" s="264"/>
      <c r="CB2821" s="264"/>
      <c r="CC2821" s="264"/>
      <c r="CD2821" s="264"/>
      <c r="CE2821" s="264"/>
      <c r="CF2821" s="264"/>
      <c r="CG2821" s="264"/>
      <c r="CH2821" s="264"/>
      <c r="CI2821" s="264"/>
      <c r="CJ2821" s="264"/>
      <c r="CK2821" s="264"/>
      <c r="CL2821" s="264"/>
      <c r="CM2821" s="264"/>
      <c r="CN2821" s="264"/>
      <c r="CO2821" s="264"/>
      <c r="CP2821" s="264"/>
      <c r="CQ2821" s="264"/>
      <c r="CR2821" s="264"/>
      <c r="CS2821" s="264"/>
      <c r="CT2821" s="264"/>
      <c r="CU2821" s="264"/>
      <c r="CV2821" s="264"/>
      <c r="CW2821" s="264"/>
      <c r="CX2821" s="264"/>
    </row>
    <row r="2822" spans="1:102" s="24" customFormat="1" ht="18">
      <c r="A2822" s="17">
        <v>7</v>
      </c>
      <c r="B2822" s="7" t="s">
        <v>1742</v>
      </c>
      <c r="C2822" s="9"/>
      <c r="D2822" s="9"/>
      <c r="E2822" s="9"/>
      <c r="F2822" s="6"/>
      <c r="G2822" s="6"/>
      <c r="H2822" s="3"/>
      <c r="I2822" s="18"/>
      <c r="J2822" s="18"/>
      <c r="K2822" s="213"/>
      <c r="L2822" s="67"/>
      <c r="M2822" s="67"/>
      <c r="N2822" s="18"/>
      <c r="O2822" s="67"/>
      <c r="P2822" s="67"/>
      <c r="Q2822" s="18"/>
      <c r="R2822" s="67"/>
      <c r="S2822" s="9"/>
      <c r="T2822" s="107"/>
      <c r="U2822" s="9"/>
      <c r="V2822" s="9"/>
      <c r="W2822" s="107"/>
      <c r="X2822" s="258"/>
      <c r="Y2822" s="258"/>
      <c r="Z2822" s="258"/>
      <c r="AA2822" s="258"/>
      <c r="AB2822" s="258"/>
      <c r="AC2822" s="258"/>
      <c r="AD2822" s="258"/>
      <c r="AE2822" s="258"/>
      <c r="AF2822" s="258"/>
      <c r="AG2822" s="258"/>
      <c r="AH2822" s="258"/>
      <c r="AI2822" s="258"/>
      <c r="AJ2822" s="258"/>
      <c r="AK2822" s="258"/>
      <c r="AL2822" s="258"/>
      <c r="AM2822" s="258"/>
      <c r="AN2822" s="258"/>
      <c r="AO2822" s="258"/>
      <c r="AP2822" s="258"/>
      <c r="AQ2822" s="258"/>
      <c r="AR2822" s="258"/>
      <c r="AS2822" s="258"/>
      <c r="AT2822" s="258"/>
      <c r="AU2822" s="258"/>
      <c r="AV2822" s="258"/>
      <c r="AW2822" s="258"/>
      <c r="AX2822" s="258"/>
      <c r="AY2822" s="258"/>
      <c r="AZ2822" s="258"/>
      <c r="BA2822" s="258"/>
      <c r="BB2822" s="258"/>
      <c r="BC2822" s="258"/>
      <c r="BD2822" s="258"/>
      <c r="BE2822" s="258"/>
      <c r="BF2822" s="258"/>
      <c r="BG2822" s="258"/>
      <c r="BH2822" s="258"/>
      <c r="BI2822" s="258"/>
      <c r="BJ2822" s="258"/>
      <c r="BK2822" s="258"/>
      <c r="BL2822" s="258"/>
      <c r="BM2822" s="258"/>
      <c r="BN2822" s="258"/>
      <c r="BO2822" s="258"/>
      <c r="BP2822" s="258"/>
      <c r="BQ2822" s="258"/>
      <c r="BR2822" s="258"/>
      <c r="BS2822" s="258"/>
      <c r="BT2822" s="258"/>
      <c r="BU2822" s="258"/>
      <c r="BV2822" s="258"/>
      <c r="BW2822" s="258"/>
      <c r="BX2822" s="258"/>
      <c r="BY2822" s="258"/>
      <c r="BZ2822" s="258"/>
      <c r="CA2822" s="258"/>
      <c r="CB2822" s="258"/>
      <c r="CC2822" s="258"/>
      <c r="CD2822" s="258"/>
      <c r="CE2822" s="258"/>
      <c r="CF2822" s="258"/>
      <c r="CG2822" s="258"/>
      <c r="CH2822" s="258"/>
      <c r="CI2822" s="258"/>
      <c r="CJ2822" s="258"/>
      <c r="CK2822" s="258"/>
      <c r="CL2822" s="258"/>
      <c r="CM2822" s="258"/>
      <c r="CN2822" s="258"/>
      <c r="CO2822" s="258"/>
      <c r="CP2822" s="258"/>
      <c r="CQ2822" s="258"/>
      <c r="CR2822" s="258"/>
      <c r="CS2822" s="258"/>
      <c r="CT2822" s="258"/>
      <c r="CU2822" s="258"/>
      <c r="CV2822" s="258"/>
      <c r="CW2822" s="258"/>
      <c r="CX2822" s="258"/>
    </row>
    <row r="2823" spans="1:102" ht="18">
      <c r="A2823" s="13">
        <v>1</v>
      </c>
      <c r="B2823" s="5" t="s">
        <v>1889</v>
      </c>
      <c r="C2823" s="8">
        <v>160</v>
      </c>
      <c r="D2823" s="8"/>
      <c r="E2823" s="9">
        <f>SUM(C2823:D2823)</f>
        <v>160</v>
      </c>
      <c r="F2823" s="2">
        <v>20.010000000000002</v>
      </c>
      <c r="G2823" s="2">
        <v>0</v>
      </c>
      <c r="H2823" s="3">
        <f t="shared" si="1068"/>
        <v>20.010000000000002</v>
      </c>
      <c r="I2823" s="10">
        <v>30.01</v>
      </c>
      <c r="J2823" s="10"/>
      <c r="K2823" s="213">
        <f>SUM(I2823:J2823)</f>
        <v>30.01</v>
      </c>
      <c r="L2823" s="65">
        <v>100</v>
      </c>
      <c r="M2823" s="65"/>
      <c r="N2823" s="18">
        <f>SUM(L2823:M2823)</f>
        <v>100</v>
      </c>
      <c r="O2823" s="65">
        <v>50</v>
      </c>
      <c r="P2823" s="65"/>
      <c r="Q2823" s="18">
        <f>SUM(O2823:P2823)</f>
        <v>50</v>
      </c>
      <c r="R2823" s="65">
        <v>50</v>
      </c>
      <c r="S2823" s="8"/>
      <c r="T2823" s="107">
        <f>SUM(R2823:S2823)</f>
        <v>50</v>
      </c>
      <c r="U2823" s="8">
        <v>70</v>
      </c>
      <c r="V2823" s="8"/>
      <c r="W2823" s="107">
        <f>SUM(U2823:V2823)</f>
        <v>70</v>
      </c>
    </row>
    <row r="2824" spans="1:102" ht="18">
      <c r="A2824" s="13">
        <v>2</v>
      </c>
      <c r="B2824" s="5" t="s">
        <v>1890</v>
      </c>
      <c r="C2824" s="8">
        <v>461.11</v>
      </c>
      <c r="D2824" s="8"/>
      <c r="E2824" s="9">
        <f>SUM(C2824:D2824)</f>
        <v>461.11</v>
      </c>
      <c r="F2824" s="2">
        <v>427</v>
      </c>
      <c r="G2824" s="2">
        <v>0</v>
      </c>
      <c r="H2824" s="3">
        <f t="shared" si="1068"/>
        <v>427</v>
      </c>
      <c r="I2824" s="10">
        <v>223.35</v>
      </c>
      <c r="J2824" s="10"/>
      <c r="K2824" s="213">
        <f>SUM(I2824:J2824)</f>
        <v>223.35</v>
      </c>
      <c r="L2824" s="65">
        <v>236.87</v>
      </c>
      <c r="M2824" s="65"/>
      <c r="N2824" s="18">
        <f>SUM(L2824:M2824)</f>
        <v>236.87</v>
      </c>
      <c r="O2824" s="65">
        <v>2120</v>
      </c>
      <c r="P2824" s="65"/>
      <c r="Q2824" s="18">
        <f>SUM(O2824:P2824)</f>
        <v>2120</v>
      </c>
      <c r="R2824" s="65">
        <v>2120</v>
      </c>
      <c r="S2824" s="8"/>
      <c r="T2824" s="107">
        <f>SUM(R2824:S2824)</f>
        <v>2120</v>
      </c>
      <c r="U2824" s="8">
        <v>2921</v>
      </c>
      <c r="V2824" s="8"/>
      <c r="W2824" s="107">
        <f>SUM(U2824:V2824)</f>
        <v>2921</v>
      </c>
    </row>
    <row r="2825" spans="1:102" s="186" customFormat="1" ht="18">
      <c r="A2825" s="187"/>
      <c r="B2825" s="181" t="s">
        <v>195</v>
      </c>
      <c r="C2825" s="182">
        <f>SUM(C2823:C2824)</f>
        <v>621.11</v>
      </c>
      <c r="D2825" s="182"/>
      <c r="E2825" s="182">
        <f>SUM(C2825:D2825)</f>
        <v>621.11</v>
      </c>
      <c r="F2825" s="183">
        <v>447.01</v>
      </c>
      <c r="G2825" s="183">
        <v>0</v>
      </c>
      <c r="H2825" s="194">
        <f t="shared" si="1068"/>
        <v>447.01</v>
      </c>
      <c r="I2825" s="184">
        <f>SUM(I2823:I2824)</f>
        <v>253.35999999999999</v>
      </c>
      <c r="J2825" s="184"/>
      <c r="K2825" s="212">
        <f>SUM(I2825:J2825)</f>
        <v>253.35999999999999</v>
      </c>
      <c r="L2825" s="198">
        <f>SUM(L2823:L2824)</f>
        <v>336.87</v>
      </c>
      <c r="M2825" s="198"/>
      <c r="N2825" s="184">
        <f>SUM(L2825:M2825)</f>
        <v>336.87</v>
      </c>
      <c r="O2825" s="198">
        <f>SUM(O2823:O2824)</f>
        <v>2170</v>
      </c>
      <c r="P2825" s="198"/>
      <c r="Q2825" s="184">
        <f>SUM(O2825:P2825)</f>
        <v>2170</v>
      </c>
      <c r="R2825" s="198">
        <f>SUM(R2823:R2824)</f>
        <v>2170</v>
      </c>
      <c r="S2825" s="198">
        <f t="shared" ref="S2825:V2825" si="1082">SUM(S2823:S2824)</f>
        <v>0</v>
      </c>
      <c r="T2825" s="198">
        <f t="shared" si="1082"/>
        <v>2170</v>
      </c>
      <c r="U2825" s="198">
        <f t="shared" si="1082"/>
        <v>2991</v>
      </c>
      <c r="V2825" s="198">
        <f t="shared" si="1082"/>
        <v>0</v>
      </c>
      <c r="W2825" s="185">
        <f>SUM(U2825:V2825)</f>
        <v>2991</v>
      </c>
      <c r="X2825" s="264"/>
      <c r="Y2825" s="264"/>
      <c r="Z2825" s="264"/>
      <c r="AA2825" s="264"/>
      <c r="AB2825" s="264"/>
      <c r="AC2825" s="264"/>
      <c r="AD2825" s="264"/>
      <c r="AE2825" s="264"/>
      <c r="AF2825" s="264"/>
      <c r="AG2825" s="264"/>
      <c r="AH2825" s="264"/>
      <c r="AI2825" s="264"/>
      <c r="AJ2825" s="264"/>
      <c r="AK2825" s="264"/>
      <c r="AL2825" s="264"/>
      <c r="AM2825" s="264"/>
      <c r="AN2825" s="264"/>
      <c r="AO2825" s="264"/>
      <c r="AP2825" s="264"/>
      <c r="AQ2825" s="264"/>
      <c r="AR2825" s="264"/>
      <c r="AS2825" s="264"/>
      <c r="AT2825" s="264"/>
      <c r="AU2825" s="264"/>
      <c r="AV2825" s="264"/>
      <c r="AW2825" s="264"/>
      <c r="AX2825" s="264"/>
      <c r="AY2825" s="264"/>
      <c r="AZ2825" s="264"/>
      <c r="BA2825" s="264"/>
      <c r="BB2825" s="264"/>
      <c r="BC2825" s="264"/>
      <c r="BD2825" s="264"/>
      <c r="BE2825" s="264"/>
      <c r="BF2825" s="264"/>
      <c r="BG2825" s="264"/>
      <c r="BH2825" s="264"/>
      <c r="BI2825" s="264"/>
      <c r="BJ2825" s="264"/>
      <c r="BK2825" s="264"/>
      <c r="BL2825" s="264"/>
      <c r="BM2825" s="264"/>
      <c r="BN2825" s="264"/>
      <c r="BO2825" s="264"/>
      <c r="BP2825" s="264"/>
      <c r="BQ2825" s="264"/>
      <c r="BR2825" s="264"/>
      <c r="BS2825" s="264"/>
      <c r="BT2825" s="264"/>
      <c r="BU2825" s="264"/>
      <c r="BV2825" s="264"/>
      <c r="BW2825" s="264"/>
      <c r="BX2825" s="264"/>
      <c r="BY2825" s="264"/>
      <c r="BZ2825" s="264"/>
      <c r="CA2825" s="264"/>
      <c r="CB2825" s="264"/>
      <c r="CC2825" s="264"/>
      <c r="CD2825" s="264"/>
      <c r="CE2825" s="264"/>
      <c r="CF2825" s="264"/>
      <c r="CG2825" s="264"/>
      <c r="CH2825" s="264"/>
      <c r="CI2825" s="264"/>
      <c r="CJ2825" s="264"/>
      <c r="CK2825" s="264"/>
      <c r="CL2825" s="264"/>
      <c r="CM2825" s="264"/>
      <c r="CN2825" s="264"/>
      <c r="CO2825" s="264"/>
      <c r="CP2825" s="264"/>
      <c r="CQ2825" s="264"/>
      <c r="CR2825" s="264"/>
      <c r="CS2825" s="264"/>
      <c r="CT2825" s="264"/>
      <c r="CU2825" s="264"/>
      <c r="CV2825" s="264"/>
      <c r="CW2825" s="264"/>
      <c r="CX2825" s="264"/>
    </row>
    <row r="2826" spans="1:102" s="24" customFormat="1" ht="18">
      <c r="A2826" s="17">
        <v>8</v>
      </c>
      <c r="B2826" s="7" t="s">
        <v>1891</v>
      </c>
      <c r="C2826" s="9"/>
      <c r="D2826" s="9"/>
      <c r="E2826" s="9"/>
      <c r="F2826" s="6"/>
      <c r="G2826" s="6"/>
      <c r="H2826" s="3"/>
      <c r="I2826" s="18"/>
      <c r="J2826" s="18"/>
      <c r="K2826" s="213"/>
      <c r="L2826" s="67"/>
      <c r="M2826" s="67"/>
      <c r="N2826" s="18"/>
      <c r="O2826" s="67"/>
      <c r="P2826" s="67"/>
      <c r="Q2826" s="18"/>
      <c r="R2826" s="67"/>
      <c r="S2826" s="9"/>
      <c r="T2826" s="107"/>
      <c r="U2826" s="9"/>
      <c r="V2826" s="9"/>
      <c r="W2826" s="107"/>
      <c r="X2826" s="258"/>
      <c r="Y2826" s="258"/>
      <c r="Z2826" s="258"/>
      <c r="AA2826" s="258"/>
      <c r="AB2826" s="258"/>
      <c r="AC2826" s="258"/>
      <c r="AD2826" s="258"/>
      <c r="AE2826" s="258"/>
      <c r="AF2826" s="258"/>
      <c r="AG2826" s="258"/>
      <c r="AH2826" s="258"/>
      <c r="AI2826" s="258"/>
      <c r="AJ2826" s="258"/>
      <c r="AK2826" s="258"/>
      <c r="AL2826" s="258"/>
      <c r="AM2826" s="258"/>
      <c r="AN2826" s="258"/>
      <c r="AO2826" s="258"/>
      <c r="AP2826" s="258"/>
      <c r="AQ2826" s="258"/>
      <c r="AR2826" s="258"/>
      <c r="AS2826" s="258"/>
      <c r="AT2826" s="258"/>
      <c r="AU2826" s="258"/>
      <c r="AV2826" s="258"/>
      <c r="AW2826" s="258"/>
      <c r="AX2826" s="258"/>
      <c r="AY2826" s="258"/>
      <c r="AZ2826" s="258"/>
      <c r="BA2826" s="258"/>
      <c r="BB2826" s="258"/>
      <c r="BC2826" s="258"/>
      <c r="BD2826" s="258"/>
      <c r="BE2826" s="258"/>
      <c r="BF2826" s="258"/>
      <c r="BG2826" s="258"/>
      <c r="BH2826" s="258"/>
      <c r="BI2826" s="258"/>
      <c r="BJ2826" s="258"/>
      <c r="BK2826" s="258"/>
      <c r="BL2826" s="258"/>
      <c r="BM2826" s="258"/>
      <c r="BN2826" s="258"/>
      <c r="BO2826" s="258"/>
      <c r="BP2826" s="258"/>
      <c r="BQ2826" s="258"/>
      <c r="BR2826" s="258"/>
      <c r="BS2826" s="258"/>
      <c r="BT2826" s="258"/>
      <c r="BU2826" s="258"/>
      <c r="BV2826" s="258"/>
      <c r="BW2826" s="258"/>
      <c r="BX2826" s="258"/>
      <c r="BY2826" s="258"/>
      <c r="BZ2826" s="258"/>
      <c r="CA2826" s="258"/>
      <c r="CB2826" s="258"/>
      <c r="CC2826" s="258"/>
      <c r="CD2826" s="258"/>
      <c r="CE2826" s="258"/>
      <c r="CF2826" s="258"/>
      <c r="CG2826" s="258"/>
      <c r="CH2826" s="258"/>
      <c r="CI2826" s="258"/>
      <c r="CJ2826" s="258"/>
      <c r="CK2826" s="258"/>
      <c r="CL2826" s="258"/>
      <c r="CM2826" s="258"/>
      <c r="CN2826" s="258"/>
      <c r="CO2826" s="258"/>
      <c r="CP2826" s="258"/>
      <c r="CQ2826" s="258"/>
      <c r="CR2826" s="258"/>
      <c r="CS2826" s="258"/>
      <c r="CT2826" s="258"/>
      <c r="CU2826" s="258"/>
      <c r="CV2826" s="258"/>
      <c r="CW2826" s="258"/>
      <c r="CX2826" s="258"/>
    </row>
    <row r="2827" spans="1:102" ht="18">
      <c r="A2827" s="13">
        <v>1</v>
      </c>
      <c r="B2827" s="5" t="s">
        <v>1892</v>
      </c>
      <c r="C2827" s="8">
        <v>600</v>
      </c>
      <c r="D2827" s="8"/>
      <c r="E2827" s="8">
        <f>SUM(C2827:D2827)</f>
        <v>600</v>
      </c>
      <c r="F2827" s="2">
        <v>364.36</v>
      </c>
      <c r="G2827" s="2">
        <v>0</v>
      </c>
      <c r="H2827" s="3">
        <f t="shared" si="1068"/>
        <v>364.36</v>
      </c>
      <c r="I2827" s="10">
        <v>110.66</v>
      </c>
      <c r="J2827" s="10"/>
      <c r="K2827" s="213">
        <f>SUM(I2827:J2827)</f>
        <v>110.66</v>
      </c>
      <c r="L2827" s="65">
        <v>2419.0500000000002</v>
      </c>
      <c r="M2827" s="65"/>
      <c r="N2827" s="18">
        <f>SUM(L2827:M2827)</f>
        <v>2419.0500000000002</v>
      </c>
      <c r="O2827" s="65">
        <v>451.94</v>
      </c>
      <c r="P2827" s="65"/>
      <c r="Q2827" s="18">
        <f>SUM(O2827:P2827)</f>
        <v>451.94</v>
      </c>
      <c r="R2827" s="65">
        <v>708.51</v>
      </c>
      <c r="S2827" s="8"/>
      <c r="T2827" s="107">
        <f>SUM(R2827:S2827)</f>
        <v>708.51</v>
      </c>
      <c r="U2827" s="8">
        <v>701.14</v>
      </c>
      <c r="V2827" s="8"/>
      <c r="W2827" s="107">
        <f>SUM(U2827:V2827)</f>
        <v>701.14</v>
      </c>
    </row>
    <row r="2828" spans="1:102" ht="18">
      <c r="A2828" s="13">
        <v>2</v>
      </c>
      <c r="B2828" s="5" t="s">
        <v>1893</v>
      </c>
      <c r="C2828" s="8">
        <v>0.01</v>
      </c>
      <c r="D2828" s="8"/>
      <c r="E2828" s="9">
        <f>SUM(C2828:D2828)</f>
        <v>0.01</v>
      </c>
      <c r="F2828" s="2">
        <v>0.01</v>
      </c>
      <c r="G2828" s="2">
        <v>0</v>
      </c>
      <c r="H2828" s="3">
        <f t="shared" si="1068"/>
        <v>0.01</v>
      </c>
      <c r="I2828" s="10">
        <v>66.63</v>
      </c>
      <c r="J2828" s="10"/>
      <c r="K2828" s="213">
        <f>SUM(I2828:J2828)</f>
        <v>66.63</v>
      </c>
      <c r="L2828" s="65">
        <v>0.01</v>
      </c>
      <c r="M2828" s="65"/>
      <c r="N2828" s="18">
        <f>SUM(L2828:M2828)</f>
        <v>0.01</v>
      </c>
      <c r="O2828" s="65">
        <v>0.01</v>
      </c>
      <c r="P2828" s="65"/>
      <c r="Q2828" s="18">
        <f>SUM(O2828:P2828)</f>
        <v>0.01</v>
      </c>
      <c r="R2828" s="65">
        <v>0</v>
      </c>
      <c r="S2828" s="8"/>
      <c r="T2828" s="107">
        <f>SUM(R2828:S2828)</f>
        <v>0</v>
      </c>
      <c r="U2828" s="8"/>
      <c r="V2828" s="8"/>
      <c r="W2828" s="107">
        <f>SUM(U2828:V2828)</f>
        <v>0</v>
      </c>
    </row>
    <row r="2829" spans="1:102" s="186" customFormat="1" ht="18">
      <c r="A2829" s="187"/>
      <c r="B2829" s="181" t="s">
        <v>218</v>
      </c>
      <c r="C2829" s="182">
        <f>SUM(C2827:C2828)</f>
        <v>600.01</v>
      </c>
      <c r="D2829" s="182"/>
      <c r="E2829" s="182">
        <f>SUM(C2829:D2829)</f>
        <v>600.01</v>
      </c>
      <c r="F2829" s="183">
        <v>364.37</v>
      </c>
      <c r="G2829" s="183">
        <v>0</v>
      </c>
      <c r="H2829" s="194">
        <f t="shared" si="1068"/>
        <v>364.37</v>
      </c>
      <c r="I2829" s="184">
        <f>SUM(I2827:I2828)</f>
        <v>177.29</v>
      </c>
      <c r="J2829" s="184"/>
      <c r="K2829" s="212">
        <f>SUM(I2829:J2829)</f>
        <v>177.29</v>
      </c>
      <c r="L2829" s="198">
        <f>SUM(L2827:L2828)</f>
        <v>2419.0600000000004</v>
      </c>
      <c r="M2829" s="198"/>
      <c r="N2829" s="184">
        <f>SUM(L2829:M2829)</f>
        <v>2419.0600000000004</v>
      </c>
      <c r="O2829" s="198">
        <f>SUM(O2827:O2828)</f>
        <v>451.95</v>
      </c>
      <c r="P2829" s="198"/>
      <c r="Q2829" s="184">
        <f>SUM(O2829:P2829)</f>
        <v>451.95</v>
      </c>
      <c r="R2829" s="198">
        <f>SUM(R2827:R2828)</f>
        <v>708.51</v>
      </c>
      <c r="S2829" s="198">
        <f t="shared" ref="S2829:V2829" si="1083">SUM(S2827:S2828)</f>
        <v>0</v>
      </c>
      <c r="T2829" s="198">
        <f t="shared" si="1083"/>
        <v>708.51</v>
      </c>
      <c r="U2829" s="198">
        <f t="shared" si="1083"/>
        <v>701.14</v>
      </c>
      <c r="V2829" s="198">
        <f t="shared" si="1083"/>
        <v>0</v>
      </c>
      <c r="W2829" s="185">
        <f>SUM(U2829:V2829)</f>
        <v>701.14</v>
      </c>
      <c r="X2829" s="264"/>
      <c r="Y2829" s="264"/>
      <c r="Z2829" s="264"/>
      <c r="AA2829" s="264"/>
      <c r="AB2829" s="264"/>
      <c r="AC2829" s="264"/>
      <c r="AD2829" s="264"/>
      <c r="AE2829" s="264"/>
      <c r="AF2829" s="264"/>
      <c r="AG2829" s="264"/>
      <c r="AH2829" s="264"/>
      <c r="AI2829" s="264"/>
      <c r="AJ2829" s="264"/>
      <c r="AK2829" s="264"/>
      <c r="AL2829" s="264"/>
      <c r="AM2829" s="264"/>
      <c r="AN2829" s="264"/>
      <c r="AO2829" s="264"/>
      <c r="AP2829" s="264"/>
      <c r="AQ2829" s="264"/>
      <c r="AR2829" s="264"/>
      <c r="AS2829" s="264"/>
      <c r="AT2829" s="264"/>
      <c r="AU2829" s="264"/>
      <c r="AV2829" s="264"/>
      <c r="AW2829" s="264"/>
      <c r="AX2829" s="264"/>
      <c r="AY2829" s="264"/>
      <c r="AZ2829" s="264"/>
      <c r="BA2829" s="264"/>
      <c r="BB2829" s="264"/>
      <c r="BC2829" s="264"/>
      <c r="BD2829" s="264"/>
      <c r="BE2829" s="264"/>
      <c r="BF2829" s="264"/>
      <c r="BG2829" s="264"/>
      <c r="BH2829" s="264"/>
      <c r="BI2829" s="264"/>
      <c r="BJ2829" s="264"/>
      <c r="BK2829" s="264"/>
      <c r="BL2829" s="264"/>
      <c r="BM2829" s="264"/>
      <c r="BN2829" s="264"/>
      <c r="BO2829" s="264"/>
      <c r="BP2829" s="264"/>
      <c r="BQ2829" s="264"/>
      <c r="BR2829" s="264"/>
      <c r="BS2829" s="264"/>
      <c r="BT2829" s="264"/>
      <c r="BU2829" s="264"/>
      <c r="BV2829" s="264"/>
      <c r="BW2829" s="264"/>
      <c r="BX2829" s="264"/>
      <c r="BY2829" s="264"/>
      <c r="BZ2829" s="264"/>
      <c r="CA2829" s="264"/>
      <c r="CB2829" s="264"/>
      <c r="CC2829" s="264"/>
      <c r="CD2829" s="264"/>
      <c r="CE2829" s="264"/>
      <c r="CF2829" s="264"/>
      <c r="CG2829" s="264"/>
      <c r="CH2829" s="264"/>
      <c r="CI2829" s="264"/>
      <c r="CJ2829" s="264"/>
      <c r="CK2829" s="264"/>
      <c r="CL2829" s="264"/>
      <c r="CM2829" s="264"/>
      <c r="CN2829" s="264"/>
      <c r="CO2829" s="264"/>
      <c r="CP2829" s="264"/>
      <c r="CQ2829" s="264"/>
      <c r="CR2829" s="264"/>
      <c r="CS2829" s="264"/>
      <c r="CT2829" s="264"/>
      <c r="CU2829" s="264"/>
      <c r="CV2829" s="264"/>
      <c r="CW2829" s="264"/>
      <c r="CX2829" s="264"/>
    </row>
    <row r="2830" spans="1:102" s="24" customFormat="1" ht="18">
      <c r="A2830" s="17">
        <v>9</v>
      </c>
      <c r="B2830" s="7" t="s">
        <v>1210</v>
      </c>
      <c r="C2830" s="9"/>
      <c r="D2830" s="9"/>
      <c r="E2830" s="9"/>
      <c r="F2830" s="6"/>
      <c r="G2830" s="6"/>
      <c r="H2830" s="3"/>
      <c r="I2830" s="18"/>
      <c r="J2830" s="18"/>
      <c r="K2830" s="213"/>
      <c r="L2830" s="67"/>
      <c r="M2830" s="67"/>
      <c r="N2830" s="18"/>
      <c r="O2830" s="67"/>
      <c r="P2830" s="67"/>
      <c r="Q2830" s="18"/>
      <c r="R2830" s="67"/>
      <c r="S2830" s="9"/>
      <c r="T2830" s="107"/>
      <c r="U2830" s="9"/>
      <c r="V2830" s="9"/>
      <c r="W2830" s="107"/>
      <c r="X2830" s="258"/>
      <c r="Y2830" s="258"/>
      <c r="Z2830" s="258"/>
      <c r="AA2830" s="258"/>
      <c r="AB2830" s="258"/>
      <c r="AC2830" s="258"/>
      <c r="AD2830" s="258"/>
      <c r="AE2830" s="258"/>
      <c r="AF2830" s="258"/>
      <c r="AG2830" s="258"/>
      <c r="AH2830" s="258"/>
      <c r="AI2830" s="258"/>
      <c r="AJ2830" s="258"/>
      <c r="AK2830" s="258"/>
      <c r="AL2830" s="258"/>
      <c r="AM2830" s="258"/>
      <c r="AN2830" s="258"/>
      <c r="AO2830" s="258"/>
      <c r="AP2830" s="258"/>
      <c r="AQ2830" s="258"/>
      <c r="AR2830" s="258"/>
      <c r="AS2830" s="258"/>
      <c r="AT2830" s="258"/>
      <c r="AU2830" s="258"/>
      <c r="AV2830" s="258"/>
      <c r="AW2830" s="258"/>
      <c r="AX2830" s="258"/>
      <c r="AY2830" s="258"/>
      <c r="AZ2830" s="258"/>
      <c r="BA2830" s="258"/>
      <c r="BB2830" s="258"/>
      <c r="BC2830" s="258"/>
      <c r="BD2830" s="258"/>
      <c r="BE2830" s="258"/>
      <c r="BF2830" s="258"/>
      <c r="BG2830" s="258"/>
      <c r="BH2830" s="258"/>
      <c r="BI2830" s="258"/>
      <c r="BJ2830" s="258"/>
      <c r="BK2830" s="258"/>
      <c r="BL2830" s="258"/>
      <c r="BM2830" s="258"/>
      <c r="BN2830" s="258"/>
      <c r="BO2830" s="258"/>
      <c r="BP2830" s="258"/>
      <c r="BQ2830" s="258"/>
      <c r="BR2830" s="258"/>
      <c r="BS2830" s="258"/>
      <c r="BT2830" s="258"/>
      <c r="BU2830" s="258"/>
      <c r="BV2830" s="258"/>
      <c r="BW2830" s="258"/>
      <c r="BX2830" s="258"/>
      <c r="BY2830" s="258"/>
      <c r="BZ2830" s="258"/>
      <c r="CA2830" s="258"/>
      <c r="CB2830" s="258"/>
      <c r="CC2830" s="258"/>
      <c r="CD2830" s="258"/>
      <c r="CE2830" s="258"/>
      <c r="CF2830" s="258"/>
      <c r="CG2830" s="258"/>
      <c r="CH2830" s="258"/>
      <c r="CI2830" s="258"/>
      <c r="CJ2830" s="258"/>
      <c r="CK2830" s="258"/>
      <c r="CL2830" s="258"/>
      <c r="CM2830" s="258"/>
      <c r="CN2830" s="258"/>
      <c r="CO2830" s="258"/>
      <c r="CP2830" s="258"/>
      <c r="CQ2830" s="258"/>
      <c r="CR2830" s="258"/>
      <c r="CS2830" s="258"/>
      <c r="CT2830" s="258"/>
      <c r="CU2830" s="258"/>
      <c r="CV2830" s="258"/>
      <c r="CW2830" s="258"/>
      <c r="CX2830" s="258"/>
    </row>
    <row r="2831" spans="1:102" ht="18">
      <c r="A2831" s="13">
        <v>1</v>
      </c>
      <c r="B2831" s="5" t="s">
        <v>1894</v>
      </c>
      <c r="C2831" s="8">
        <v>1584.33</v>
      </c>
      <c r="D2831" s="8"/>
      <c r="E2831" s="9">
        <f>SUM(C2831:D2831)</f>
        <v>1584.33</v>
      </c>
      <c r="F2831" s="2">
        <v>1289.6500000000001</v>
      </c>
      <c r="G2831" s="2">
        <v>0</v>
      </c>
      <c r="H2831" s="3">
        <f t="shared" si="1068"/>
        <v>1289.6500000000001</v>
      </c>
      <c r="I2831" s="10">
        <v>3517</v>
      </c>
      <c r="J2831" s="10"/>
      <c r="K2831" s="213">
        <f>SUM(I2831:J2831)</f>
        <v>3517</v>
      </c>
      <c r="L2831" s="65">
        <v>7302.91</v>
      </c>
      <c r="M2831" s="65"/>
      <c r="N2831" s="18">
        <f>SUM(L2831:M2831)</f>
        <v>7302.91</v>
      </c>
      <c r="O2831" s="65">
        <v>3730.94</v>
      </c>
      <c r="P2831" s="65"/>
      <c r="Q2831" s="18">
        <f>SUM(O2831:P2831)</f>
        <v>3730.94</v>
      </c>
      <c r="R2831" s="65">
        <v>3753.94</v>
      </c>
      <c r="S2831" s="8"/>
      <c r="T2831" s="107">
        <f>SUM(R2831:S2831)</f>
        <v>3753.94</v>
      </c>
      <c r="U2831" s="8">
        <v>3882</v>
      </c>
      <c r="V2831" s="8"/>
      <c r="W2831" s="107">
        <f>SUM(U2831:V2831)</f>
        <v>3882</v>
      </c>
    </row>
    <row r="2832" spans="1:102" s="186" customFormat="1" ht="18">
      <c r="A2832" s="187"/>
      <c r="B2832" s="181" t="s">
        <v>150</v>
      </c>
      <c r="C2832" s="182">
        <f>SUM(C2831)</f>
        <v>1584.33</v>
      </c>
      <c r="D2832" s="182"/>
      <c r="E2832" s="182">
        <f>SUM(C2832:D2832)</f>
        <v>1584.33</v>
      </c>
      <c r="F2832" s="183">
        <v>1289.6500000000001</v>
      </c>
      <c r="G2832" s="183">
        <v>0</v>
      </c>
      <c r="H2832" s="194">
        <f t="shared" si="1068"/>
        <v>1289.6500000000001</v>
      </c>
      <c r="I2832" s="184">
        <f>SUM(I2831)</f>
        <v>3517</v>
      </c>
      <c r="J2832" s="184"/>
      <c r="K2832" s="212">
        <f>SUM(I2832:J2832)</f>
        <v>3517</v>
      </c>
      <c r="L2832" s="198">
        <f>SUM(L2831)</f>
        <v>7302.91</v>
      </c>
      <c r="M2832" s="198"/>
      <c r="N2832" s="184">
        <f>SUM(L2832:M2832)</f>
        <v>7302.91</v>
      </c>
      <c r="O2832" s="198">
        <f>SUM(O2831)</f>
        <v>3730.94</v>
      </c>
      <c r="P2832" s="198"/>
      <c r="Q2832" s="184">
        <f>SUM(O2832:P2832)</f>
        <v>3730.94</v>
      </c>
      <c r="R2832" s="198">
        <f>SUM(R2831)</f>
        <v>3753.94</v>
      </c>
      <c r="S2832" s="198">
        <f t="shared" ref="S2832:V2832" si="1084">SUM(S2831)</f>
        <v>0</v>
      </c>
      <c r="T2832" s="198">
        <f t="shared" si="1084"/>
        <v>3753.94</v>
      </c>
      <c r="U2832" s="198">
        <f t="shared" si="1084"/>
        <v>3882</v>
      </c>
      <c r="V2832" s="198">
        <f t="shared" si="1084"/>
        <v>0</v>
      </c>
      <c r="W2832" s="185">
        <f>SUM(U2832:V2832)</f>
        <v>3882</v>
      </c>
      <c r="X2832" s="264"/>
      <c r="Y2832" s="264"/>
      <c r="Z2832" s="264"/>
      <c r="AA2832" s="264"/>
      <c r="AB2832" s="264"/>
      <c r="AC2832" s="264"/>
      <c r="AD2832" s="264"/>
      <c r="AE2832" s="264"/>
      <c r="AF2832" s="264"/>
      <c r="AG2832" s="264"/>
      <c r="AH2832" s="264"/>
      <c r="AI2832" s="264"/>
      <c r="AJ2832" s="264"/>
      <c r="AK2832" s="264"/>
      <c r="AL2832" s="264"/>
      <c r="AM2832" s="264"/>
      <c r="AN2832" s="264"/>
      <c r="AO2832" s="264"/>
      <c r="AP2832" s="264"/>
      <c r="AQ2832" s="264"/>
      <c r="AR2832" s="264"/>
      <c r="AS2832" s="264"/>
      <c r="AT2832" s="264"/>
      <c r="AU2832" s="264"/>
      <c r="AV2832" s="264"/>
      <c r="AW2832" s="264"/>
      <c r="AX2832" s="264"/>
      <c r="AY2832" s="264"/>
      <c r="AZ2832" s="264"/>
      <c r="BA2832" s="264"/>
      <c r="BB2832" s="264"/>
      <c r="BC2832" s="264"/>
      <c r="BD2832" s="264"/>
      <c r="BE2832" s="264"/>
      <c r="BF2832" s="264"/>
      <c r="BG2832" s="264"/>
      <c r="BH2832" s="264"/>
      <c r="BI2832" s="264"/>
      <c r="BJ2832" s="264"/>
      <c r="BK2832" s="264"/>
      <c r="BL2832" s="264"/>
      <c r="BM2832" s="264"/>
      <c r="BN2832" s="264"/>
      <c r="BO2832" s="264"/>
      <c r="BP2832" s="264"/>
      <c r="BQ2832" s="264"/>
      <c r="BR2832" s="264"/>
      <c r="BS2832" s="264"/>
      <c r="BT2832" s="264"/>
      <c r="BU2832" s="264"/>
      <c r="BV2832" s="264"/>
      <c r="BW2832" s="264"/>
      <c r="BX2832" s="264"/>
      <c r="BY2832" s="264"/>
      <c r="BZ2832" s="264"/>
      <c r="CA2832" s="264"/>
      <c r="CB2832" s="264"/>
      <c r="CC2832" s="264"/>
      <c r="CD2832" s="264"/>
      <c r="CE2832" s="264"/>
      <c r="CF2832" s="264"/>
      <c r="CG2832" s="264"/>
      <c r="CH2832" s="264"/>
      <c r="CI2832" s="264"/>
      <c r="CJ2832" s="264"/>
      <c r="CK2832" s="264"/>
      <c r="CL2832" s="264"/>
      <c r="CM2832" s="264"/>
      <c r="CN2832" s="264"/>
      <c r="CO2832" s="264"/>
      <c r="CP2832" s="264"/>
      <c r="CQ2832" s="264"/>
      <c r="CR2832" s="264"/>
      <c r="CS2832" s="264"/>
      <c r="CT2832" s="264"/>
      <c r="CU2832" s="264"/>
      <c r="CV2832" s="264"/>
      <c r="CW2832" s="264"/>
      <c r="CX2832" s="264"/>
    </row>
    <row r="2833" spans="1:102" s="24" customFormat="1" ht="18">
      <c r="A2833" s="17">
        <v>1</v>
      </c>
      <c r="B2833" s="7" t="s">
        <v>1895</v>
      </c>
      <c r="C2833" s="9"/>
      <c r="D2833" s="9"/>
      <c r="E2833" s="9"/>
      <c r="F2833" s="6"/>
      <c r="G2833" s="6"/>
      <c r="H2833" s="3" t="s">
        <v>1906</v>
      </c>
      <c r="I2833" s="18"/>
      <c r="J2833" s="18"/>
      <c r="K2833" s="213"/>
      <c r="L2833" s="67"/>
      <c r="M2833" s="67"/>
      <c r="N2833" s="18"/>
      <c r="O2833" s="67"/>
      <c r="P2833" s="67"/>
      <c r="Q2833" s="18"/>
      <c r="R2833" s="67"/>
      <c r="S2833" s="9"/>
      <c r="T2833" s="107"/>
      <c r="U2833" s="9"/>
      <c r="V2833" s="9"/>
      <c r="W2833" s="107"/>
      <c r="X2833" s="258"/>
      <c r="Y2833" s="258"/>
      <c r="Z2833" s="258"/>
      <c r="AA2833" s="258"/>
      <c r="AB2833" s="258"/>
      <c r="AC2833" s="258"/>
      <c r="AD2833" s="258"/>
      <c r="AE2833" s="258"/>
      <c r="AF2833" s="258"/>
      <c r="AG2833" s="258"/>
      <c r="AH2833" s="258"/>
      <c r="AI2833" s="258"/>
      <c r="AJ2833" s="258"/>
      <c r="AK2833" s="258"/>
      <c r="AL2833" s="258"/>
      <c r="AM2833" s="258"/>
      <c r="AN2833" s="258"/>
      <c r="AO2833" s="258"/>
      <c r="AP2833" s="258"/>
      <c r="AQ2833" s="258"/>
      <c r="AR2833" s="258"/>
      <c r="AS2833" s="258"/>
      <c r="AT2833" s="258"/>
      <c r="AU2833" s="258"/>
      <c r="AV2833" s="258"/>
      <c r="AW2833" s="258"/>
      <c r="AX2833" s="258"/>
      <c r="AY2833" s="258"/>
      <c r="AZ2833" s="258"/>
      <c r="BA2833" s="258"/>
      <c r="BB2833" s="258"/>
      <c r="BC2833" s="258"/>
      <c r="BD2833" s="258"/>
      <c r="BE2833" s="258"/>
      <c r="BF2833" s="258"/>
      <c r="BG2833" s="258"/>
      <c r="BH2833" s="258"/>
      <c r="BI2833" s="258"/>
      <c r="BJ2833" s="258"/>
      <c r="BK2833" s="258"/>
      <c r="BL2833" s="258"/>
      <c r="BM2833" s="258"/>
      <c r="BN2833" s="258"/>
      <c r="BO2833" s="258"/>
      <c r="BP2833" s="258"/>
      <c r="BQ2833" s="258"/>
      <c r="BR2833" s="258"/>
      <c r="BS2833" s="258"/>
      <c r="BT2833" s="258"/>
      <c r="BU2833" s="258"/>
      <c r="BV2833" s="258"/>
      <c r="BW2833" s="258"/>
      <c r="BX2833" s="258"/>
      <c r="BY2833" s="258"/>
      <c r="BZ2833" s="258"/>
      <c r="CA2833" s="258"/>
      <c r="CB2833" s="258"/>
      <c r="CC2833" s="258"/>
      <c r="CD2833" s="258"/>
      <c r="CE2833" s="258"/>
      <c r="CF2833" s="258"/>
      <c r="CG2833" s="258"/>
      <c r="CH2833" s="258"/>
      <c r="CI2833" s="258"/>
      <c r="CJ2833" s="258"/>
      <c r="CK2833" s="258"/>
      <c r="CL2833" s="258"/>
      <c r="CM2833" s="258"/>
      <c r="CN2833" s="258"/>
      <c r="CO2833" s="258"/>
      <c r="CP2833" s="258"/>
      <c r="CQ2833" s="258"/>
      <c r="CR2833" s="258"/>
      <c r="CS2833" s="258"/>
      <c r="CT2833" s="258"/>
      <c r="CU2833" s="258"/>
      <c r="CV2833" s="258"/>
      <c r="CW2833" s="258"/>
      <c r="CX2833" s="258"/>
    </row>
    <row r="2834" spans="1:102" ht="18">
      <c r="A2834" s="13">
        <v>1</v>
      </c>
      <c r="B2834" s="5" t="s">
        <v>1896</v>
      </c>
      <c r="C2834" s="8">
        <v>56</v>
      </c>
      <c r="D2834" s="8"/>
      <c r="E2834" s="9">
        <f t="shared" ref="E2834:E2844" si="1085">SUM(C2834:D2834)</f>
        <v>56</v>
      </c>
      <c r="F2834" s="2">
        <v>52.5</v>
      </c>
      <c r="G2834" s="2">
        <v>0</v>
      </c>
      <c r="H2834" s="3">
        <f t="shared" si="1068"/>
        <v>52.5</v>
      </c>
      <c r="I2834" s="10">
        <v>57.5</v>
      </c>
      <c r="J2834" s="10"/>
      <c r="K2834" s="213">
        <f t="shared" ref="K2834:K2844" si="1086">SUM(I2834:J2834)</f>
        <v>57.5</v>
      </c>
      <c r="L2834" s="65">
        <v>57.5</v>
      </c>
      <c r="M2834" s="65"/>
      <c r="N2834" s="18">
        <f t="shared" ref="N2834:N2844" si="1087">SUM(L2834:M2834)</f>
        <v>57.5</v>
      </c>
      <c r="O2834" s="65">
        <v>57.5</v>
      </c>
      <c r="P2834" s="65"/>
      <c r="Q2834" s="18">
        <f t="shared" ref="Q2834:Q2844" si="1088">SUM(O2834:P2834)</f>
        <v>57.5</v>
      </c>
      <c r="R2834" s="65">
        <v>57.5</v>
      </c>
      <c r="S2834" s="8"/>
      <c r="T2834" s="107">
        <f t="shared" ref="T2834:T2843" si="1089">SUM(R2834:S2834)</f>
        <v>57.5</v>
      </c>
      <c r="U2834" s="8">
        <v>97.5</v>
      </c>
      <c r="V2834" s="8"/>
      <c r="W2834" s="107">
        <f t="shared" ref="W2834:W2844" si="1090">SUM(U2834:V2834)</f>
        <v>97.5</v>
      </c>
    </row>
    <row r="2835" spans="1:102" ht="18">
      <c r="A2835" s="13">
        <v>2</v>
      </c>
      <c r="B2835" s="5" t="s">
        <v>1897</v>
      </c>
      <c r="C2835" s="8">
        <v>31.2</v>
      </c>
      <c r="D2835" s="8"/>
      <c r="E2835" s="9">
        <f t="shared" si="1085"/>
        <v>31.2</v>
      </c>
      <c r="F2835" s="2">
        <v>56.02</v>
      </c>
      <c r="G2835" s="2">
        <v>0</v>
      </c>
      <c r="H2835" s="3">
        <f t="shared" si="1068"/>
        <v>56.02</v>
      </c>
      <c r="I2835" s="10">
        <v>47.02</v>
      </c>
      <c r="J2835" s="10"/>
      <c r="K2835" s="213">
        <f t="shared" si="1086"/>
        <v>47.02</v>
      </c>
      <c r="L2835" s="65">
        <v>51.02</v>
      </c>
      <c r="M2835" s="65"/>
      <c r="N2835" s="18">
        <f t="shared" si="1087"/>
        <v>51.02</v>
      </c>
      <c r="O2835" s="65">
        <v>36.020000000000003</v>
      </c>
      <c r="P2835" s="65"/>
      <c r="Q2835" s="18">
        <f t="shared" si="1088"/>
        <v>36.020000000000003</v>
      </c>
      <c r="R2835" s="65">
        <v>36.020000000000003</v>
      </c>
      <c r="S2835" s="8"/>
      <c r="T2835" s="107">
        <f t="shared" si="1089"/>
        <v>36.020000000000003</v>
      </c>
      <c r="U2835" s="8">
        <v>95.02</v>
      </c>
      <c r="V2835" s="8"/>
      <c r="W2835" s="107">
        <f t="shared" si="1090"/>
        <v>95.02</v>
      </c>
    </row>
    <row r="2836" spans="1:102" s="24" customFormat="1" ht="18">
      <c r="A2836" s="13">
        <v>3</v>
      </c>
      <c r="B2836" s="5" t="s">
        <v>1898</v>
      </c>
      <c r="C2836" s="8">
        <v>40.299999999999997</v>
      </c>
      <c r="D2836" s="8"/>
      <c r="E2836" s="9">
        <f t="shared" si="1085"/>
        <v>40.299999999999997</v>
      </c>
      <c r="F2836" s="2">
        <v>42.33</v>
      </c>
      <c r="G2836" s="2">
        <v>0</v>
      </c>
      <c r="H2836" s="3">
        <f t="shared" si="1068"/>
        <v>42.33</v>
      </c>
      <c r="I2836" s="10">
        <v>38.33</v>
      </c>
      <c r="J2836" s="10"/>
      <c r="K2836" s="213">
        <f t="shared" si="1086"/>
        <v>38.33</v>
      </c>
      <c r="L2836" s="65">
        <v>38.33</v>
      </c>
      <c r="M2836" s="67"/>
      <c r="N2836" s="18">
        <f t="shared" si="1087"/>
        <v>38.33</v>
      </c>
      <c r="O2836" s="65">
        <v>27.5</v>
      </c>
      <c r="P2836" s="67"/>
      <c r="Q2836" s="18">
        <f t="shared" si="1088"/>
        <v>27.5</v>
      </c>
      <c r="R2836" s="65">
        <v>27.5</v>
      </c>
      <c r="S2836" s="9"/>
      <c r="T2836" s="107">
        <f t="shared" si="1089"/>
        <v>27.5</v>
      </c>
      <c r="U2836" s="8">
        <v>28</v>
      </c>
      <c r="V2836" s="9"/>
      <c r="W2836" s="107">
        <f t="shared" si="1090"/>
        <v>28</v>
      </c>
      <c r="X2836" s="258"/>
      <c r="Y2836" s="258"/>
      <c r="Z2836" s="258"/>
      <c r="AA2836" s="258"/>
      <c r="AB2836" s="258"/>
      <c r="AC2836" s="258"/>
      <c r="AD2836" s="258"/>
      <c r="AE2836" s="258"/>
      <c r="AF2836" s="258"/>
      <c r="AG2836" s="258"/>
      <c r="AH2836" s="258"/>
      <c r="AI2836" s="258"/>
      <c r="AJ2836" s="258"/>
      <c r="AK2836" s="258"/>
      <c r="AL2836" s="258"/>
      <c r="AM2836" s="258"/>
      <c r="AN2836" s="258"/>
      <c r="AO2836" s="258"/>
      <c r="AP2836" s="258"/>
      <c r="AQ2836" s="258"/>
      <c r="AR2836" s="258"/>
      <c r="AS2836" s="258"/>
      <c r="AT2836" s="258"/>
      <c r="AU2836" s="258"/>
      <c r="AV2836" s="258"/>
      <c r="AW2836" s="258"/>
      <c r="AX2836" s="258"/>
      <c r="AY2836" s="258"/>
      <c r="AZ2836" s="258"/>
      <c r="BA2836" s="258"/>
      <c r="BB2836" s="258"/>
      <c r="BC2836" s="258"/>
      <c r="BD2836" s="258"/>
      <c r="BE2836" s="258"/>
      <c r="BF2836" s="258"/>
      <c r="BG2836" s="258"/>
      <c r="BH2836" s="258"/>
      <c r="BI2836" s="258"/>
      <c r="BJ2836" s="258"/>
      <c r="BK2836" s="258"/>
      <c r="BL2836" s="258"/>
      <c r="BM2836" s="258"/>
      <c r="BN2836" s="258"/>
      <c r="BO2836" s="258"/>
      <c r="BP2836" s="258"/>
      <c r="BQ2836" s="258"/>
      <c r="BR2836" s="258"/>
      <c r="BS2836" s="258"/>
      <c r="BT2836" s="258"/>
      <c r="BU2836" s="258"/>
      <c r="BV2836" s="258"/>
      <c r="BW2836" s="258"/>
      <c r="BX2836" s="258"/>
      <c r="BY2836" s="258"/>
      <c r="BZ2836" s="258"/>
      <c r="CA2836" s="258"/>
      <c r="CB2836" s="258"/>
      <c r="CC2836" s="258"/>
      <c r="CD2836" s="258"/>
      <c r="CE2836" s="258"/>
      <c r="CF2836" s="258"/>
      <c r="CG2836" s="258"/>
      <c r="CH2836" s="258"/>
      <c r="CI2836" s="258"/>
      <c r="CJ2836" s="258"/>
      <c r="CK2836" s="258"/>
      <c r="CL2836" s="258"/>
      <c r="CM2836" s="258"/>
      <c r="CN2836" s="258"/>
      <c r="CO2836" s="258"/>
      <c r="CP2836" s="258"/>
      <c r="CQ2836" s="258"/>
      <c r="CR2836" s="258"/>
      <c r="CS2836" s="258"/>
      <c r="CT2836" s="258"/>
      <c r="CU2836" s="258"/>
      <c r="CV2836" s="258"/>
      <c r="CW2836" s="258"/>
      <c r="CX2836" s="258"/>
    </row>
    <row r="2837" spans="1:102" ht="18">
      <c r="A2837" s="13">
        <v>4</v>
      </c>
      <c r="B2837" s="5" t="s">
        <v>1899</v>
      </c>
      <c r="C2837" s="8">
        <v>23</v>
      </c>
      <c r="D2837" s="8"/>
      <c r="E2837" s="9">
        <f t="shared" si="1085"/>
        <v>23</v>
      </c>
      <c r="F2837" s="2">
        <v>21.84</v>
      </c>
      <c r="G2837" s="2">
        <v>0</v>
      </c>
      <c r="H2837" s="3">
        <f t="shared" si="1068"/>
        <v>21.84</v>
      </c>
      <c r="I2837" s="10">
        <v>22</v>
      </c>
      <c r="J2837" s="10"/>
      <c r="K2837" s="213">
        <f t="shared" si="1086"/>
        <v>22</v>
      </c>
      <c r="L2837" s="65">
        <v>22</v>
      </c>
      <c r="M2837" s="65"/>
      <c r="N2837" s="18">
        <f t="shared" si="1087"/>
        <v>22</v>
      </c>
      <c r="O2837" s="65">
        <v>22</v>
      </c>
      <c r="P2837" s="65"/>
      <c r="Q2837" s="18">
        <f t="shared" si="1088"/>
        <v>22</v>
      </c>
      <c r="R2837" s="65">
        <v>22</v>
      </c>
      <c r="S2837" s="8"/>
      <c r="T2837" s="107">
        <f t="shared" si="1089"/>
        <v>22</v>
      </c>
      <c r="U2837" s="8">
        <v>55</v>
      </c>
      <c r="V2837" s="8"/>
      <c r="W2837" s="107">
        <f t="shared" si="1090"/>
        <v>55</v>
      </c>
    </row>
    <row r="2838" spans="1:102" ht="18">
      <c r="A2838" s="13">
        <v>5</v>
      </c>
      <c r="B2838" s="5" t="s">
        <v>1900</v>
      </c>
      <c r="C2838" s="8">
        <v>4.6100000000000003</v>
      </c>
      <c r="D2838" s="8"/>
      <c r="E2838" s="9">
        <f t="shared" si="1085"/>
        <v>4.6100000000000003</v>
      </c>
      <c r="F2838" s="2">
        <v>2.02</v>
      </c>
      <c r="G2838" s="2">
        <v>0</v>
      </c>
      <c r="H2838" s="3">
        <f t="shared" si="1068"/>
        <v>2.02</v>
      </c>
      <c r="I2838" s="10">
        <v>1.52</v>
      </c>
      <c r="J2838" s="10"/>
      <c r="K2838" s="213">
        <f t="shared" si="1086"/>
        <v>1.52</v>
      </c>
      <c r="L2838" s="65">
        <v>1.52</v>
      </c>
      <c r="M2838" s="65"/>
      <c r="N2838" s="18">
        <f t="shared" si="1087"/>
        <v>1.52</v>
      </c>
      <c r="O2838" s="65">
        <v>4.0199999999999996</v>
      </c>
      <c r="P2838" s="65"/>
      <c r="Q2838" s="18">
        <f t="shared" si="1088"/>
        <v>4.0199999999999996</v>
      </c>
      <c r="R2838" s="65">
        <v>4.0199999999999996</v>
      </c>
      <c r="S2838" s="8"/>
      <c r="T2838" s="107">
        <f t="shared" si="1089"/>
        <v>4.0199999999999996</v>
      </c>
      <c r="U2838" s="8">
        <v>4.0199999999999996</v>
      </c>
      <c r="V2838" s="8"/>
      <c r="W2838" s="107">
        <f t="shared" si="1090"/>
        <v>4.0199999999999996</v>
      </c>
    </row>
    <row r="2839" spans="1:102" s="24" customFormat="1" ht="18">
      <c r="A2839" s="13">
        <v>6</v>
      </c>
      <c r="B2839" s="5" t="s">
        <v>1901</v>
      </c>
      <c r="C2839" s="8">
        <v>42</v>
      </c>
      <c r="D2839" s="8"/>
      <c r="E2839" s="9">
        <f t="shared" si="1085"/>
        <v>42</v>
      </c>
      <c r="F2839" s="2">
        <v>41</v>
      </c>
      <c r="G2839" s="2">
        <v>0</v>
      </c>
      <c r="H2839" s="3">
        <f t="shared" si="1068"/>
        <v>41</v>
      </c>
      <c r="I2839" s="10">
        <v>21</v>
      </c>
      <c r="J2839" s="10"/>
      <c r="K2839" s="213">
        <f t="shared" si="1086"/>
        <v>21</v>
      </c>
      <c r="L2839" s="65">
        <v>18</v>
      </c>
      <c r="M2839" s="67"/>
      <c r="N2839" s="18">
        <f t="shared" si="1087"/>
        <v>18</v>
      </c>
      <c r="O2839" s="65">
        <v>11</v>
      </c>
      <c r="P2839" s="67"/>
      <c r="Q2839" s="18">
        <f t="shared" si="1088"/>
        <v>11</v>
      </c>
      <c r="R2839" s="65">
        <v>11</v>
      </c>
      <c r="S2839" s="9"/>
      <c r="T2839" s="107">
        <f t="shared" si="1089"/>
        <v>11</v>
      </c>
      <c r="U2839" s="8">
        <v>160</v>
      </c>
      <c r="V2839" s="9"/>
      <c r="W2839" s="107">
        <f t="shared" si="1090"/>
        <v>160</v>
      </c>
      <c r="X2839" s="258"/>
      <c r="Y2839" s="258"/>
      <c r="Z2839" s="258"/>
      <c r="AA2839" s="258"/>
      <c r="AB2839" s="258"/>
      <c r="AC2839" s="258"/>
      <c r="AD2839" s="258"/>
      <c r="AE2839" s="258"/>
      <c r="AF2839" s="258"/>
      <c r="AG2839" s="258"/>
      <c r="AH2839" s="258"/>
      <c r="AI2839" s="258"/>
      <c r="AJ2839" s="258"/>
      <c r="AK2839" s="258"/>
      <c r="AL2839" s="258"/>
      <c r="AM2839" s="258"/>
      <c r="AN2839" s="258"/>
      <c r="AO2839" s="258"/>
      <c r="AP2839" s="258"/>
      <c r="AQ2839" s="258"/>
      <c r="AR2839" s="258"/>
      <c r="AS2839" s="258"/>
      <c r="AT2839" s="258"/>
      <c r="AU2839" s="258"/>
      <c r="AV2839" s="258"/>
      <c r="AW2839" s="258"/>
      <c r="AX2839" s="258"/>
      <c r="AY2839" s="258"/>
      <c r="AZ2839" s="258"/>
      <c r="BA2839" s="258"/>
      <c r="BB2839" s="258"/>
      <c r="BC2839" s="258"/>
      <c r="BD2839" s="258"/>
      <c r="BE2839" s="258"/>
      <c r="BF2839" s="258"/>
      <c r="BG2839" s="258"/>
      <c r="BH2839" s="258"/>
      <c r="BI2839" s="258"/>
      <c r="BJ2839" s="258"/>
      <c r="BK2839" s="258"/>
      <c r="BL2839" s="258"/>
      <c r="BM2839" s="258"/>
      <c r="BN2839" s="258"/>
      <c r="BO2839" s="258"/>
      <c r="BP2839" s="258"/>
      <c r="BQ2839" s="258"/>
      <c r="BR2839" s="258"/>
      <c r="BS2839" s="258"/>
      <c r="BT2839" s="258"/>
      <c r="BU2839" s="258"/>
      <c r="BV2839" s="258"/>
      <c r="BW2839" s="258"/>
      <c r="BX2839" s="258"/>
      <c r="BY2839" s="258"/>
      <c r="BZ2839" s="258"/>
      <c r="CA2839" s="258"/>
      <c r="CB2839" s="258"/>
      <c r="CC2839" s="258"/>
      <c r="CD2839" s="258"/>
      <c r="CE2839" s="258"/>
      <c r="CF2839" s="258"/>
      <c r="CG2839" s="258"/>
      <c r="CH2839" s="258"/>
      <c r="CI2839" s="258"/>
      <c r="CJ2839" s="258"/>
      <c r="CK2839" s="258"/>
      <c r="CL2839" s="258"/>
      <c r="CM2839" s="258"/>
      <c r="CN2839" s="258"/>
      <c r="CO2839" s="258"/>
      <c r="CP2839" s="258"/>
      <c r="CQ2839" s="258"/>
      <c r="CR2839" s="258"/>
      <c r="CS2839" s="258"/>
      <c r="CT2839" s="258"/>
      <c r="CU2839" s="258"/>
      <c r="CV2839" s="258"/>
      <c r="CW2839" s="258"/>
      <c r="CX2839" s="258"/>
    </row>
    <row r="2840" spans="1:102" ht="18">
      <c r="A2840" s="13">
        <v>7</v>
      </c>
      <c r="B2840" s="5" t="s">
        <v>2176</v>
      </c>
      <c r="C2840" s="8">
        <v>147.03</v>
      </c>
      <c r="D2840" s="8">
        <v>204.52</v>
      </c>
      <c r="E2840" s="9">
        <f t="shared" si="1085"/>
        <v>351.55</v>
      </c>
      <c r="F2840" s="2">
        <v>157.13</v>
      </c>
      <c r="G2840" s="2">
        <v>203.52</v>
      </c>
      <c r="H2840" s="3">
        <f t="shared" si="1068"/>
        <v>360.65</v>
      </c>
      <c r="I2840" s="10">
        <v>182.21</v>
      </c>
      <c r="J2840" s="10">
        <v>201.53</v>
      </c>
      <c r="K2840" s="213">
        <f t="shared" si="1086"/>
        <v>383.74</v>
      </c>
      <c r="L2840" s="65">
        <v>305.48</v>
      </c>
      <c r="M2840" s="65">
        <v>193.03</v>
      </c>
      <c r="N2840" s="18">
        <f t="shared" si="1087"/>
        <v>498.51</v>
      </c>
      <c r="O2840" s="65">
        <v>281.54000000000002</v>
      </c>
      <c r="P2840" s="65">
        <v>143.53</v>
      </c>
      <c r="Q2840" s="18">
        <f t="shared" si="1088"/>
        <v>425.07000000000005</v>
      </c>
      <c r="R2840" s="65">
        <v>281.54000000000002</v>
      </c>
      <c r="S2840" s="8">
        <v>143.53</v>
      </c>
      <c r="T2840" s="107">
        <f t="shared" si="1089"/>
        <v>425.07000000000005</v>
      </c>
      <c r="U2840" s="8">
        <v>642.02</v>
      </c>
      <c r="V2840" s="8">
        <v>183.53</v>
      </c>
      <c r="W2840" s="107">
        <f t="shared" si="1090"/>
        <v>825.55</v>
      </c>
    </row>
    <row r="2841" spans="1:102" ht="18">
      <c r="A2841" s="13">
        <v>8</v>
      </c>
      <c r="B2841" s="5" t="s">
        <v>1902</v>
      </c>
      <c r="C2841" s="8">
        <v>180</v>
      </c>
      <c r="D2841" s="8"/>
      <c r="E2841" s="9">
        <f t="shared" si="1085"/>
        <v>180</v>
      </c>
      <c r="F2841" s="2">
        <v>158.01</v>
      </c>
      <c r="G2841" s="2">
        <v>0</v>
      </c>
      <c r="H2841" s="3">
        <f t="shared" si="1068"/>
        <v>158.01</v>
      </c>
      <c r="I2841" s="10">
        <v>1083.01</v>
      </c>
      <c r="J2841" s="10"/>
      <c r="K2841" s="213">
        <f t="shared" si="1086"/>
        <v>1083.01</v>
      </c>
      <c r="L2841" s="65">
        <v>608.01</v>
      </c>
      <c r="M2841" s="65"/>
      <c r="N2841" s="18">
        <f t="shared" si="1087"/>
        <v>608.01</v>
      </c>
      <c r="O2841" s="65">
        <v>618.01</v>
      </c>
      <c r="P2841" s="65"/>
      <c r="Q2841" s="18">
        <f t="shared" si="1088"/>
        <v>618.01</v>
      </c>
      <c r="R2841" s="65">
        <v>1716.4</v>
      </c>
      <c r="S2841" s="8"/>
      <c r="T2841" s="107">
        <f t="shared" si="1089"/>
        <v>1716.4</v>
      </c>
      <c r="U2841" s="8">
        <v>1250.01</v>
      </c>
      <c r="V2841" s="8"/>
      <c r="W2841" s="107">
        <f t="shared" si="1090"/>
        <v>1250.01</v>
      </c>
    </row>
    <row r="2842" spans="1:102" s="24" customFormat="1" ht="18">
      <c r="A2842" s="13">
        <v>9</v>
      </c>
      <c r="B2842" s="5" t="s">
        <v>1903</v>
      </c>
      <c r="C2842" s="8">
        <v>12.02</v>
      </c>
      <c r="D2842" s="8"/>
      <c r="E2842" s="9">
        <f t="shared" si="1085"/>
        <v>12.02</v>
      </c>
      <c r="F2842" s="2">
        <v>27.01</v>
      </c>
      <c r="G2842" s="2">
        <v>0</v>
      </c>
      <c r="H2842" s="3">
        <f t="shared" si="1068"/>
        <v>27.01</v>
      </c>
      <c r="I2842" s="10">
        <v>37.51</v>
      </c>
      <c r="J2842" s="10"/>
      <c r="K2842" s="213">
        <f t="shared" si="1086"/>
        <v>37.51</v>
      </c>
      <c r="L2842" s="65">
        <v>90.52</v>
      </c>
      <c r="M2842" s="67"/>
      <c r="N2842" s="18">
        <f t="shared" si="1087"/>
        <v>90.52</v>
      </c>
      <c r="O2842" s="65">
        <v>40.520000000000003</v>
      </c>
      <c r="P2842" s="67"/>
      <c r="Q2842" s="18">
        <f t="shared" si="1088"/>
        <v>40.520000000000003</v>
      </c>
      <c r="R2842" s="65">
        <v>40.520000000000003</v>
      </c>
      <c r="S2842" s="9"/>
      <c r="T2842" s="107">
        <f t="shared" si="1089"/>
        <v>40.520000000000003</v>
      </c>
      <c r="U2842" s="8">
        <v>48.02</v>
      </c>
      <c r="V2842" s="9"/>
      <c r="W2842" s="107">
        <f t="shared" si="1090"/>
        <v>48.02</v>
      </c>
      <c r="X2842" s="258"/>
      <c r="Y2842" s="258"/>
      <c r="Z2842" s="258"/>
      <c r="AA2842" s="258"/>
      <c r="AB2842" s="258"/>
      <c r="AC2842" s="258"/>
      <c r="AD2842" s="258"/>
      <c r="AE2842" s="258"/>
      <c r="AF2842" s="258"/>
      <c r="AG2842" s="258"/>
      <c r="AH2842" s="258"/>
      <c r="AI2842" s="258"/>
      <c r="AJ2842" s="258"/>
      <c r="AK2842" s="258"/>
      <c r="AL2842" s="258"/>
      <c r="AM2842" s="258"/>
      <c r="AN2842" s="258"/>
      <c r="AO2842" s="258"/>
      <c r="AP2842" s="258"/>
      <c r="AQ2842" s="258"/>
      <c r="AR2842" s="258"/>
      <c r="AS2842" s="258"/>
      <c r="AT2842" s="258"/>
      <c r="AU2842" s="258"/>
      <c r="AV2842" s="258"/>
      <c r="AW2842" s="258"/>
      <c r="AX2842" s="258"/>
      <c r="AY2842" s="258"/>
      <c r="AZ2842" s="258"/>
      <c r="BA2842" s="258"/>
      <c r="BB2842" s="258"/>
      <c r="BC2842" s="258"/>
      <c r="BD2842" s="258"/>
      <c r="BE2842" s="258"/>
      <c r="BF2842" s="258"/>
      <c r="BG2842" s="258"/>
      <c r="BH2842" s="258"/>
      <c r="BI2842" s="258"/>
      <c r="BJ2842" s="258"/>
      <c r="BK2842" s="258"/>
      <c r="BL2842" s="258"/>
      <c r="BM2842" s="258"/>
      <c r="BN2842" s="258"/>
      <c r="BO2842" s="258"/>
      <c r="BP2842" s="258"/>
      <c r="BQ2842" s="258"/>
      <c r="BR2842" s="258"/>
      <c r="BS2842" s="258"/>
      <c r="BT2842" s="258"/>
      <c r="BU2842" s="258"/>
      <c r="BV2842" s="258"/>
      <c r="BW2842" s="258"/>
      <c r="BX2842" s="258"/>
      <c r="BY2842" s="258"/>
      <c r="BZ2842" s="258"/>
      <c r="CA2842" s="258"/>
      <c r="CB2842" s="258"/>
      <c r="CC2842" s="258"/>
      <c r="CD2842" s="258"/>
      <c r="CE2842" s="258"/>
      <c r="CF2842" s="258"/>
      <c r="CG2842" s="258"/>
      <c r="CH2842" s="258"/>
      <c r="CI2842" s="258"/>
      <c r="CJ2842" s="258"/>
      <c r="CK2842" s="258"/>
      <c r="CL2842" s="258"/>
      <c r="CM2842" s="258"/>
      <c r="CN2842" s="258"/>
      <c r="CO2842" s="258"/>
      <c r="CP2842" s="258"/>
      <c r="CQ2842" s="258"/>
      <c r="CR2842" s="258"/>
      <c r="CS2842" s="258"/>
      <c r="CT2842" s="258"/>
      <c r="CU2842" s="258"/>
      <c r="CV2842" s="258"/>
      <c r="CW2842" s="258"/>
      <c r="CX2842" s="258"/>
    </row>
    <row r="2843" spans="1:102" ht="18">
      <c r="A2843" s="13">
        <v>10</v>
      </c>
      <c r="B2843" s="5" t="s">
        <v>1904</v>
      </c>
      <c r="C2843" s="8">
        <v>276.08999999999997</v>
      </c>
      <c r="D2843" s="8"/>
      <c r="E2843" s="9">
        <f t="shared" si="1085"/>
        <v>276.08999999999997</v>
      </c>
      <c r="F2843" s="2">
        <v>278.81</v>
      </c>
      <c r="G2843" s="2">
        <v>0</v>
      </c>
      <c r="H2843" s="3">
        <f t="shared" si="1068"/>
        <v>278.81</v>
      </c>
      <c r="I2843" s="10">
        <v>277.86</v>
      </c>
      <c r="J2843" s="10"/>
      <c r="K2843" s="213">
        <f t="shared" si="1086"/>
        <v>277.86</v>
      </c>
      <c r="L2843" s="65">
        <v>853.76</v>
      </c>
      <c r="M2843" s="65"/>
      <c r="N2843" s="18">
        <f t="shared" si="1087"/>
        <v>853.76</v>
      </c>
      <c r="O2843" s="65">
        <v>287.92</v>
      </c>
      <c r="P2843" s="65"/>
      <c r="Q2843" s="18">
        <f t="shared" si="1088"/>
        <v>287.92</v>
      </c>
      <c r="R2843" s="65">
        <v>307.92</v>
      </c>
      <c r="S2843" s="8"/>
      <c r="T2843" s="107">
        <f t="shared" si="1089"/>
        <v>307.92</v>
      </c>
      <c r="U2843" s="8">
        <v>641.51</v>
      </c>
      <c r="V2843" s="8"/>
      <c r="W2843" s="107">
        <f t="shared" si="1090"/>
        <v>641.51</v>
      </c>
    </row>
    <row r="2844" spans="1:102" s="186" customFormat="1" ht="18">
      <c r="A2844" s="187"/>
      <c r="B2844" s="181" t="s">
        <v>219</v>
      </c>
      <c r="C2844" s="182">
        <f>SUM(C2834:C2843)</f>
        <v>812.25</v>
      </c>
      <c r="D2844" s="182">
        <f>SUM(D2834:D2843)</f>
        <v>204.52</v>
      </c>
      <c r="E2844" s="182">
        <f t="shared" si="1085"/>
        <v>1016.77</v>
      </c>
      <c r="F2844" s="183">
        <v>836.67</v>
      </c>
      <c r="G2844" s="183">
        <v>203.52</v>
      </c>
      <c r="H2844" s="194">
        <f t="shared" si="1068"/>
        <v>1040.19</v>
      </c>
      <c r="I2844" s="184">
        <f>SUM(I2834:I2843)</f>
        <v>1767.96</v>
      </c>
      <c r="J2844" s="184">
        <f>SUM(J2834:J2843)</f>
        <v>201.53</v>
      </c>
      <c r="K2844" s="212">
        <f t="shared" si="1086"/>
        <v>1969.49</v>
      </c>
      <c r="L2844" s="198">
        <f>SUM(L2834:L2843)</f>
        <v>2046.14</v>
      </c>
      <c r="M2844" s="198">
        <f>SUM(M2834:M2843)</f>
        <v>193.03</v>
      </c>
      <c r="N2844" s="184">
        <f t="shared" si="1087"/>
        <v>2239.17</v>
      </c>
      <c r="O2844" s="198">
        <f>SUM(O2834:O2843)</f>
        <v>1386.0300000000002</v>
      </c>
      <c r="P2844" s="198">
        <f>SUM(P2834:P2843)</f>
        <v>143.53</v>
      </c>
      <c r="Q2844" s="184">
        <f t="shared" si="1088"/>
        <v>1529.5600000000002</v>
      </c>
      <c r="R2844" s="198">
        <f>SUM(R2834:R2843)</f>
        <v>2504.42</v>
      </c>
      <c r="S2844" s="198">
        <f t="shared" ref="S2844:V2844" si="1091">SUM(S2834:S2843)</f>
        <v>143.53</v>
      </c>
      <c r="T2844" s="198">
        <f t="shared" si="1091"/>
        <v>2647.9500000000003</v>
      </c>
      <c r="U2844" s="198">
        <f t="shared" si="1091"/>
        <v>3021.0999999999995</v>
      </c>
      <c r="V2844" s="198">
        <f t="shared" si="1091"/>
        <v>183.53</v>
      </c>
      <c r="W2844" s="185">
        <f t="shared" si="1090"/>
        <v>3204.6299999999997</v>
      </c>
      <c r="X2844" s="264"/>
      <c r="Y2844" s="264"/>
      <c r="Z2844" s="264"/>
      <c r="AA2844" s="264"/>
      <c r="AB2844" s="264"/>
      <c r="AC2844" s="264"/>
      <c r="AD2844" s="264"/>
      <c r="AE2844" s="264"/>
      <c r="AF2844" s="264"/>
      <c r="AG2844" s="264"/>
      <c r="AH2844" s="264"/>
      <c r="AI2844" s="264"/>
      <c r="AJ2844" s="264"/>
      <c r="AK2844" s="264"/>
      <c r="AL2844" s="264"/>
      <c r="AM2844" s="264"/>
      <c r="AN2844" s="264"/>
      <c r="AO2844" s="264"/>
      <c r="AP2844" s="264"/>
      <c r="AQ2844" s="264"/>
      <c r="AR2844" s="264"/>
      <c r="AS2844" s="264"/>
      <c r="AT2844" s="264"/>
      <c r="AU2844" s="264"/>
      <c r="AV2844" s="264"/>
      <c r="AW2844" s="264"/>
      <c r="AX2844" s="264"/>
      <c r="AY2844" s="264"/>
      <c r="AZ2844" s="264"/>
      <c r="BA2844" s="264"/>
      <c r="BB2844" s="264"/>
      <c r="BC2844" s="264"/>
      <c r="BD2844" s="264"/>
      <c r="BE2844" s="264"/>
      <c r="BF2844" s="264"/>
      <c r="BG2844" s="264"/>
      <c r="BH2844" s="264"/>
      <c r="BI2844" s="264"/>
      <c r="BJ2844" s="264"/>
      <c r="BK2844" s="264"/>
      <c r="BL2844" s="264"/>
      <c r="BM2844" s="264"/>
      <c r="BN2844" s="264"/>
      <c r="BO2844" s="264"/>
      <c r="BP2844" s="264"/>
      <c r="BQ2844" s="264"/>
      <c r="BR2844" s="264"/>
      <c r="BS2844" s="264"/>
      <c r="BT2844" s="264"/>
      <c r="BU2844" s="264"/>
      <c r="BV2844" s="264"/>
      <c r="BW2844" s="264"/>
      <c r="BX2844" s="264"/>
      <c r="BY2844" s="264"/>
      <c r="BZ2844" s="264"/>
      <c r="CA2844" s="264"/>
      <c r="CB2844" s="264"/>
      <c r="CC2844" s="264"/>
      <c r="CD2844" s="264"/>
      <c r="CE2844" s="264"/>
      <c r="CF2844" s="264"/>
      <c r="CG2844" s="264"/>
      <c r="CH2844" s="264"/>
      <c r="CI2844" s="264"/>
      <c r="CJ2844" s="264"/>
      <c r="CK2844" s="264"/>
      <c r="CL2844" s="264"/>
      <c r="CM2844" s="264"/>
      <c r="CN2844" s="264"/>
      <c r="CO2844" s="264"/>
      <c r="CP2844" s="264"/>
      <c r="CQ2844" s="264"/>
      <c r="CR2844" s="264"/>
      <c r="CS2844" s="264"/>
      <c r="CT2844" s="264"/>
      <c r="CU2844" s="264"/>
      <c r="CV2844" s="264"/>
      <c r="CW2844" s="264"/>
      <c r="CX2844" s="264"/>
    </row>
    <row r="2845" spans="1:102" s="24" customFormat="1" ht="18">
      <c r="A2845" s="17">
        <v>11</v>
      </c>
      <c r="B2845" s="7" t="s">
        <v>1905</v>
      </c>
      <c r="C2845" s="9"/>
      <c r="D2845" s="9"/>
      <c r="E2845" s="9"/>
      <c r="F2845" s="6"/>
      <c r="G2845" s="6"/>
      <c r="H2845" s="3"/>
      <c r="I2845" s="18"/>
      <c r="J2845" s="18"/>
      <c r="K2845" s="213"/>
      <c r="L2845" s="67"/>
      <c r="M2845" s="67"/>
      <c r="N2845" s="18"/>
      <c r="O2845" s="67"/>
      <c r="P2845" s="67"/>
      <c r="Q2845" s="18"/>
      <c r="R2845" s="67"/>
      <c r="S2845" s="9"/>
      <c r="T2845" s="107"/>
      <c r="U2845" s="9"/>
      <c r="V2845" s="9"/>
      <c r="W2845" s="107"/>
      <c r="X2845" s="258"/>
      <c r="Y2845" s="258"/>
      <c r="Z2845" s="258"/>
      <c r="AA2845" s="258"/>
      <c r="AB2845" s="258"/>
      <c r="AC2845" s="258"/>
      <c r="AD2845" s="258"/>
      <c r="AE2845" s="258"/>
      <c r="AF2845" s="258"/>
      <c r="AG2845" s="258"/>
      <c r="AH2845" s="258"/>
      <c r="AI2845" s="258"/>
      <c r="AJ2845" s="258"/>
      <c r="AK2845" s="258"/>
      <c r="AL2845" s="258"/>
      <c r="AM2845" s="258"/>
      <c r="AN2845" s="258"/>
      <c r="AO2845" s="258"/>
      <c r="AP2845" s="258"/>
      <c r="AQ2845" s="258"/>
      <c r="AR2845" s="258"/>
      <c r="AS2845" s="258"/>
      <c r="AT2845" s="258"/>
      <c r="AU2845" s="258"/>
      <c r="AV2845" s="258"/>
      <c r="AW2845" s="258"/>
      <c r="AX2845" s="258"/>
      <c r="AY2845" s="258"/>
      <c r="AZ2845" s="258"/>
      <c r="BA2845" s="258"/>
      <c r="BB2845" s="258"/>
      <c r="BC2845" s="258"/>
      <c r="BD2845" s="258"/>
      <c r="BE2845" s="258"/>
      <c r="BF2845" s="258"/>
      <c r="BG2845" s="258"/>
      <c r="BH2845" s="258"/>
      <c r="BI2845" s="258"/>
      <c r="BJ2845" s="258"/>
      <c r="BK2845" s="258"/>
      <c r="BL2845" s="258"/>
      <c r="BM2845" s="258"/>
      <c r="BN2845" s="258"/>
      <c r="BO2845" s="258"/>
      <c r="BP2845" s="258"/>
      <c r="BQ2845" s="258"/>
      <c r="BR2845" s="258"/>
      <c r="BS2845" s="258"/>
      <c r="BT2845" s="258"/>
      <c r="BU2845" s="258"/>
      <c r="BV2845" s="258"/>
      <c r="BW2845" s="258"/>
      <c r="BX2845" s="258"/>
      <c r="BY2845" s="258"/>
      <c r="BZ2845" s="258"/>
      <c r="CA2845" s="258"/>
      <c r="CB2845" s="258"/>
      <c r="CC2845" s="258"/>
      <c r="CD2845" s="258"/>
      <c r="CE2845" s="258"/>
      <c r="CF2845" s="258"/>
      <c r="CG2845" s="258"/>
      <c r="CH2845" s="258"/>
      <c r="CI2845" s="258"/>
      <c r="CJ2845" s="258"/>
      <c r="CK2845" s="258"/>
      <c r="CL2845" s="258"/>
      <c r="CM2845" s="258"/>
      <c r="CN2845" s="258"/>
      <c r="CO2845" s="258"/>
      <c r="CP2845" s="258"/>
      <c r="CQ2845" s="258"/>
      <c r="CR2845" s="258"/>
      <c r="CS2845" s="258"/>
      <c r="CT2845" s="258"/>
      <c r="CU2845" s="258"/>
      <c r="CV2845" s="258"/>
      <c r="CW2845" s="258"/>
      <c r="CX2845" s="258"/>
    </row>
    <row r="2846" spans="1:102" s="24" customFormat="1" ht="18">
      <c r="A2846" s="17">
        <v>1</v>
      </c>
      <c r="B2846" s="5" t="s">
        <v>2335</v>
      </c>
      <c r="C2846" s="8">
        <v>940</v>
      </c>
      <c r="D2846" s="8"/>
      <c r="E2846" s="9">
        <f>SUM(C2846:D2846)</f>
        <v>940</v>
      </c>
      <c r="F2846" s="2">
        <v>1250</v>
      </c>
      <c r="G2846" s="2">
        <v>0</v>
      </c>
      <c r="H2846" s="3">
        <f>SUM(F2846:G2846)</f>
        <v>1250</v>
      </c>
      <c r="I2846" s="10">
        <v>1300</v>
      </c>
      <c r="J2846" s="18"/>
      <c r="K2846" s="213">
        <f>SUM(I2846:J2846)</f>
        <v>1300</v>
      </c>
      <c r="L2846" s="65">
        <v>1650</v>
      </c>
      <c r="M2846" s="67"/>
      <c r="N2846" s="18">
        <f>SUM(L2846:M2846)</f>
        <v>1650</v>
      </c>
      <c r="O2846" s="65">
        <v>1650</v>
      </c>
      <c r="P2846" s="67"/>
      <c r="Q2846" s="18">
        <f>SUM(O2846:P2846)</f>
        <v>1650</v>
      </c>
      <c r="R2846" s="65">
        <v>4150</v>
      </c>
      <c r="S2846" s="9"/>
      <c r="T2846" s="107">
        <f>SUM(R2846:S2846)</f>
        <v>4150</v>
      </c>
      <c r="U2846" s="8">
        <v>1612</v>
      </c>
      <c r="V2846" s="9"/>
      <c r="W2846" s="107">
        <f>SUM(U2846:V2846)</f>
        <v>1612</v>
      </c>
      <c r="X2846" s="258"/>
      <c r="Y2846" s="258"/>
      <c r="Z2846" s="258"/>
      <c r="AA2846" s="258"/>
      <c r="AB2846" s="258"/>
      <c r="AC2846" s="258"/>
      <c r="AD2846" s="258"/>
      <c r="AE2846" s="258"/>
      <c r="AF2846" s="258"/>
      <c r="AG2846" s="258"/>
      <c r="AH2846" s="258"/>
      <c r="AI2846" s="258"/>
      <c r="AJ2846" s="258"/>
      <c r="AK2846" s="258"/>
      <c r="AL2846" s="258"/>
      <c r="AM2846" s="258"/>
      <c r="AN2846" s="258"/>
      <c r="AO2846" s="258"/>
      <c r="AP2846" s="258"/>
      <c r="AQ2846" s="258"/>
      <c r="AR2846" s="258"/>
      <c r="AS2846" s="258"/>
      <c r="AT2846" s="258"/>
      <c r="AU2846" s="258"/>
      <c r="AV2846" s="258"/>
      <c r="AW2846" s="258"/>
      <c r="AX2846" s="258"/>
      <c r="AY2846" s="258"/>
      <c r="AZ2846" s="258"/>
      <c r="BA2846" s="258"/>
      <c r="BB2846" s="258"/>
      <c r="BC2846" s="258"/>
      <c r="BD2846" s="258"/>
      <c r="BE2846" s="258"/>
      <c r="BF2846" s="258"/>
      <c r="BG2846" s="258"/>
      <c r="BH2846" s="258"/>
      <c r="BI2846" s="258"/>
      <c r="BJ2846" s="258"/>
      <c r="BK2846" s="258"/>
      <c r="BL2846" s="258"/>
      <c r="BM2846" s="258"/>
      <c r="BN2846" s="258"/>
      <c r="BO2846" s="258"/>
      <c r="BP2846" s="258"/>
      <c r="BQ2846" s="258"/>
      <c r="BR2846" s="258"/>
      <c r="BS2846" s="258"/>
      <c r="BT2846" s="258"/>
      <c r="BU2846" s="258"/>
      <c r="BV2846" s="258"/>
      <c r="BW2846" s="258"/>
      <c r="BX2846" s="258"/>
      <c r="BY2846" s="258"/>
      <c r="BZ2846" s="258"/>
      <c r="CA2846" s="258"/>
      <c r="CB2846" s="258"/>
      <c r="CC2846" s="258"/>
      <c r="CD2846" s="258"/>
      <c r="CE2846" s="258"/>
      <c r="CF2846" s="258"/>
      <c r="CG2846" s="258"/>
      <c r="CH2846" s="258"/>
      <c r="CI2846" s="258"/>
      <c r="CJ2846" s="258"/>
      <c r="CK2846" s="258"/>
      <c r="CL2846" s="258"/>
      <c r="CM2846" s="258"/>
      <c r="CN2846" s="258"/>
      <c r="CO2846" s="258"/>
      <c r="CP2846" s="258"/>
      <c r="CQ2846" s="258"/>
      <c r="CR2846" s="258"/>
      <c r="CS2846" s="258"/>
      <c r="CT2846" s="258"/>
      <c r="CU2846" s="258"/>
      <c r="CV2846" s="258"/>
      <c r="CW2846" s="258"/>
      <c r="CX2846" s="258"/>
    </row>
    <row r="2847" spans="1:102" s="186" customFormat="1" ht="18">
      <c r="A2847" s="187"/>
      <c r="B2847" s="181" t="s">
        <v>220</v>
      </c>
      <c r="C2847" s="182">
        <f>SUM(C2846)</f>
        <v>940</v>
      </c>
      <c r="D2847" s="182"/>
      <c r="E2847" s="182">
        <f>SUM(C2847:D2847)</f>
        <v>940</v>
      </c>
      <c r="F2847" s="183">
        <f>SUM(F2846)</f>
        <v>1250</v>
      </c>
      <c r="G2847" s="183">
        <f>SUM(G2846)</f>
        <v>0</v>
      </c>
      <c r="H2847" s="194">
        <f>SUM(F2847:G2847)</f>
        <v>1250</v>
      </c>
      <c r="I2847" s="184">
        <f>SUM(I2846)</f>
        <v>1300</v>
      </c>
      <c r="J2847" s="184"/>
      <c r="K2847" s="212">
        <f>SUM(I2847:J2847)</f>
        <v>1300</v>
      </c>
      <c r="L2847" s="198">
        <f>SUM(L2846)</f>
        <v>1650</v>
      </c>
      <c r="M2847" s="198"/>
      <c r="N2847" s="184">
        <f>SUM(L2847:M2847)</f>
        <v>1650</v>
      </c>
      <c r="O2847" s="198">
        <f>SUM(O2846)</f>
        <v>1650</v>
      </c>
      <c r="P2847" s="198"/>
      <c r="Q2847" s="184">
        <f>SUM(O2847:P2847)</f>
        <v>1650</v>
      </c>
      <c r="R2847" s="198">
        <f>SUM(R2846)</f>
        <v>4150</v>
      </c>
      <c r="S2847" s="198">
        <f t="shared" ref="S2847:V2847" si="1092">SUM(S2846)</f>
        <v>0</v>
      </c>
      <c r="T2847" s="198">
        <f t="shared" si="1092"/>
        <v>4150</v>
      </c>
      <c r="U2847" s="198">
        <f t="shared" si="1092"/>
        <v>1612</v>
      </c>
      <c r="V2847" s="198">
        <f t="shared" si="1092"/>
        <v>0</v>
      </c>
      <c r="W2847" s="185">
        <f>SUM(U2847:V2847)</f>
        <v>1612</v>
      </c>
      <c r="X2847" s="264"/>
      <c r="Y2847" s="264"/>
      <c r="Z2847" s="264"/>
      <c r="AA2847" s="264"/>
      <c r="AB2847" s="264"/>
      <c r="AC2847" s="264"/>
      <c r="AD2847" s="264"/>
      <c r="AE2847" s="264"/>
      <c r="AF2847" s="264"/>
      <c r="AG2847" s="264"/>
      <c r="AH2847" s="264"/>
      <c r="AI2847" s="264"/>
      <c r="AJ2847" s="264"/>
      <c r="AK2847" s="264"/>
      <c r="AL2847" s="264"/>
      <c r="AM2847" s="264"/>
      <c r="AN2847" s="264"/>
      <c r="AO2847" s="264"/>
      <c r="AP2847" s="264"/>
      <c r="AQ2847" s="264"/>
      <c r="AR2847" s="264"/>
      <c r="AS2847" s="264"/>
      <c r="AT2847" s="264"/>
      <c r="AU2847" s="264"/>
      <c r="AV2847" s="264"/>
      <c r="AW2847" s="264"/>
      <c r="AX2847" s="264"/>
      <c r="AY2847" s="264"/>
      <c r="AZ2847" s="264"/>
      <c r="BA2847" s="264"/>
      <c r="BB2847" s="264"/>
      <c r="BC2847" s="264"/>
      <c r="BD2847" s="264"/>
      <c r="BE2847" s="264"/>
      <c r="BF2847" s="264"/>
      <c r="BG2847" s="264"/>
      <c r="BH2847" s="264"/>
      <c r="BI2847" s="264"/>
      <c r="BJ2847" s="264"/>
      <c r="BK2847" s="264"/>
      <c r="BL2847" s="264"/>
      <c r="BM2847" s="264"/>
      <c r="BN2847" s="264"/>
      <c r="BO2847" s="264"/>
      <c r="BP2847" s="264"/>
      <c r="BQ2847" s="264"/>
      <c r="BR2847" s="264"/>
      <c r="BS2847" s="264"/>
      <c r="BT2847" s="264"/>
      <c r="BU2847" s="264"/>
      <c r="BV2847" s="264"/>
      <c r="BW2847" s="264"/>
      <c r="BX2847" s="264"/>
      <c r="BY2847" s="264"/>
      <c r="BZ2847" s="264"/>
      <c r="CA2847" s="264"/>
      <c r="CB2847" s="264"/>
      <c r="CC2847" s="264"/>
      <c r="CD2847" s="264"/>
      <c r="CE2847" s="264"/>
      <c r="CF2847" s="264"/>
      <c r="CG2847" s="264"/>
      <c r="CH2847" s="264"/>
      <c r="CI2847" s="264"/>
      <c r="CJ2847" s="264"/>
      <c r="CK2847" s="264"/>
      <c r="CL2847" s="264"/>
      <c r="CM2847" s="264"/>
      <c r="CN2847" s="264"/>
      <c r="CO2847" s="264"/>
      <c r="CP2847" s="264"/>
      <c r="CQ2847" s="264"/>
      <c r="CR2847" s="264"/>
      <c r="CS2847" s="264"/>
      <c r="CT2847" s="264"/>
      <c r="CU2847" s="264"/>
      <c r="CV2847" s="264"/>
      <c r="CW2847" s="264"/>
      <c r="CX2847" s="264"/>
    </row>
    <row r="2848" spans="1:102" s="221" customFormat="1" ht="36">
      <c r="B2848" s="239" t="s">
        <v>221</v>
      </c>
      <c r="C2848" s="231">
        <f t="shared" ref="C2848:K2848" si="1093">C2847+C2844+C2832+C2829+C2825+C2821+C2817+C2814+C2808+C2799+C2796</f>
        <v>21376.589999999997</v>
      </c>
      <c r="D2848" s="231">
        <f t="shared" si="1093"/>
        <v>2549.3500000000004</v>
      </c>
      <c r="E2848" s="231">
        <f t="shared" si="1093"/>
        <v>23925.939999999995</v>
      </c>
      <c r="F2848" s="231">
        <f t="shared" si="1093"/>
        <v>20876.28</v>
      </c>
      <c r="G2848" s="231">
        <f t="shared" si="1093"/>
        <v>222.23000000000002</v>
      </c>
      <c r="H2848" s="231">
        <f t="shared" si="1093"/>
        <v>21098.510000000002</v>
      </c>
      <c r="I2848" s="231">
        <f t="shared" si="1093"/>
        <v>32384.65</v>
      </c>
      <c r="J2848" s="231">
        <f t="shared" si="1093"/>
        <v>201.83</v>
      </c>
      <c r="K2848" s="231">
        <f t="shared" si="1093"/>
        <v>32586.480000000003</v>
      </c>
      <c r="L2848" s="231">
        <f>L2847+L2844+L2832+L2829+L2825+L2821+L2817+L2814+L2808+L2799+L2796</f>
        <v>35068.959999999999</v>
      </c>
      <c r="M2848" s="231">
        <f t="shared" ref="M2848:P2848" si="1094">M2847+M2844+M2832+M2829+M2825+M2821+M2817+M2814+M2808+M2799+M2796</f>
        <v>193.23</v>
      </c>
      <c r="N2848" s="231">
        <f t="shared" si="1094"/>
        <v>35262.19</v>
      </c>
      <c r="O2848" s="231">
        <f t="shared" si="1094"/>
        <v>21596.11</v>
      </c>
      <c r="P2848" s="231">
        <f t="shared" si="1094"/>
        <v>671.53</v>
      </c>
      <c r="Q2848" s="231">
        <f t="shared" ref="Q2848:V2848" si="1095">Q2847+Q2844+Q2832+Q2829+Q2825+Q2821+Q2817+Q2814+Q2808+Q2799+Q2796</f>
        <v>22267.640000000003</v>
      </c>
      <c r="R2848" s="231">
        <f t="shared" si="1095"/>
        <v>25659.43</v>
      </c>
      <c r="S2848" s="231">
        <f t="shared" si="1095"/>
        <v>671.53</v>
      </c>
      <c r="T2848" s="231">
        <f t="shared" si="1095"/>
        <v>26330.960000000003</v>
      </c>
      <c r="U2848" s="231">
        <f t="shared" si="1095"/>
        <v>34291.229999999996</v>
      </c>
      <c r="V2848" s="231">
        <f t="shared" si="1095"/>
        <v>821.58999999999992</v>
      </c>
      <c r="W2848" s="231">
        <f t="shared" ref="W2848" si="1096">W2847+W2844+W2832+W2829+W2825+W2821+W2817+W2814+W2808+W2799+W2796</f>
        <v>35112.82</v>
      </c>
      <c r="X2848" s="252"/>
      <c r="Y2848" s="252"/>
      <c r="Z2848" s="252"/>
      <c r="AA2848" s="252"/>
      <c r="AB2848" s="252"/>
      <c r="AC2848" s="252"/>
      <c r="AD2848" s="252"/>
      <c r="AE2848" s="252"/>
      <c r="AF2848" s="252"/>
      <c r="AG2848" s="252"/>
      <c r="AH2848" s="252"/>
      <c r="AI2848" s="252"/>
      <c r="AJ2848" s="252"/>
      <c r="AK2848" s="252"/>
      <c r="AL2848" s="252"/>
      <c r="AM2848" s="252"/>
      <c r="AN2848" s="252"/>
      <c r="AO2848" s="252"/>
      <c r="AP2848" s="252"/>
      <c r="AQ2848" s="252"/>
      <c r="AR2848" s="252"/>
      <c r="AS2848" s="252"/>
      <c r="AT2848" s="252"/>
      <c r="AU2848" s="252"/>
      <c r="AV2848" s="252"/>
      <c r="AW2848" s="252"/>
      <c r="AX2848" s="252"/>
      <c r="AY2848" s="252"/>
      <c r="AZ2848" s="252"/>
      <c r="BA2848" s="252"/>
      <c r="BB2848" s="252"/>
      <c r="BC2848" s="252"/>
      <c r="BD2848" s="252"/>
      <c r="BE2848" s="252"/>
      <c r="BF2848" s="252"/>
      <c r="BG2848" s="252"/>
      <c r="BH2848" s="252"/>
      <c r="BI2848" s="252"/>
      <c r="BJ2848" s="252"/>
      <c r="BK2848" s="252"/>
      <c r="BL2848" s="252"/>
      <c r="BM2848" s="252"/>
      <c r="BN2848" s="252"/>
      <c r="BO2848" s="252"/>
      <c r="BP2848" s="252"/>
      <c r="BQ2848" s="252"/>
      <c r="BR2848" s="252"/>
      <c r="BS2848" s="252"/>
      <c r="BT2848" s="252"/>
      <c r="BU2848" s="252"/>
      <c r="BV2848" s="252"/>
      <c r="BW2848" s="252"/>
      <c r="BX2848" s="252"/>
      <c r="BY2848" s="252"/>
      <c r="BZ2848" s="252"/>
      <c r="CA2848" s="252"/>
      <c r="CB2848" s="252"/>
      <c r="CC2848" s="252"/>
      <c r="CD2848" s="252"/>
      <c r="CE2848" s="252"/>
      <c r="CF2848" s="252"/>
      <c r="CG2848" s="252"/>
      <c r="CH2848" s="252"/>
      <c r="CI2848" s="252"/>
      <c r="CJ2848" s="252"/>
      <c r="CK2848" s="252"/>
      <c r="CL2848" s="252"/>
      <c r="CM2848" s="252"/>
      <c r="CN2848" s="252"/>
      <c r="CO2848" s="252"/>
      <c r="CP2848" s="252"/>
      <c r="CQ2848" s="252"/>
      <c r="CR2848" s="252"/>
      <c r="CS2848" s="252"/>
      <c r="CT2848" s="252"/>
      <c r="CU2848" s="252"/>
      <c r="CV2848" s="252"/>
      <c r="CW2848" s="252"/>
      <c r="CX2848" s="252"/>
    </row>
    <row r="2849" spans="2:102" s="47" customFormat="1" ht="18">
      <c r="B2849" s="62" t="s">
        <v>222</v>
      </c>
      <c r="C2849" s="63">
        <v>15852.61</v>
      </c>
      <c r="D2849" s="63">
        <v>5751.25</v>
      </c>
      <c r="E2849" s="63">
        <f>SUM(C2849:D2849)</f>
        <v>21603.86</v>
      </c>
      <c r="F2849" s="63">
        <v>111023.64</v>
      </c>
      <c r="G2849" s="63">
        <v>7144.06</v>
      </c>
      <c r="H2849" s="63">
        <f>SUM(F2849:G2849)</f>
        <v>118167.7</v>
      </c>
      <c r="I2849" s="63">
        <v>299820.03000000003</v>
      </c>
      <c r="J2849" s="63">
        <v>11132.01</v>
      </c>
      <c r="K2849" s="63">
        <f>SUM(I2849:J2849)</f>
        <v>310952.04000000004</v>
      </c>
      <c r="L2849" s="63">
        <v>226903.56</v>
      </c>
      <c r="M2849" s="63">
        <v>5781.25</v>
      </c>
      <c r="N2849" s="63">
        <f>SUM(L2849:M2849)</f>
        <v>232684.81</v>
      </c>
      <c r="O2849" s="64">
        <v>251215.42</v>
      </c>
      <c r="P2849" s="64">
        <v>9700.56</v>
      </c>
      <c r="Q2849" s="63">
        <f>SUM(O2849:P2849)</f>
        <v>260915.98</v>
      </c>
      <c r="R2849" s="64">
        <v>255207.06</v>
      </c>
      <c r="S2849" s="64">
        <v>255207.06</v>
      </c>
      <c r="T2849" s="64">
        <v>255207.06</v>
      </c>
      <c r="U2849" s="119">
        <v>247548.65</v>
      </c>
      <c r="V2849" s="119">
        <v>10167.129999999999</v>
      </c>
      <c r="W2849" s="63">
        <f>SUM(U2849:V2849)</f>
        <v>257715.78</v>
      </c>
      <c r="X2849" s="252"/>
      <c r="Y2849" s="252"/>
      <c r="Z2849" s="252"/>
      <c r="AA2849" s="252"/>
      <c r="AB2849" s="252"/>
      <c r="AC2849" s="252"/>
      <c r="AD2849" s="252"/>
      <c r="AE2849" s="252"/>
      <c r="AF2849" s="252"/>
      <c r="AG2849" s="252"/>
      <c r="AH2849" s="252"/>
      <c r="AI2849" s="252"/>
      <c r="AJ2849" s="252"/>
      <c r="AK2849" s="252"/>
      <c r="AL2849" s="252"/>
      <c r="AM2849" s="252"/>
      <c r="AN2849" s="252"/>
      <c r="AO2849" s="252"/>
      <c r="AP2849" s="252"/>
      <c r="AQ2849" s="252"/>
      <c r="AR2849" s="252"/>
      <c r="AS2849" s="252"/>
      <c r="AT2849" s="252"/>
      <c r="AU2849" s="252"/>
      <c r="AV2849" s="252"/>
      <c r="AW2849" s="252"/>
      <c r="AX2849" s="252"/>
      <c r="AY2849" s="252"/>
      <c r="AZ2849" s="252"/>
      <c r="BA2849" s="252"/>
      <c r="BB2849" s="252"/>
      <c r="BC2849" s="252"/>
      <c r="BD2849" s="252"/>
      <c r="BE2849" s="252"/>
      <c r="BF2849" s="252"/>
      <c r="BG2849" s="252"/>
      <c r="BH2849" s="252"/>
      <c r="BI2849" s="252"/>
      <c r="BJ2849" s="252"/>
      <c r="BK2849" s="252"/>
      <c r="BL2849" s="252"/>
      <c r="BM2849" s="252"/>
      <c r="BN2849" s="252"/>
      <c r="BO2849" s="252"/>
      <c r="BP2849" s="252"/>
      <c r="BQ2849" s="252"/>
      <c r="BR2849" s="252"/>
      <c r="BS2849" s="252"/>
      <c r="BT2849" s="252"/>
      <c r="BU2849" s="252"/>
      <c r="BV2849" s="252"/>
      <c r="BW2849" s="252"/>
      <c r="BX2849" s="252"/>
      <c r="BY2849" s="252"/>
      <c r="BZ2849" s="252"/>
      <c r="CA2849" s="252"/>
      <c r="CB2849" s="252"/>
      <c r="CC2849" s="252"/>
      <c r="CD2849" s="252"/>
      <c r="CE2849" s="252"/>
      <c r="CF2849" s="252"/>
      <c r="CG2849" s="252"/>
      <c r="CH2849" s="252"/>
      <c r="CI2849" s="252"/>
      <c r="CJ2849" s="252"/>
      <c r="CK2849" s="252"/>
      <c r="CL2849" s="252"/>
      <c r="CM2849" s="252"/>
      <c r="CN2849" s="252"/>
      <c r="CO2849" s="252"/>
      <c r="CP2849" s="252"/>
      <c r="CQ2849" s="252"/>
      <c r="CR2849" s="252"/>
      <c r="CS2849" s="252"/>
      <c r="CT2849" s="252"/>
      <c r="CU2849" s="252"/>
      <c r="CV2849" s="252"/>
      <c r="CW2849" s="252"/>
      <c r="CX2849" s="252"/>
    </row>
    <row r="2850" spans="2:102" s="311" customFormat="1" ht="18">
      <c r="B2850" s="312" t="s">
        <v>3</v>
      </c>
      <c r="C2850" s="313">
        <f t="shared" ref="C2850:W2850" si="1097">C2848+C2791+C2468+C2404+C2398+C2376+C2354+C2174+C1919+C1758+C1597+C1552+C1115+C1033+C629+C319+C100+C2849</f>
        <v>8854779.2400000021</v>
      </c>
      <c r="D2850" s="313">
        <f t="shared" si="1097"/>
        <v>2161794.91</v>
      </c>
      <c r="E2850" s="313">
        <f t="shared" si="1097"/>
        <v>10972073.85</v>
      </c>
      <c r="F2850" s="313">
        <f t="shared" si="1097"/>
        <v>10660386.339999996</v>
      </c>
      <c r="G2850" s="313">
        <f t="shared" si="1097"/>
        <v>2564749.12</v>
      </c>
      <c r="H2850" s="313">
        <f t="shared" si="1097"/>
        <v>13225135.459999995</v>
      </c>
      <c r="I2850" s="313">
        <f t="shared" si="1097"/>
        <v>13771794.029999999</v>
      </c>
      <c r="J2850" s="313">
        <f t="shared" si="1097"/>
        <v>3193761.2800000003</v>
      </c>
      <c r="K2850" s="313">
        <f t="shared" si="1097"/>
        <v>16965555.300000001</v>
      </c>
      <c r="L2850" s="313">
        <f t="shared" si="1097"/>
        <v>15193332.790000003</v>
      </c>
      <c r="M2850" s="313">
        <f t="shared" si="1097"/>
        <v>3161973.82</v>
      </c>
      <c r="N2850" s="313">
        <f t="shared" si="1097"/>
        <v>18355306.559999999</v>
      </c>
      <c r="O2850" s="313">
        <f t="shared" si="1097"/>
        <v>16890411.359999999</v>
      </c>
      <c r="P2850" s="313">
        <f t="shared" si="1097"/>
        <v>3468395.98</v>
      </c>
      <c r="Q2850" s="314">
        <f t="shared" si="1097"/>
        <v>20358807.310000002</v>
      </c>
      <c r="R2850" s="314">
        <f t="shared" si="1097"/>
        <v>17263183.390000001</v>
      </c>
      <c r="S2850" s="315">
        <f t="shared" si="1097"/>
        <v>3949996.4</v>
      </c>
      <c r="T2850" s="315">
        <f t="shared" si="1097"/>
        <v>20926497.230700001</v>
      </c>
      <c r="U2850" s="315">
        <f t="shared" si="1097"/>
        <v>20747768.009999998</v>
      </c>
      <c r="V2850" s="315">
        <f t="shared" si="1097"/>
        <v>3813079.37</v>
      </c>
      <c r="W2850" s="315">
        <f t="shared" si="1097"/>
        <v>24560847.230600003</v>
      </c>
    </row>
    <row r="2851" spans="2:102">
      <c r="B2851" s="52"/>
      <c r="C2851" s="53"/>
      <c r="D2851" s="53"/>
      <c r="E2851" s="9"/>
      <c r="F2851" s="54"/>
    </row>
    <row r="2852" spans="2:102">
      <c r="B2852" s="52"/>
    </row>
    <row r="2853" spans="2:102" s="24" customFormat="1">
      <c r="B2853" s="52"/>
      <c r="C2853" s="54"/>
      <c r="D2853" s="54"/>
      <c r="E2853" s="8"/>
      <c r="F2853" s="55"/>
      <c r="G2853" s="55"/>
      <c r="H2853" s="23"/>
      <c r="I2853" s="57"/>
      <c r="J2853" s="57"/>
      <c r="K2853" s="213"/>
      <c r="L2853" s="57"/>
      <c r="M2853" s="57"/>
      <c r="N2853" s="18"/>
      <c r="O2853" s="57"/>
      <c r="P2853" s="57"/>
      <c r="Q2853" s="104"/>
      <c r="R2853" s="57"/>
      <c r="S2853" s="136"/>
      <c r="T2853" s="106"/>
      <c r="U2853" s="136"/>
      <c r="V2853" s="136"/>
      <c r="W2853" s="106"/>
      <c r="X2853" s="258"/>
      <c r="Y2853" s="258"/>
      <c r="Z2853" s="258"/>
      <c r="AA2853" s="258"/>
      <c r="AB2853" s="258"/>
      <c r="AC2853" s="258"/>
      <c r="AD2853" s="258"/>
      <c r="AE2853" s="258"/>
      <c r="AF2853" s="258"/>
      <c r="AG2853" s="258"/>
      <c r="AH2853" s="258"/>
      <c r="AI2853" s="258"/>
      <c r="AJ2853" s="258"/>
      <c r="AK2853" s="258"/>
      <c r="AL2853" s="258"/>
      <c r="AM2853" s="258"/>
      <c r="AN2853" s="258"/>
      <c r="AO2853" s="258"/>
      <c r="AP2853" s="258"/>
      <c r="AQ2853" s="258"/>
      <c r="AR2853" s="258"/>
      <c r="AS2853" s="258"/>
      <c r="AT2853" s="258"/>
      <c r="AU2853" s="258"/>
      <c r="AV2853" s="258"/>
      <c r="AW2853" s="258"/>
      <c r="AX2853" s="258"/>
      <c r="AY2853" s="258"/>
      <c r="AZ2853" s="258"/>
      <c r="BA2853" s="258"/>
      <c r="BB2853" s="258"/>
      <c r="BC2853" s="258"/>
      <c r="BD2853" s="258"/>
      <c r="BE2853" s="258"/>
      <c r="BF2853" s="258"/>
      <c r="BG2853" s="258"/>
      <c r="BH2853" s="258"/>
      <c r="BI2853" s="258"/>
      <c r="BJ2853" s="258"/>
      <c r="BK2853" s="258"/>
      <c r="BL2853" s="258"/>
      <c r="BM2853" s="258"/>
      <c r="BN2853" s="258"/>
      <c r="BO2853" s="258"/>
      <c r="BP2853" s="258"/>
      <c r="BQ2853" s="258"/>
      <c r="BR2853" s="258"/>
      <c r="BS2853" s="258"/>
      <c r="BT2853" s="258"/>
      <c r="BU2853" s="258"/>
      <c r="BV2853" s="258"/>
      <c r="BW2853" s="258"/>
      <c r="BX2853" s="258"/>
      <c r="BY2853" s="258"/>
      <c r="BZ2853" s="258"/>
      <c r="CA2853" s="258"/>
      <c r="CB2853" s="258"/>
      <c r="CC2853" s="258"/>
      <c r="CD2853" s="258"/>
      <c r="CE2853" s="258"/>
      <c r="CF2853" s="258"/>
      <c r="CG2853" s="258"/>
      <c r="CH2853" s="258"/>
      <c r="CI2853" s="258"/>
      <c r="CJ2853" s="258"/>
      <c r="CK2853" s="258"/>
      <c r="CL2853" s="258"/>
      <c r="CM2853" s="258"/>
      <c r="CN2853" s="258"/>
      <c r="CO2853" s="258"/>
      <c r="CP2853" s="258"/>
      <c r="CQ2853" s="258"/>
      <c r="CR2853" s="258"/>
      <c r="CS2853" s="258"/>
      <c r="CT2853" s="258"/>
      <c r="CU2853" s="258"/>
      <c r="CV2853" s="258"/>
      <c r="CW2853" s="258"/>
      <c r="CX2853" s="258"/>
    </row>
    <row r="2854" spans="2:102">
      <c r="B2854" s="52"/>
    </row>
    <row r="2855" spans="2:102">
      <c r="B2855" s="52"/>
    </row>
    <row r="2856" spans="2:102">
      <c r="B2856" s="52"/>
    </row>
    <row r="2857" spans="2:102">
      <c r="B2857" s="52"/>
      <c r="U2857" s="291"/>
    </row>
    <row r="2858" spans="2:102">
      <c r="B2858" s="52"/>
    </row>
    <row r="2859" spans="2:102">
      <c r="B2859" s="52"/>
    </row>
    <row r="2860" spans="2:102">
      <c r="B2860" s="52"/>
    </row>
    <row r="2861" spans="2:102">
      <c r="B2861" s="52"/>
    </row>
    <row r="2862" spans="2:102">
      <c r="B2862" s="52"/>
    </row>
    <row r="2863" spans="2:102">
      <c r="B2863" s="52"/>
    </row>
    <row r="2864" spans="2:102">
      <c r="B2864" s="52"/>
    </row>
    <row r="2865" spans="2:102">
      <c r="B2865" s="52"/>
    </row>
    <row r="2866" spans="2:102" s="24" customFormat="1">
      <c r="B2866" s="52"/>
      <c r="C2866" s="54"/>
      <c r="D2866" s="54"/>
      <c r="E2866" s="8"/>
      <c r="F2866" s="55"/>
      <c r="G2866" s="55"/>
      <c r="H2866" s="23"/>
      <c r="I2866" s="57"/>
      <c r="J2866" s="57"/>
      <c r="K2866" s="213"/>
      <c r="L2866" s="57"/>
      <c r="M2866" s="57"/>
      <c r="N2866" s="18"/>
      <c r="O2866" s="57"/>
      <c r="P2866" s="57"/>
      <c r="Q2866" s="104"/>
      <c r="R2866" s="57"/>
      <c r="S2866" s="136"/>
      <c r="T2866" s="106"/>
      <c r="U2866" s="136"/>
      <c r="V2866" s="136"/>
      <c r="W2866" s="106"/>
      <c r="X2866" s="258"/>
      <c r="Y2866" s="258"/>
      <c r="Z2866" s="258"/>
      <c r="AA2866" s="258"/>
      <c r="AB2866" s="258"/>
      <c r="AC2866" s="258"/>
      <c r="AD2866" s="258"/>
      <c r="AE2866" s="258"/>
      <c r="AF2866" s="258"/>
      <c r="AG2866" s="258"/>
      <c r="AH2866" s="258"/>
      <c r="AI2866" s="258"/>
      <c r="AJ2866" s="258"/>
      <c r="AK2866" s="258"/>
      <c r="AL2866" s="258"/>
      <c r="AM2866" s="258"/>
      <c r="AN2866" s="258"/>
      <c r="AO2866" s="258"/>
      <c r="AP2866" s="258"/>
      <c r="AQ2866" s="258"/>
      <c r="AR2866" s="258"/>
      <c r="AS2866" s="258"/>
      <c r="AT2866" s="258"/>
      <c r="AU2866" s="258"/>
      <c r="AV2866" s="258"/>
      <c r="AW2866" s="258"/>
      <c r="AX2866" s="258"/>
      <c r="AY2866" s="258"/>
      <c r="AZ2866" s="258"/>
      <c r="BA2866" s="258"/>
      <c r="BB2866" s="258"/>
      <c r="BC2866" s="258"/>
      <c r="BD2866" s="258"/>
      <c r="BE2866" s="258"/>
      <c r="BF2866" s="258"/>
      <c r="BG2866" s="258"/>
      <c r="BH2866" s="258"/>
      <c r="BI2866" s="258"/>
      <c r="BJ2866" s="258"/>
      <c r="BK2866" s="258"/>
      <c r="BL2866" s="258"/>
      <c r="BM2866" s="258"/>
      <c r="BN2866" s="258"/>
      <c r="BO2866" s="258"/>
      <c r="BP2866" s="258"/>
      <c r="BQ2866" s="258"/>
      <c r="BR2866" s="258"/>
      <c r="BS2866" s="258"/>
      <c r="BT2866" s="258"/>
      <c r="BU2866" s="258"/>
      <c r="BV2866" s="258"/>
      <c r="BW2866" s="258"/>
      <c r="BX2866" s="258"/>
      <c r="BY2866" s="258"/>
      <c r="BZ2866" s="258"/>
      <c r="CA2866" s="258"/>
      <c r="CB2866" s="258"/>
      <c r="CC2866" s="258"/>
      <c r="CD2866" s="258"/>
      <c r="CE2866" s="258"/>
      <c r="CF2866" s="258"/>
      <c r="CG2866" s="258"/>
      <c r="CH2866" s="258"/>
      <c r="CI2866" s="258"/>
      <c r="CJ2866" s="258"/>
      <c r="CK2866" s="258"/>
      <c r="CL2866" s="258"/>
      <c r="CM2866" s="258"/>
      <c r="CN2866" s="258"/>
      <c r="CO2866" s="258"/>
      <c r="CP2866" s="258"/>
      <c r="CQ2866" s="258"/>
      <c r="CR2866" s="258"/>
      <c r="CS2866" s="258"/>
      <c r="CT2866" s="258"/>
      <c r="CU2866" s="258"/>
      <c r="CV2866" s="258"/>
      <c r="CW2866" s="258"/>
      <c r="CX2866" s="258"/>
    </row>
    <row r="2867" spans="2:102">
      <c r="B2867" s="52"/>
    </row>
    <row r="2868" spans="2:102" s="24" customFormat="1">
      <c r="B2868" s="52"/>
      <c r="C2868" s="54"/>
      <c r="D2868" s="54"/>
      <c r="E2868" s="8"/>
      <c r="F2868" s="55"/>
      <c r="G2868" s="55"/>
      <c r="H2868" s="23"/>
      <c r="I2868" s="57"/>
      <c r="J2868" s="57"/>
      <c r="K2868" s="213"/>
      <c r="L2868" s="57"/>
      <c r="M2868" s="57"/>
      <c r="N2868" s="18"/>
      <c r="O2868" s="57"/>
      <c r="P2868" s="57"/>
      <c r="Q2868" s="104"/>
      <c r="R2868" s="57"/>
      <c r="S2868" s="136"/>
      <c r="T2868" s="106"/>
      <c r="U2868" s="136"/>
      <c r="V2868" s="136"/>
      <c r="W2868" s="106"/>
      <c r="X2868" s="258"/>
      <c r="Y2868" s="258"/>
      <c r="Z2868" s="258"/>
      <c r="AA2868" s="258"/>
      <c r="AB2868" s="258"/>
      <c r="AC2868" s="258"/>
      <c r="AD2868" s="258"/>
      <c r="AE2868" s="258"/>
      <c r="AF2868" s="258"/>
      <c r="AG2868" s="258"/>
      <c r="AH2868" s="258"/>
      <c r="AI2868" s="258"/>
      <c r="AJ2868" s="258"/>
      <c r="AK2868" s="258"/>
      <c r="AL2868" s="258"/>
      <c r="AM2868" s="258"/>
      <c r="AN2868" s="258"/>
      <c r="AO2868" s="258"/>
      <c r="AP2868" s="258"/>
      <c r="AQ2868" s="258"/>
      <c r="AR2868" s="258"/>
      <c r="AS2868" s="258"/>
      <c r="AT2868" s="258"/>
      <c r="AU2868" s="258"/>
      <c r="AV2868" s="258"/>
      <c r="AW2868" s="258"/>
      <c r="AX2868" s="258"/>
      <c r="AY2868" s="258"/>
      <c r="AZ2868" s="258"/>
      <c r="BA2868" s="258"/>
      <c r="BB2868" s="258"/>
      <c r="BC2868" s="258"/>
      <c r="BD2868" s="258"/>
      <c r="BE2868" s="258"/>
      <c r="BF2868" s="258"/>
      <c r="BG2868" s="258"/>
      <c r="BH2868" s="258"/>
      <c r="BI2868" s="258"/>
      <c r="BJ2868" s="258"/>
      <c r="BK2868" s="258"/>
      <c r="BL2868" s="258"/>
      <c r="BM2868" s="258"/>
      <c r="BN2868" s="258"/>
      <c r="BO2868" s="258"/>
      <c r="BP2868" s="258"/>
      <c r="BQ2868" s="258"/>
      <c r="BR2868" s="258"/>
      <c r="BS2868" s="258"/>
      <c r="BT2868" s="258"/>
      <c r="BU2868" s="258"/>
      <c r="BV2868" s="258"/>
      <c r="BW2868" s="258"/>
      <c r="BX2868" s="258"/>
      <c r="BY2868" s="258"/>
      <c r="BZ2868" s="258"/>
      <c r="CA2868" s="258"/>
      <c r="CB2868" s="258"/>
      <c r="CC2868" s="258"/>
      <c r="CD2868" s="258"/>
      <c r="CE2868" s="258"/>
      <c r="CF2868" s="258"/>
      <c r="CG2868" s="258"/>
      <c r="CH2868" s="258"/>
      <c r="CI2868" s="258"/>
      <c r="CJ2868" s="258"/>
      <c r="CK2868" s="258"/>
      <c r="CL2868" s="258"/>
      <c r="CM2868" s="258"/>
      <c r="CN2868" s="258"/>
      <c r="CO2868" s="258"/>
      <c r="CP2868" s="258"/>
      <c r="CQ2868" s="258"/>
      <c r="CR2868" s="258"/>
      <c r="CS2868" s="258"/>
      <c r="CT2868" s="258"/>
      <c r="CU2868" s="258"/>
      <c r="CV2868" s="258"/>
      <c r="CW2868" s="258"/>
      <c r="CX2868" s="258"/>
    </row>
    <row r="2869" spans="2:102" s="24" customFormat="1">
      <c r="B2869" s="52"/>
      <c r="C2869" s="54"/>
      <c r="D2869" s="54"/>
      <c r="E2869" s="8"/>
      <c r="F2869" s="55"/>
      <c r="G2869" s="55"/>
      <c r="H2869" s="23"/>
      <c r="I2869" s="57"/>
      <c r="J2869" s="57"/>
      <c r="K2869" s="213"/>
      <c r="L2869" s="57"/>
      <c r="M2869" s="57"/>
      <c r="N2869" s="18"/>
      <c r="O2869" s="57"/>
      <c r="P2869" s="57"/>
      <c r="Q2869" s="104"/>
      <c r="R2869" s="57"/>
      <c r="S2869" s="136"/>
      <c r="T2869" s="106"/>
      <c r="U2869" s="136"/>
      <c r="V2869" s="136"/>
      <c r="W2869" s="106"/>
      <c r="X2869" s="258"/>
      <c r="Y2869" s="258"/>
      <c r="Z2869" s="258"/>
      <c r="AA2869" s="258"/>
      <c r="AB2869" s="258"/>
      <c r="AC2869" s="258"/>
      <c r="AD2869" s="258"/>
      <c r="AE2869" s="258"/>
      <c r="AF2869" s="258"/>
      <c r="AG2869" s="258"/>
      <c r="AH2869" s="258"/>
      <c r="AI2869" s="258"/>
      <c r="AJ2869" s="258"/>
      <c r="AK2869" s="258"/>
      <c r="AL2869" s="258"/>
      <c r="AM2869" s="258"/>
      <c r="AN2869" s="258"/>
      <c r="AO2869" s="258"/>
      <c r="AP2869" s="258"/>
      <c r="AQ2869" s="258"/>
      <c r="AR2869" s="258"/>
      <c r="AS2869" s="258"/>
      <c r="AT2869" s="258"/>
      <c r="AU2869" s="258"/>
      <c r="AV2869" s="258"/>
      <c r="AW2869" s="258"/>
      <c r="AX2869" s="258"/>
      <c r="AY2869" s="258"/>
      <c r="AZ2869" s="258"/>
      <c r="BA2869" s="258"/>
      <c r="BB2869" s="258"/>
      <c r="BC2869" s="258"/>
      <c r="BD2869" s="258"/>
      <c r="BE2869" s="258"/>
      <c r="BF2869" s="258"/>
      <c r="BG2869" s="258"/>
      <c r="BH2869" s="258"/>
      <c r="BI2869" s="258"/>
      <c r="BJ2869" s="258"/>
      <c r="BK2869" s="258"/>
      <c r="BL2869" s="258"/>
      <c r="BM2869" s="258"/>
      <c r="BN2869" s="258"/>
      <c r="BO2869" s="258"/>
      <c r="BP2869" s="258"/>
      <c r="BQ2869" s="258"/>
      <c r="BR2869" s="258"/>
      <c r="BS2869" s="258"/>
      <c r="BT2869" s="258"/>
      <c r="BU2869" s="258"/>
      <c r="BV2869" s="258"/>
      <c r="BW2869" s="258"/>
      <c r="BX2869" s="258"/>
      <c r="BY2869" s="258"/>
      <c r="BZ2869" s="258"/>
      <c r="CA2869" s="258"/>
      <c r="CB2869" s="258"/>
      <c r="CC2869" s="258"/>
      <c r="CD2869" s="258"/>
      <c r="CE2869" s="258"/>
      <c r="CF2869" s="258"/>
      <c r="CG2869" s="258"/>
      <c r="CH2869" s="258"/>
      <c r="CI2869" s="258"/>
      <c r="CJ2869" s="258"/>
      <c r="CK2869" s="258"/>
      <c r="CL2869" s="258"/>
      <c r="CM2869" s="258"/>
      <c r="CN2869" s="258"/>
      <c r="CO2869" s="258"/>
      <c r="CP2869" s="258"/>
      <c r="CQ2869" s="258"/>
      <c r="CR2869" s="258"/>
      <c r="CS2869" s="258"/>
      <c r="CT2869" s="258"/>
      <c r="CU2869" s="258"/>
      <c r="CV2869" s="258"/>
      <c r="CW2869" s="258"/>
      <c r="CX2869" s="258"/>
    </row>
  </sheetData>
  <mergeCells count="8">
    <mergeCell ref="U3:W3"/>
    <mergeCell ref="O3:Q3"/>
    <mergeCell ref="R3:T3"/>
    <mergeCell ref="L3:N3"/>
    <mergeCell ref="B2:H2"/>
    <mergeCell ref="C3:E3"/>
    <mergeCell ref="F3:H3"/>
    <mergeCell ref="I3:K3"/>
  </mergeCells>
  <hyperlinks>
    <hyperlink ref="B1288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 Budget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2025-06-17T08:33:16Z</dcterms:modified>
</cp:coreProperties>
</file>